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221"/>
  <workbookPr autoCompressPictures="0"/>
  <bookViews>
    <workbookView xWindow="0" yWindow="0" windowWidth="25600" windowHeight="16060" tabRatio="679" firstSheet="2" activeTab="14"/>
  </bookViews>
  <sheets>
    <sheet name="2004" sheetId="3" r:id="rId1"/>
    <sheet name="2005" sheetId="4" r:id="rId2"/>
    <sheet name="2006" sheetId="5" r:id="rId3"/>
    <sheet name="2007" sheetId="6" r:id="rId4"/>
    <sheet name="2008" sheetId="2" r:id="rId5"/>
    <sheet name="2009" sheetId="18" r:id="rId6"/>
    <sheet name="2010" sheetId="13" r:id="rId7"/>
    <sheet name="2011" sheetId="14" r:id="rId8"/>
    <sheet name="2012" sheetId="15" r:id="rId9"/>
    <sheet name="2013" sheetId="20" r:id="rId10"/>
    <sheet name="2014" sheetId="21" r:id="rId11"/>
    <sheet name="all locs" sheetId="8" r:id="rId12"/>
    <sheet name="Total Cyclists" sheetId="19" r:id="rId13"/>
    <sheet name="Hrly Cnt" sheetId="11" r:id="rId14"/>
    <sheet name="Peak Hr" sheetId="10" r:id="rId15"/>
    <sheet name="Gender" sheetId="12" r:id="rId16"/>
    <sheet name="Sidewalk Riding" sheetId="17" r:id="rId17"/>
    <sheet name="2012 bikeshare" sheetId="16" r:id="rId18"/>
    <sheet name="Years" sheetId="7" r:id="rId19"/>
  </sheets>
  <definedNames>
    <definedName name="_xlnm.Print_Area" localSheetId="0">'2004'!$A$1:$U$23</definedName>
    <definedName name="_xlnm.Print_Area" localSheetId="1">'2005'!$A$1:$U$23</definedName>
    <definedName name="_xlnm.Print_Area" localSheetId="2">'2006'!$A$1:$U$23</definedName>
    <definedName name="_xlnm.Print_Area" localSheetId="3">'2007'!$A$1:$U$23</definedName>
    <definedName name="_xlnm.Print_Area" localSheetId="4">'2008'!$A$1:$U$23</definedName>
    <definedName name="_xlnm.Print_Titles" localSheetId="0">'2004'!$A:$C</definedName>
    <definedName name="_xlnm.Print_Titles" localSheetId="1">'2005'!$A:$C</definedName>
    <definedName name="_xlnm.Print_Titles" localSheetId="2">'2006'!$A:$C</definedName>
    <definedName name="_xlnm.Print_Titles" localSheetId="3">'2007'!$A:$C</definedName>
    <definedName name="_xlnm.Print_Titles" localSheetId="4">'2008'!$A:$C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3" i="10" l="1"/>
  <c r="D23" i="10"/>
  <c r="AG23" i="10"/>
  <c r="AG4" i="10"/>
  <c r="AG5" i="10"/>
  <c r="AG6" i="10"/>
  <c r="AG7" i="10"/>
  <c r="AG8" i="10"/>
  <c r="AG9" i="10"/>
  <c r="AG10" i="10"/>
  <c r="AG11" i="10"/>
  <c r="AG12" i="10"/>
  <c r="AG13" i="10"/>
  <c r="AG14" i="10"/>
  <c r="AG15" i="10"/>
  <c r="AG16" i="10"/>
  <c r="AG17" i="10"/>
  <c r="AG18" i="10"/>
  <c r="AG19" i="10"/>
  <c r="AG20" i="10"/>
  <c r="AG21" i="10"/>
  <c r="AG3" i="10"/>
  <c r="D4" i="19"/>
  <c r="E4" i="19"/>
  <c r="F4" i="19"/>
  <c r="G4" i="19"/>
  <c r="H4" i="19"/>
  <c r="C4" i="19"/>
  <c r="S50" i="21"/>
  <c r="P50" i="21"/>
  <c r="O50" i="21"/>
  <c r="M50" i="21"/>
  <c r="K50" i="21"/>
  <c r="H50" i="21"/>
  <c r="G50" i="21"/>
  <c r="W50" i="21"/>
  <c r="V50" i="21"/>
  <c r="U50" i="21"/>
  <c r="AQ24" i="10"/>
  <c r="AR24" i="10"/>
  <c r="I23" i="10"/>
  <c r="AR23" i="10"/>
  <c r="AR4" i="10"/>
  <c r="AR5" i="10"/>
  <c r="AR6" i="10"/>
  <c r="AR7" i="10"/>
  <c r="AR8" i="10"/>
  <c r="AR9" i="10"/>
  <c r="AR10" i="10"/>
  <c r="AR11" i="10"/>
  <c r="AR12" i="10"/>
  <c r="AR13" i="10"/>
  <c r="AR14" i="10"/>
  <c r="AR15" i="10"/>
  <c r="AR16" i="10"/>
  <c r="AR17" i="10"/>
  <c r="AR18" i="10"/>
  <c r="AR19" i="10"/>
  <c r="AR20" i="10"/>
  <c r="AR21" i="10"/>
  <c r="AR3" i="10"/>
  <c r="AE24" i="10"/>
  <c r="C23" i="10"/>
  <c r="AE23" i="10"/>
  <c r="AE4" i="10"/>
  <c r="AE5" i="10"/>
  <c r="AE6" i="10"/>
  <c r="AE7" i="10"/>
  <c r="AE8" i="10"/>
  <c r="AE9" i="10"/>
  <c r="AE10" i="10"/>
  <c r="AE11" i="10"/>
  <c r="AE12" i="10"/>
  <c r="AE13" i="10"/>
  <c r="AE14" i="10"/>
  <c r="AE15" i="10"/>
  <c r="AE16" i="10"/>
  <c r="AE17" i="10"/>
  <c r="AE18" i="10"/>
  <c r="AE19" i="10"/>
  <c r="AE20" i="10"/>
  <c r="AE21" i="10"/>
  <c r="AE3" i="10"/>
  <c r="X24" i="10"/>
  <c r="L23" i="10"/>
  <c r="X23" i="10"/>
  <c r="X4" i="10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21" i="10"/>
  <c r="X3" i="10"/>
  <c r="M25" i="10"/>
  <c r="M22" i="10"/>
  <c r="L23" i="11"/>
  <c r="B23" i="11"/>
  <c r="AL2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3" i="11"/>
  <c r="K23" i="11"/>
  <c r="W2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3" i="11"/>
  <c r="W52" i="21"/>
  <c r="W51" i="21"/>
  <c r="W42" i="21"/>
  <c r="W41" i="21"/>
  <c r="W40" i="21"/>
  <c r="V40" i="21"/>
  <c r="U40" i="21"/>
  <c r="S40" i="21"/>
  <c r="P40" i="21"/>
  <c r="O40" i="21"/>
  <c r="Q50" i="21"/>
  <c r="M40" i="21"/>
  <c r="N40" i="21"/>
  <c r="K40" i="21"/>
  <c r="L40" i="21"/>
  <c r="I40" i="21"/>
  <c r="J40" i="21"/>
  <c r="H40" i="21"/>
  <c r="G40" i="21"/>
  <c r="W23" i="21"/>
  <c r="W22" i="21"/>
  <c r="W21" i="21"/>
  <c r="V21" i="21"/>
  <c r="U21" i="21"/>
  <c r="S21" i="21"/>
  <c r="P21" i="21"/>
  <c r="R21" i="21"/>
  <c r="O21" i="21"/>
  <c r="Q21" i="21"/>
  <c r="M21" i="21"/>
  <c r="N21" i="21"/>
  <c r="K21" i="21"/>
  <c r="L21" i="21"/>
  <c r="I21" i="21"/>
  <c r="J21" i="21"/>
  <c r="H21" i="21"/>
  <c r="G21" i="21"/>
  <c r="R50" i="21"/>
  <c r="Q40" i="21"/>
  <c r="I50" i="21"/>
  <c r="J50" i="21"/>
  <c r="L50" i="21"/>
  <c r="N50" i="21"/>
  <c r="R40" i="21"/>
  <c r="AD24" i="10"/>
  <c r="W63" i="20"/>
  <c r="V63" i="20"/>
  <c r="U63" i="20"/>
  <c r="S63" i="20"/>
  <c r="P63" i="20"/>
  <c r="O63" i="20"/>
  <c r="Q63" i="20"/>
  <c r="M63" i="20"/>
  <c r="N63" i="20"/>
  <c r="K63" i="20"/>
  <c r="L63" i="20"/>
  <c r="I63" i="20"/>
  <c r="J63" i="20"/>
  <c r="H63" i="20"/>
  <c r="G63" i="20"/>
  <c r="W65" i="20"/>
  <c r="W64" i="20"/>
  <c r="R63" i="20"/>
  <c r="T63" i="20"/>
  <c r="AD23" i="10"/>
  <c r="AD4" i="10"/>
  <c r="AD5" i="10"/>
  <c r="AD6" i="10"/>
  <c r="AD7" i="10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3" i="10"/>
  <c r="L25" i="10"/>
  <c r="F23" i="11"/>
  <c r="AH2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3" i="11"/>
  <c r="K23" i="10"/>
  <c r="G23" i="10"/>
  <c r="AM23" i="10"/>
  <c r="AM4" i="10"/>
  <c r="AM5" i="10"/>
  <c r="AM6" i="10"/>
  <c r="AM7" i="10"/>
  <c r="AM8" i="10"/>
  <c r="AM9" i="10"/>
  <c r="AM10" i="10"/>
  <c r="AM11" i="10"/>
  <c r="AM12" i="10"/>
  <c r="AM13" i="10"/>
  <c r="AM14" i="10"/>
  <c r="AM15" i="10"/>
  <c r="AM16" i="10"/>
  <c r="AM17" i="10"/>
  <c r="AM18" i="10"/>
  <c r="AM19" i="10"/>
  <c r="AM20" i="10"/>
  <c r="AM21" i="10"/>
  <c r="AM3" i="10"/>
  <c r="H23" i="10"/>
  <c r="AQ23" i="10"/>
  <c r="AQ4" i="10"/>
  <c r="AQ5" i="10"/>
  <c r="AQ6" i="10"/>
  <c r="AQ7" i="10"/>
  <c r="AQ8" i="10"/>
  <c r="AQ9" i="10"/>
  <c r="AQ10" i="10"/>
  <c r="AQ11" i="10"/>
  <c r="AQ12" i="10"/>
  <c r="AQ13" i="10"/>
  <c r="AQ14" i="10"/>
  <c r="AQ15" i="10"/>
  <c r="AQ16" i="10"/>
  <c r="AQ17" i="10"/>
  <c r="AQ18" i="10"/>
  <c r="AQ19" i="10"/>
  <c r="AQ20" i="10"/>
  <c r="AQ21" i="10"/>
  <c r="AQ3" i="10"/>
  <c r="AP23" i="10"/>
  <c r="AP4" i="10"/>
  <c r="AP5" i="10"/>
  <c r="AP6" i="10"/>
  <c r="AP7" i="10"/>
  <c r="AP8" i="10"/>
  <c r="AP9" i="10"/>
  <c r="AP10" i="10"/>
  <c r="AP11" i="10"/>
  <c r="AP12" i="10"/>
  <c r="AP13" i="10"/>
  <c r="AP14" i="10"/>
  <c r="AP15" i="10"/>
  <c r="AP16" i="10"/>
  <c r="AP17" i="10"/>
  <c r="AP18" i="10"/>
  <c r="AP19" i="10"/>
  <c r="AP20" i="10"/>
  <c r="AP21" i="10"/>
  <c r="AP3" i="10"/>
  <c r="W24" i="10"/>
  <c r="W23" i="10"/>
  <c r="W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3" i="10"/>
  <c r="L22" i="10"/>
  <c r="W52" i="20"/>
  <c r="W51" i="20"/>
  <c r="W50" i="20"/>
  <c r="V50" i="20"/>
  <c r="U50" i="20"/>
  <c r="P46" i="20"/>
  <c r="P50" i="20"/>
  <c r="R50" i="20"/>
  <c r="H50" i="20"/>
  <c r="G50" i="20"/>
  <c r="S46" i="20"/>
  <c r="S50" i="20"/>
  <c r="T50" i="20"/>
  <c r="O46" i="20"/>
  <c r="O50" i="20"/>
  <c r="Q50" i="20"/>
  <c r="M46" i="20"/>
  <c r="M50" i="20"/>
  <c r="N50" i="20"/>
  <c r="K46" i="20"/>
  <c r="K50" i="20"/>
  <c r="L50" i="20"/>
  <c r="I46" i="20"/>
  <c r="I50" i="20"/>
  <c r="J50" i="20"/>
  <c r="W42" i="20"/>
  <c r="W41" i="20"/>
  <c r="W40" i="20"/>
  <c r="V40" i="20"/>
  <c r="U40" i="20"/>
  <c r="S40" i="20"/>
  <c r="T40" i="20"/>
  <c r="P40" i="20"/>
  <c r="R40" i="20"/>
  <c r="O40" i="20"/>
  <c r="Q40" i="20"/>
  <c r="M40" i="20"/>
  <c r="N40" i="20"/>
  <c r="K40" i="20"/>
  <c r="L40" i="20"/>
  <c r="I40" i="20"/>
  <c r="J40" i="20"/>
  <c r="H40" i="20"/>
  <c r="G40" i="20"/>
  <c r="W23" i="20"/>
  <c r="W22" i="20"/>
  <c r="W21" i="20"/>
  <c r="V21" i="20"/>
  <c r="U21" i="20"/>
  <c r="S17" i="20"/>
  <c r="S21" i="20"/>
  <c r="T21" i="20"/>
  <c r="O17" i="20"/>
  <c r="O21" i="20"/>
  <c r="Q21" i="20"/>
  <c r="K17" i="20"/>
  <c r="K21" i="20"/>
  <c r="L21" i="20"/>
  <c r="H21" i="20"/>
  <c r="G21" i="20"/>
  <c r="P17" i="20"/>
  <c r="P21" i="20"/>
  <c r="R21" i="20"/>
  <c r="M17" i="20"/>
  <c r="M21" i="20"/>
  <c r="N21" i="20"/>
  <c r="I17" i="20"/>
  <c r="I21" i="20"/>
  <c r="J21" i="20"/>
  <c r="U23" i="13"/>
  <c r="U22" i="13"/>
  <c r="U21" i="13"/>
  <c r="T21" i="13"/>
  <c r="S21" i="13"/>
  <c r="P21" i="13"/>
  <c r="R21" i="13"/>
  <c r="O21" i="13"/>
  <c r="Q21" i="13"/>
  <c r="M21" i="13"/>
  <c r="N21" i="13"/>
  <c r="K21" i="13"/>
  <c r="L21" i="13"/>
  <c r="I21" i="13"/>
  <c r="J21" i="13"/>
  <c r="U53" i="3"/>
  <c r="U52" i="3"/>
  <c r="U51" i="3"/>
  <c r="T51" i="3"/>
  <c r="S51" i="3"/>
  <c r="P51" i="3"/>
  <c r="R51" i="3"/>
  <c r="O51" i="3"/>
  <c r="Q51" i="3"/>
  <c r="M51" i="3"/>
  <c r="N51" i="3"/>
  <c r="K51" i="3"/>
  <c r="L51" i="3"/>
  <c r="I51" i="3"/>
  <c r="J51" i="3"/>
  <c r="U42" i="3"/>
  <c r="U41" i="3"/>
  <c r="U40" i="3"/>
  <c r="T40" i="3"/>
  <c r="S40" i="3"/>
  <c r="P40" i="3"/>
  <c r="R40" i="3"/>
  <c r="O40" i="3"/>
  <c r="Q40" i="3"/>
  <c r="M40" i="3"/>
  <c r="N40" i="3"/>
  <c r="K40" i="3"/>
  <c r="L40" i="3"/>
  <c r="I40" i="3"/>
  <c r="J40" i="3"/>
  <c r="R50" i="3"/>
  <c r="Q50" i="3"/>
  <c r="N50" i="3"/>
  <c r="L50" i="3"/>
  <c r="J50" i="3"/>
  <c r="R49" i="3"/>
  <c r="Q49" i="3"/>
  <c r="N49" i="3"/>
  <c r="L49" i="3"/>
  <c r="J49" i="3"/>
  <c r="R48" i="3"/>
  <c r="Q48" i="3"/>
  <c r="N48" i="3"/>
  <c r="L48" i="3"/>
  <c r="J48" i="3"/>
  <c r="R47" i="3"/>
  <c r="Q47" i="3"/>
  <c r="N47" i="3"/>
  <c r="L47" i="3"/>
  <c r="J47" i="3"/>
  <c r="R46" i="3"/>
  <c r="Q46" i="3"/>
  <c r="N46" i="3"/>
  <c r="L46" i="3"/>
  <c r="J46" i="3"/>
  <c r="R45" i="3"/>
  <c r="Q45" i="3"/>
  <c r="N45" i="3"/>
  <c r="L45" i="3"/>
  <c r="J45" i="3"/>
  <c r="R39" i="3"/>
  <c r="Q39" i="3"/>
  <c r="N39" i="3"/>
  <c r="L39" i="3"/>
  <c r="J39" i="3"/>
  <c r="R38" i="3"/>
  <c r="Q38" i="3"/>
  <c r="N38" i="3"/>
  <c r="L38" i="3"/>
  <c r="J38" i="3"/>
  <c r="R37" i="3"/>
  <c r="Q37" i="3"/>
  <c r="N37" i="3"/>
  <c r="L37" i="3"/>
  <c r="J37" i="3"/>
  <c r="R36" i="3"/>
  <c r="Q36" i="3"/>
  <c r="N36" i="3"/>
  <c r="L36" i="3"/>
  <c r="J36" i="3"/>
  <c r="R35" i="3"/>
  <c r="Q35" i="3"/>
  <c r="N35" i="3"/>
  <c r="L35" i="3"/>
  <c r="J35" i="3"/>
  <c r="R34" i="3"/>
  <c r="Q34" i="3"/>
  <c r="N34" i="3"/>
  <c r="L34" i="3"/>
  <c r="J34" i="3"/>
  <c r="R33" i="3"/>
  <c r="Q33" i="3"/>
  <c r="N33" i="3"/>
  <c r="L33" i="3"/>
  <c r="J33" i="3"/>
  <c r="R32" i="3"/>
  <c r="Q32" i="3"/>
  <c r="N32" i="3"/>
  <c r="L32" i="3"/>
  <c r="J32" i="3"/>
  <c r="R31" i="3"/>
  <c r="Q31" i="3"/>
  <c r="N31" i="3"/>
  <c r="L31" i="3"/>
  <c r="J31" i="3"/>
  <c r="R30" i="3"/>
  <c r="Q30" i="3"/>
  <c r="N30" i="3"/>
  <c r="L30" i="3"/>
  <c r="J30" i="3"/>
  <c r="R29" i="3"/>
  <c r="Q29" i="3"/>
  <c r="N29" i="3"/>
  <c r="L29" i="3"/>
  <c r="J29" i="3"/>
  <c r="R28" i="3"/>
  <c r="Q28" i="3"/>
  <c r="N28" i="3"/>
  <c r="L28" i="3"/>
  <c r="J28" i="3"/>
  <c r="R27" i="3"/>
  <c r="Q27" i="3"/>
  <c r="N27" i="3"/>
  <c r="L27" i="3"/>
  <c r="J27" i="3"/>
  <c r="U23" i="3"/>
  <c r="U22" i="3"/>
  <c r="U21" i="3"/>
  <c r="T21" i="3"/>
  <c r="S21" i="3"/>
  <c r="P21" i="3"/>
  <c r="R21" i="3"/>
  <c r="O21" i="3"/>
  <c r="Q21" i="3"/>
  <c r="M21" i="3"/>
  <c r="N21" i="3"/>
  <c r="K21" i="3"/>
  <c r="L21" i="3"/>
  <c r="I21" i="3"/>
  <c r="J21" i="3"/>
  <c r="U53" i="4"/>
  <c r="U52" i="4"/>
  <c r="U51" i="4"/>
  <c r="T51" i="4"/>
  <c r="S51" i="4"/>
  <c r="P51" i="4"/>
  <c r="R51" i="4"/>
  <c r="O51" i="4"/>
  <c r="Q51" i="4"/>
  <c r="M51" i="4"/>
  <c r="N51" i="4"/>
  <c r="K51" i="4"/>
  <c r="L51" i="4"/>
  <c r="I51" i="4"/>
  <c r="J51" i="4"/>
  <c r="U42" i="4"/>
  <c r="U41" i="4"/>
  <c r="U40" i="4"/>
  <c r="T40" i="4"/>
  <c r="S40" i="4"/>
  <c r="P40" i="4"/>
  <c r="R40" i="4"/>
  <c r="O40" i="4"/>
  <c r="Q40" i="4"/>
  <c r="M40" i="4"/>
  <c r="N40" i="4"/>
  <c r="K40" i="4"/>
  <c r="L40" i="4"/>
  <c r="I40" i="4"/>
  <c r="J40" i="4"/>
  <c r="R50" i="4"/>
  <c r="Q50" i="4"/>
  <c r="N50" i="4"/>
  <c r="L50" i="4"/>
  <c r="J50" i="4"/>
  <c r="R49" i="4"/>
  <c r="Q49" i="4"/>
  <c r="N49" i="4"/>
  <c r="L49" i="4"/>
  <c r="J49" i="4"/>
  <c r="R48" i="4"/>
  <c r="Q48" i="4"/>
  <c r="N48" i="4"/>
  <c r="L48" i="4"/>
  <c r="J48" i="4"/>
  <c r="R47" i="4"/>
  <c r="Q47" i="4"/>
  <c r="N47" i="4"/>
  <c r="L47" i="4"/>
  <c r="J47" i="4"/>
  <c r="R46" i="4"/>
  <c r="Q46" i="4"/>
  <c r="N46" i="4"/>
  <c r="L46" i="4"/>
  <c r="J46" i="4"/>
  <c r="R45" i="4"/>
  <c r="Q45" i="4"/>
  <c r="N45" i="4"/>
  <c r="L45" i="4"/>
  <c r="J45" i="4"/>
  <c r="R39" i="4"/>
  <c r="Q39" i="4"/>
  <c r="N39" i="4"/>
  <c r="L39" i="4"/>
  <c r="J39" i="4"/>
  <c r="R38" i="4"/>
  <c r="Q38" i="4"/>
  <c r="N38" i="4"/>
  <c r="L38" i="4"/>
  <c r="J38" i="4"/>
  <c r="R37" i="4"/>
  <c r="Q37" i="4"/>
  <c r="N37" i="4"/>
  <c r="L37" i="4"/>
  <c r="J37" i="4"/>
  <c r="R36" i="4"/>
  <c r="Q36" i="4"/>
  <c r="N36" i="4"/>
  <c r="L36" i="4"/>
  <c r="J36" i="4"/>
  <c r="R35" i="4"/>
  <c r="Q35" i="4"/>
  <c r="N35" i="4"/>
  <c r="L35" i="4"/>
  <c r="J35" i="4"/>
  <c r="R34" i="4"/>
  <c r="Q34" i="4"/>
  <c r="N34" i="4"/>
  <c r="L34" i="4"/>
  <c r="J34" i="4"/>
  <c r="R33" i="4"/>
  <c r="Q33" i="4"/>
  <c r="N33" i="4"/>
  <c r="L33" i="4"/>
  <c r="J33" i="4"/>
  <c r="R32" i="4"/>
  <c r="Q32" i="4"/>
  <c r="N32" i="4"/>
  <c r="L32" i="4"/>
  <c r="J32" i="4"/>
  <c r="R31" i="4"/>
  <c r="Q31" i="4"/>
  <c r="N31" i="4"/>
  <c r="L31" i="4"/>
  <c r="J31" i="4"/>
  <c r="R30" i="4"/>
  <c r="Q30" i="4"/>
  <c r="N30" i="4"/>
  <c r="L30" i="4"/>
  <c r="J30" i="4"/>
  <c r="R29" i="4"/>
  <c r="Q29" i="4"/>
  <c r="N29" i="4"/>
  <c r="L29" i="4"/>
  <c r="J29" i="4"/>
  <c r="R28" i="4"/>
  <c r="Q28" i="4"/>
  <c r="N28" i="4"/>
  <c r="L28" i="4"/>
  <c r="J28" i="4"/>
  <c r="R27" i="4"/>
  <c r="Q27" i="4"/>
  <c r="N27" i="4"/>
  <c r="L27" i="4"/>
  <c r="J27" i="4"/>
  <c r="U21" i="4"/>
  <c r="T21" i="4"/>
  <c r="U53" i="5"/>
  <c r="U52" i="5"/>
  <c r="U51" i="5"/>
  <c r="T51" i="5"/>
  <c r="S51" i="5"/>
  <c r="P51" i="5"/>
  <c r="R51" i="5"/>
  <c r="O51" i="5"/>
  <c r="Q51" i="5"/>
  <c r="M51" i="5"/>
  <c r="N51" i="5"/>
  <c r="K51" i="5"/>
  <c r="L51" i="5"/>
  <c r="I51" i="5"/>
  <c r="J51" i="5"/>
  <c r="U42" i="5"/>
  <c r="U41" i="5"/>
  <c r="U40" i="5"/>
  <c r="T40" i="5"/>
  <c r="S40" i="5"/>
  <c r="P40" i="5"/>
  <c r="R40" i="5"/>
  <c r="O40" i="5"/>
  <c r="Q40" i="5"/>
  <c r="M40" i="5"/>
  <c r="N40" i="5"/>
  <c r="K40" i="5"/>
  <c r="L40" i="5"/>
  <c r="I40" i="5"/>
  <c r="J40" i="5"/>
  <c r="R50" i="5"/>
  <c r="Q50" i="5"/>
  <c r="N50" i="5"/>
  <c r="L50" i="5"/>
  <c r="J50" i="5"/>
  <c r="R49" i="5"/>
  <c r="Q49" i="5"/>
  <c r="N49" i="5"/>
  <c r="L49" i="5"/>
  <c r="J49" i="5"/>
  <c r="R48" i="5"/>
  <c r="Q48" i="5"/>
  <c r="N48" i="5"/>
  <c r="L48" i="5"/>
  <c r="J48" i="5"/>
  <c r="R47" i="5"/>
  <c r="Q47" i="5"/>
  <c r="N47" i="5"/>
  <c r="L47" i="5"/>
  <c r="J47" i="5"/>
  <c r="R46" i="5"/>
  <c r="Q46" i="5"/>
  <c r="N46" i="5"/>
  <c r="L46" i="5"/>
  <c r="J46" i="5"/>
  <c r="R45" i="5"/>
  <c r="Q45" i="5"/>
  <c r="N45" i="5"/>
  <c r="L45" i="5"/>
  <c r="J45" i="5"/>
  <c r="R39" i="5"/>
  <c r="Q39" i="5"/>
  <c r="N39" i="5"/>
  <c r="L39" i="5"/>
  <c r="J39" i="5"/>
  <c r="R38" i="5"/>
  <c r="Q38" i="5"/>
  <c r="N38" i="5"/>
  <c r="L38" i="5"/>
  <c r="J38" i="5"/>
  <c r="R37" i="5"/>
  <c r="Q37" i="5"/>
  <c r="N37" i="5"/>
  <c r="L37" i="5"/>
  <c r="J37" i="5"/>
  <c r="R36" i="5"/>
  <c r="Q36" i="5"/>
  <c r="N36" i="5"/>
  <c r="L36" i="5"/>
  <c r="J36" i="5"/>
  <c r="R35" i="5"/>
  <c r="Q35" i="5"/>
  <c r="N35" i="5"/>
  <c r="L35" i="5"/>
  <c r="J35" i="5"/>
  <c r="R34" i="5"/>
  <c r="Q34" i="5"/>
  <c r="N34" i="5"/>
  <c r="L34" i="5"/>
  <c r="J34" i="5"/>
  <c r="R33" i="5"/>
  <c r="Q33" i="5"/>
  <c r="N33" i="5"/>
  <c r="L33" i="5"/>
  <c r="J33" i="5"/>
  <c r="R32" i="5"/>
  <c r="Q32" i="5"/>
  <c r="N32" i="5"/>
  <c r="L32" i="5"/>
  <c r="J32" i="5"/>
  <c r="R31" i="5"/>
  <c r="Q31" i="5"/>
  <c r="N31" i="5"/>
  <c r="L31" i="5"/>
  <c r="J31" i="5"/>
  <c r="R30" i="5"/>
  <c r="Q30" i="5"/>
  <c r="N30" i="5"/>
  <c r="L30" i="5"/>
  <c r="J30" i="5"/>
  <c r="R29" i="5"/>
  <c r="Q29" i="5"/>
  <c r="N29" i="5"/>
  <c r="L29" i="5"/>
  <c r="J29" i="5"/>
  <c r="R28" i="5"/>
  <c r="Q28" i="5"/>
  <c r="N28" i="5"/>
  <c r="L28" i="5"/>
  <c r="J28" i="5"/>
  <c r="R27" i="5"/>
  <c r="Q27" i="5"/>
  <c r="N27" i="5"/>
  <c r="L27" i="5"/>
  <c r="J27" i="5"/>
  <c r="U53" i="6"/>
  <c r="U52" i="6"/>
  <c r="U51" i="6"/>
  <c r="T51" i="6"/>
  <c r="S51" i="6"/>
  <c r="P51" i="6"/>
  <c r="R51" i="6"/>
  <c r="O51" i="6"/>
  <c r="Q51" i="6"/>
  <c r="M51" i="6"/>
  <c r="N51" i="6"/>
  <c r="K51" i="6"/>
  <c r="L51" i="6"/>
  <c r="I51" i="6"/>
  <c r="J51" i="6"/>
  <c r="U42" i="6"/>
  <c r="U41" i="6"/>
  <c r="U40" i="6"/>
  <c r="T40" i="6"/>
  <c r="S40" i="6"/>
  <c r="P40" i="6"/>
  <c r="R40" i="6"/>
  <c r="O40" i="6"/>
  <c r="Q40" i="6"/>
  <c r="M40" i="6"/>
  <c r="N40" i="6"/>
  <c r="K40" i="6"/>
  <c r="L40" i="6"/>
  <c r="I40" i="6"/>
  <c r="J40" i="6"/>
  <c r="R50" i="6"/>
  <c r="Q50" i="6"/>
  <c r="N50" i="6"/>
  <c r="L50" i="6"/>
  <c r="J50" i="6"/>
  <c r="R49" i="6"/>
  <c r="Q49" i="6"/>
  <c r="N49" i="6"/>
  <c r="L49" i="6"/>
  <c r="J49" i="6"/>
  <c r="R48" i="6"/>
  <c r="Q48" i="6"/>
  <c r="N48" i="6"/>
  <c r="L48" i="6"/>
  <c r="J48" i="6"/>
  <c r="R47" i="6"/>
  <c r="Q47" i="6"/>
  <c r="N47" i="6"/>
  <c r="L47" i="6"/>
  <c r="J47" i="6"/>
  <c r="R46" i="6"/>
  <c r="Q46" i="6"/>
  <c r="N46" i="6"/>
  <c r="L46" i="6"/>
  <c r="J46" i="6"/>
  <c r="R45" i="6"/>
  <c r="Q45" i="6"/>
  <c r="N45" i="6"/>
  <c r="L45" i="6"/>
  <c r="J45" i="6"/>
  <c r="R39" i="6"/>
  <c r="Q39" i="6"/>
  <c r="N39" i="6"/>
  <c r="L39" i="6"/>
  <c r="J39" i="6"/>
  <c r="R38" i="6"/>
  <c r="Q38" i="6"/>
  <c r="N38" i="6"/>
  <c r="L38" i="6"/>
  <c r="J38" i="6"/>
  <c r="R37" i="6"/>
  <c r="Q37" i="6"/>
  <c r="N37" i="6"/>
  <c r="L37" i="6"/>
  <c r="J37" i="6"/>
  <c r="R36" i="6"/>
  <c r="Q36" i="6"/>
  <c r="N36" i="6"/>
  <c r="L36" i="6"/>
  <c r="J36" i="6"/>
  <c r="R35" i="6"/>
  <c r="Q35" i="6"/>
  <c r="N35" i="6"/>
  <c r="L35" i="6"/>
  <c r="J35" i="6"/>
  <c r="R34" i="6"/>
  <c r="Q34" i="6"/>
  <c r="N34" i="6"/>
  <c r="L34" i="6"/>
  <c r="J34" i="6"/>
  <c r="R33" i="6"/>
  <c r="Q33" i="6"/>
  <c r="N33" i="6"/>
  <c r="L33" i="6"/>
  <c r="J33" i="6"/>
  <c r="R32" i="6"/>
  <c r="Q32" i="6"/>
  <c r="N32" i="6"/>
  <c r="L32" i="6"/>
  <c r="J32" i="6"/>
  <c r="R31" i="6"/>
  <c r="Q31" i="6"/>
  <c r="N31" i="6"/>
  <c r="L31" i="6"/>
  <c r="J31" i="6"/>
  <c r="R30" i="6"/>
  <c r="Q30" i="6"/>
  <c r="N30" i="6"/>
  <c r="L30" i="6"/>
  <c r="J30" i="6"/>
  <c r="R29" i="6"/>
  <c r="Q29" i="6"/>
  <c r="N29" i="6"/>
  <c r="L29" i="6"/>
  <c r="J29" i="6"/>
  <c r="R28" i="6"/>
  <c r="Q28" i="6"/>
  <c r="N28" i="6"/>
  <c r="L28" i="6"/>
  <c r="J28" i="6"/>
  <c r="R27" i="6"/>
  <c r="Q27" i="6"/>
  <c r="N27" i="6"/>
  <c r="L27" i="6"/>
  <c r="J27" i="6"/>
  <c r="U23" i="6"/>
  <c r="U22" i="6"/>
  <c r="U21" i="6"/>
  <c r="T21" i="6"/>
  <c r="S21" i="6"/>
  <c r="P21" i="6"/>
  <c r="R21" i="6"/>
  <c r="O21" i="6"/>
  <c r="Q21" i="6"/>
  <c r="M21" i="6"/>
  <c r="N21" i="6"/>
  <c r="K21" i="6"/>
  <c r="L21" i="6"/>
  <c r="I21" i="6"/>
  <c r="J21" i="6"/>
  <c r="U53" i="2"/>
  <c r="U52" i="2"/>
  <c r="U51" i="2"/>
  <c r="T51" i="2"/>
  <c r="S51" i="2"/>
  <c r="P51" i="2"/>
  <c r="O51" i="2"/>
  <c r="M51" i="2"/>
  <c r="K51" i="2"/>
  <c r="I51" i="2"/>
  <c r="U42" i="2"/>
  <c r="U41" i="2"/>
  <c r="U40" i="2"/>
  <c r="T40" i="2"/>
  <c r="S40" i="2"/>
  <c r="P40" i="2"/>
  <c r="R40" i="2"/>
  <c r="O40" i="2"/>
  <c r="Q40" i="2"/>
  <c r="M40" i="2"/>
  <c r="N40" i="2"/>
  <c r="K40" i="2"/>
  <c r="L40" i="2"/>
  <c r="I40" i="2"/>
  <c r="J40" i="2"/>
  <c r="R51" i="2"/>
  <c r="Q51" i="2"/>
  <c r="N51" i="2"/>
  <c r="L51" i="2"/>
  <c r="J51" i="2"/>
  <c r="U53" i="18"/>
  <c r="U52" i="18"/>
  <c r="U51" i="18"/>
  <c r="T51" i="18"/>
  <c r="S51" i="18"/>
  <c r="P51" i="18"/>
  <c r="O51" i="18"/>
  <c r="M51" i="18"/>
  <c r="K51" i="18"/>
  <c r="I51" i="18"/>
  <c r="U42" i="18"/>
  <c r="U41" i="18"/>
  <c r="U40" i="18"/>
  <c r="T40" i="18"/>
  <c r="S40" i="18"/>
  <c r="P40" i="18"/>
  <c r="R40" i="18"/>
  <c r="O40" i="18"/>
  <c r="Q40" i="18"/>
  <c r="M40" i="18"/>
  <c r="N40" i="18"/>
  <c r="K40" i="18"/>
  <c r="L40" i="18"/>
  <c r="I40" i="18"/>
  <c r="J40" i="18"/>
  <c r="Q51" i="18"/>
  <c r="N51" i="18"/>
  <c r="L51" i="18"/>
  <c r="J51" i="18"/>
  <c r="U42" i="13"/>
  <c r="U41" i="13"/>
  <c r="U51" i="13"/>
  <c r="T51" i="13"/>
  <c r="S51" i="13"/>
  <c r="P51" i="13"/>
  <c r="R51" i="13"/>
  <c r="O51" i="13"/>
  <c r="Q51" i="13"/>
  <c r="M51" i="13"/>
  <c r="N51" i="13"/>
  <c r="K51" i="13"/>
  <c r="L51" i="13"/>
  <c r="I51" i="13"/>
  <c r="J51" i="13"/>
  <c r="U40" i="13"/>
  <c r="T40" i="13"/>
  <c r="S40" i="13"/>
  <c r="P40" i="13"/>
  <c r="R40" i="13"/>
  <c r="O40" i="13"/>
  <c r="Q40" i="13"/>
  <c r="M40" i="13"/>
  <c r="N40" i="13"/>
  <c r="K40" i="13"/>
  <c r="L40" i="13"/>
  <c r="I40" i="13"/>
  <c r="J40" i="13"/>
  <c r="U53" i="13"/>
  <c r="U52" i="13"/>
  <c r="U51" i="14"/>
  <c r="T51" i="14"/>
  <c r="S51" i="14"/>
  <c r="P51" i="14"/>
  <c r="O51" i="14"/>
  <c r="M51" i="14"/>
  <c r="K51" i="14"/>
  <c r="L51" i="14"/>
  <c r="I51" i="14"/>
  <c r="U53" i="14"/>
  <c r="U52" i="14"/>
  <c r="U42" i="14"/>
  <c r="U41" i="14"/>
  <c r="U40" i="14"/>
  <c r="T40" i="14"/>
  <c r="S40" i="14"/>
  <c r="O40" i="14"/>
  <c r="Q40" i="14"/>
  <c r="P40" i="14"/>
  <c r="M40" i="14"/>
  <c r="K40" i="14"/>
  <c r="I40" i="14"/>
  <c r="R40" i="14"/>
  <c r="N40" i="14"/>
  <c r="L40" i="14"/>
  <c r="J40" i="14"/>
  <c r="Q51" i="14"/>
  <c r="J51" i="14"/>
  <c r="W53" i="15"/>
  <c r="W52" i="15"/>
  <c r="W51" i="15"/>
  <c r="V51" i="15"/>
  <c r="U51" i="15"/>
  <c r="S51" i="15"/>
  <c r="P51" i="15"/>
  <c r="O51" i="15"/>
  <c r="M51" i="15"/>
  <c r="K51" i="15"/>
  <c r="I51" i="15"/>
  <c r="H51" i="15"/>
  <c r="G51" i="15"/>
  <c r="W42" i="15"/>
  <c r="W41" i="15"/>
  <c r="W40" i="15"/>
  <c r="V40" i="15"/>
  <c r="U40" i="15"/>
  <c r="S40" i="15"/>
  <c r="P40" i="15"/>
  <c r="O40" i="15"/>
  <c r="M40" i="15"/>
  <c r="K40" i="15"/>
  <c r="L40" i="15"/>
  <c r="I40" i="15"/>
  <c r="H40" i="15"/>
  <c r="G40" i="15"/>
  <c r="R40" i="15"/>
  <c r="Q40" i="15"/>
  <c r="N40" i="15"/>
  <c r="J40" i="15"/>
  <c r="J51" i="15"/>
  <c r="R51" i="18"/>
  <c r="N51" i="14"/>
  <c r="R51" i="14"/>
  <c r="T40" i="15"/>
  <c r="N51" i="15"/>
  <c r="R51" i="15"/>
  <c r="L51" i="15"/>
  <c r="Q51" i="15"/>
  <c r="T51" i="15"/>
  <c r="U23" i="18"/>
  <c r="U22" i="18"/>
  <c r="P21" i="18"/>
  <c r="S21" i="18"/>
  <c r="R21" i="18"/>
  <c r="O21" i="18"/>
  <c r="Q21" i="18"/>
  <c r="M21" i="18"/>
  <c r="N21" i="18"/>
  <c r="K21" i="18"/>
  <c r="L21" i="18"/>
  <c r="I21" i="18"/>
  <c r="J21" i="18"/>
  <c r="U21" i="18"/>
  <c r="T21" i="18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3" i="11"/>
  <c r="AC24" i="10"/>
  <c r="Q24" i="10"/>
  <c r="R24" i="10"/>
  <c r="S24" i="10"/>
  <c r="T24" i="10"/>
  <c r="U24" i="10"/>
  <c r="V24" i="10"/>
  <c r="O24" i="10"/>
  <c r="P24" i="10"/>
  <c r="AC23" i="10"/>
  <c r="AC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3" i="10"/>
  <c r="AO23" i="10"/>
  <c r="AO4" i="10"/>
  <c r="AO5" i="10"/>
  <c r="AO6" i="10"/>
  <c r="AO7" i="10"/>
  <c r="AO8" i="10"/>
  <c r="AO9" i="10"/>
  <c r="AO10" i="10"/>
  <c r="AO11" i="10"/>
  <c r="AO12" i="10"/>
  <c r="AO13" i="10"/>
  <c r="AO14" i="10"/>
  <c r="AO15" i="10"/>
  <c r="AO16" i="10"/>
  <c r="AO17" i="10"/>
  <c r="AO18" i="10"/>
  <c r="AO19" i="10"/>
  <c r="AO20" i="10"/>
  <c r="AO21" i="10"/>
  <c r="AO3" i="10"/>
  <c r="J23" i="10"/>
  <c r="V2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3" i="10"/>
  <c r="K25" i="10"/>
  <c r="K22" i="10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3" i="11"/>
  <c r="J23" i="11"/>
  <c r="W23" i="15"/>
  <c r="W22" i="15"/>
  <c r="H21" i="15"/>
  <c r="G21" i="15"/>
  <c r="W21" i="15"/>
  <c r="V21" i="15"/>
  <c r="U21" i="15"/>
  <c r="U21" i="14"/>
  <c r="T21" i="14"/>
  <c r="S21" i="15"/>
  <c r="P21" i="15"/>
  <c r="R21" i="15"/>
  <c r="O21" i="15"/>
  <c r="M21" i="15"/>
  <c r="N21" i="15"/>
  <c r="K21" i="15"/>
  <c r="L21" i="15"/>
  <c r="I21" i="15"/>
  <c r="J21" i="15"/>
  <c r="V23" i="11"/>
  <c r="Q21" i="15"/>
  <c r="T21" i="15"/>
  <c r="E25" i="10"/>
  <c r="F25" i="10"/>
  <c r="G25" i="10"/>
  <c r="H25" i="10"/>
  <c r="I25" i="10"/>
  <c r="J25" i="10"/>
  <c r="D25" i="10"/>
  <c r="AN4" i="10"/>
  <c r="AN5" i="10"/>
  <c r="AN6" i="10"/>
  <c r="AN7" i="10"/>
  <c r="AN8" i="10"/>
  <c r="AN9" i="10"/>
  <c r="AN10" i="10"/>
  <c r="AN11" i="10"/>
  <c r="AN12" i="10"/>
  <c r="AN13" i="10"/>
  <c r="AN14" i="10"/>
  <c r="AN15" i="10"/>
  <c r="AN16" i="10"/>
  <c r="AN17" i="10"/>
  <c r="AN18" i="10"/>
  <c r="AN19" i="10"/>
  <c r="AN20" i="10"/>
  <c r="AN21" i="10"/>
  <c r="AN3" i="10"/>
  <c r="AH4" i="10"/>
  <c r="AH5" i="10"/>
  <c r="AH6" i="10"/>
  <c r="AH7" i="10"/>
  <c r="AH8" i="10"/>
  <c r="AH9" i="10"/>
  <c r="AH10" i="10"/>
  <c r="AH11" i="10"/>
  <c r="AH12" i="10"/>
  <c r="AH13" i="10"/>
  <c r="AH14" i="10"/>
  <c r="AH15" i="10"/>
  <c r="AH16" i="10"/>
  <c r="AH17" i="10"/>
  <c r="AH18" i="10"/>
  <c r="AH19" i="10"/>
  <c r="AH20" i="10"/>
  <c r="AH21" i="10"/>
  <c r="AH3" i="10"/>
  <c r="AF4" i="10"/>
  <c r="AF5" i="10"/>
  <c r="AF6" i="10"/>
  <c r="AF7" i="10"/>
  <c r="AF8" i="10"/>
  <c r="AF9" i="10"/>
  <c r="AF10" i="10"/>
  <c r="AF11" i="10"/>
  <c r="AF12" i="10"/>
  <c r="AF13" i="10"/>
  <c r="AF14" i="10"/>
  <c r="AF15" i="10"/>
  <c r="AF16" i="10"/>
  <c r="AF17" i="10"/>
  <c r="AF18" i="10"/>
  <c r="AF19" i="10"/>
  <c r="AF20" i="10"/>
  <c r="AF21" i="10"/>
  <c r="AF3" i="10"/>
  <c r="AB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3" i="10"/>
  <c r="P21" i="14"/>
  <c r="O21" i="14"/>
  <c r="M21" i="14"/>
  <c r="I21" i="14"/>
  <c r="K21" i="14"/>
  <c r="S21" i="14"/>
  <c r="U23" i="14"/>
  <c r="U22" i="14"/>
  <c r="AK4" i="10"/>
  <c r="AK5" i="10"/>
  <c r="AK6" i="10"/>
  <c r="AK7" i="10"/>
  <c r="AK8" i="10"/>
  <c r="AK9" i="10"/>
  <c r="AK10" i="10"/>
  <c r="AK11" i="10"/>
  <c r="AK12" i="10"/>
  <c r="AK13" i="10"/>
  <c r="AK14" i="10"/>
  <c r="AK15" i="10"/>
  <c r="AK16" i="10"/>
  <c r="AK17" i="10"/>
  <c r="AK18" i="10"/>
  <c r="AK19" i="10"/>
  <c r="AK20" i="10"/>
  <c r="AK21" i="10"/>
  <c r="AK3" i="10"/>
  <c r="AL4" i="10"/>
  <c r="AL5" i="10"/>
  <c r="AL6" i="10"/>
  <c r="AL7" i="10"/>
  <c r="AL8" i="10"/>
  <c r="AL9" i="10"/>
  <c r="AL10" i="10"/>
  <c r="AL11" i="10"/>
  <c r="AL12" i="10"/>
  <c r="AL13" i="10"/>
  <c r="AL14" i="10"/>
  <c r="AL15" i="10"/>
  <c r="AL16" i="10"/>
  <c r="AL17" i="10"/>
  <c r="AL18" i="10"/>
  <c r="AL19" i="10"/>
  <c r="AL20" i="10"/>
  <c r="AL21" i="10"/>
  <c r="AL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3" i="10"/>
  <c r="J22" i="10"/>
  <c r="L21" i="14"/>
  <c r="J21" i="14"/>
  <c r="Q21" i="14"/>
  <c r="N21" i="14"/>
  <c r="R21" i="14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3" i="11"/>
  <c r="I2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3" i="11"/>
  <c r="I22" i="10"/>
  <c r="H22" i="10"/>
  <c r="G22" i="10"/>
  <c r="F22" i="10"/>
  <c r="E22" i="10"/>
  <c r="C22" i="10"/>
  <c r="D22" i="10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3" i="11"/>
  <c r="AA4" i="10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3" i="10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3" i="11"/>
  <c r="AI4" i="10"/>
  <c r="AI5" i="10"/>
  <c r="AI6" i="10"/>
  <c r="AI7" i="10"/>
  <c r="AI8" i="10"/>
  <c r="AI9" i="10"/>
  <c r="AI10" i="10"/>
  <c r="AI11" i="10"/>
  <c r="AI12" i="10"/>
  <c r="AI13" i="10"/>
  <c r="AI14" i="10"/>
  <c r="AI15" i="10"/>
  <c r="AI16" i="10"/>
  <c r="AI17" i="10"/>
  <c r="AI18" i="10"/>
  <c r="AI19" i="10"/>
  <c r="AI20" i="10"/>
  <c r="AI21" i="10"/>
  <c r="AI3" i="10"/>
  <c r="H2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3" i="11"/>
  <c r="AJ4" i="10"/>
  <c r="AJ5" i="10"/>
  <c r="AJ6" i="10"/>
  <c r="AJ7" i="10"/>
  <c r="AJ8" i="10"/>
  <c r="AJ9" i="10"/>
  <c r="AJ10" i="10"/>
  <c r="AJ11" i="10"/>
  <c r="AJ12" i="10"/>
  <c r="AJ13" i="10"/>
  <c r="AJ14" i="10"/>
  <c r="AJ15" i="10"/>
  <c r="AJ16" i="10"/>
  <c r="AJ17" i="10"/>
  <c r="AJ18" i="10"/>
  <c r="AJ19" i="10"/>
  <c r="AJ20" i="10"/>
  <c r="AJ21" i="10"/>
  <c r="AJ3" i="10"/>
  <c r="U23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4" i="10"/>
  <c r="T5" i="10"/>
  <c r="T6" i="10"/>
  <c r="T7" i="10"/>
  <c r="T8" i="10"/>
  <c r="T9" i="10"/>
  <c r="T3" i="10"/>
  <c r="G23" i="11"/>
  <c r="AI23" i="11"/>
  <c r="AN23" i="10"/>
  <c r="F23" i="10"/>
  <c r="AK23" i="10"/>
  <c r="E23" i="10"/>
  <c r="AH23" i="10"/>
  <c r="AF23" i="10"/>
  <c r="Z23" i="10"/>
  <c r="S23" i="10"/>
  <c r="O21" i="11"/>
  <c r="U21" i="2"/>
  <c r="T21" i="2"/>
  <c r="R4" i="6"/>
  <c r="Q4" i="6"/>
  <c r="N4" i="6"/>
  <c r="L4" i="6"/>
  <c r="J4" i="6"/>
  <c r="U21" i="5"/>
  <c r="T21" i="5"/>
  <c r="R4" i="5"/>
  <c r="Q4" i="5"/>
  <c r="N4" i="5"/>
  <c r="L4" i="5"/>
  <c r="J4" i="5"/>
  <c r="R4" i="4"/>
  <c r="Q4" i="4"/>
  <c r="N4" i="4"/>
  <c r="L4" i="4"/>
  <c r="J4" i="4"/>
  <c r="R4" i="3"/>
  <c r="Q4" i="3"/>
  <c r="N4" i="3"/>
  <c r="L4" i="3"/>
  <c r="J4" i="3"/>
  <c r="P21" i="4"/>
  <c r="S21" i="4"/>
  <c r="R21" i="4"/>
  <c r="O21" i="4"/>
  <c r="Q21" i="4"/>
  <c r="M21" i="4"/>
  <c r="N21" i="4"/>
  <c r="K21" i="4"/>
  <c r="L21" i="4"/>
  <c r="I21" i="4"/>
  <c r="J21" i="4"/>
  <c r="P21" i="5"/>
  <c r="S21" i="5"/>
  <c r="O21" i="5"/>
  <c r="M21" i="5"/>
  <c r="N21" i="5"/>
  <c r="K21" i="5"/>
  <c r="I21" i="5"/>
  <c r="J21" i="5"/>
  <c r="P21" i="2"/>
  <c r="S21" i="2"/>
  <c r="O21" i="2"/>
  <c r="Q21" i="2"/>
  <c r="M21" i="2"/>
  <c r="N21" i="2"/>
  <c r="K21" i="2"/>
  <c r="I21" i="2"/>
  <c r="J21" i="2"/>
  <c r="J20" i="3"/>
  <c r="L20" i="3"/>
  <c r="S39" i="8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3" i="11"/>
  <c r="AA4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P3" i="11"/>
  <c r="Q3" i="11"/>
  <c r="R3" i="11"/>
  <c r="O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3" i="11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4" i="10"/>
  <c r="P3" i="10"/>
  <c r="Q3" i="10"/>
  <c r="R3" i="10"/>
  <c r="S3" i="10"/>
  <c r="O3" i="10"/>
  <c r="C23" i="11"/>
  <c r="D23" i="11"/>
  <c r="E23" i="11"/>
  <c r="P23" i="11"/>
  <c r="AG23" i="11"/>
  <c r="U23" i="4"/>
  <c r="U22" i="4"/>
  <c r="U23" i="5"/>
  <c r="U22" i="5"/>
  <c r="U23" i="2"/>
  <c r="U22" i="2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2" i="8"/>
  <c r="S3" i="8"/>
  <c r="H3" i="8"/>
  <c r="S4" i="8"/>
  <c r="H4" i="8"/>
  <c r="S5" i="8"/>
  <c r="H5" i="8"/>
  <c r="S6" i="8"/>
  <c r="H6" i="8"/>
  <c r="S7" i="8"/>
  <c r="H7" i="8"/>
  <c r="S8" i="8"/>
  <c r="H8" i="8"/>
  <c r="S9" i="8"/>
  <c r="H9" i="8"/>
  <c r="S10" i="8"/>
  <c r="H10" i="8"/>
  <c r="S11" i="8"/>
  <c r="H11" i="8"/>
  <c r="S12" i="8"/>
  <c r="H12" i="8"/>
  <c r="S13" i="8"/>
  <c r="H13" i="8"/>
  <c r="S14" i="8"/>
  <c r="H14" i="8"/>
  <c r="S15" i="8"/>
  <c r="H15" i="8"/>
  <c r="S16" i="8"/>
  <c r="H16" i="8"/>
  <c r="S17" i="8"/>
  <c r="H17" i="8"/>
  <c r="S18" i="8"/>
  <c r="H18" i="8"/>
  <c r="S19" i="8"/>
  <c r="H19" i="8"/>
  <c r="S20" i="8"/>
  <c r="H20" i="8"/>
  <c r="S21" i="8"/>
  <c r="H21" i="8"/>
  <c r="S22" i="8"/>
  <c r="H22" i="8"/>
  <c r="S23" i="8"/>
  <c r="H23" i="8"/>
  <c r="S24" i="8"/>
  <c r="H24" i="8"/>
  <c r="S25" i="8"/>
  <c r="H25" i="8"/>
  <c r="S26" i="8"/>
  <c r="H26" i="8"/>
  <c r="S27" i="8"/>
  <c r="H27" i="8"/>
  <c r="S28" i="8"/>
  <c r="H28" i="8"/>
  <c r="S29" i="8"/>
  <c r="H29" i="8"/>
  <c r="S30" i="8"/>
  <c r="H30" i="8"/>
  <c r="S31" i="8"/>
  <c r="H31" i="8"/>
  <c r="S32" i="8"/>
  <c r="H32" i="8"/>
  <c r="S33" i="8"/>
  <c r="H33" i="8"/>
  <c r="S34" i="8"/>
  <c r="H34" i="8"/>
  <c r="S35" i="8"/>
  <c r="H35" i="8"/>
  <c r="S36" i="8"/>
  <c r="H36" i="8"/>
  <c r="S37" i="8"/>
  <c r="H37" i="8"/>
  <c r="S38" i="8"/>
  <c r="H38" i="8"/>
  <c r="H39" i="8"/>
  <c r="U39" i="8"/>
  <c r="S2" i="8"/>
  <c r="H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R36" i="8"/>
  <c r="P37" i="8"/>
  <c r="P38" i="8"/>
  <c r="R38" i="8"/>
  <c r="P39" i="8"/>
  <c r="P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Q36" i="8"/>
  <c r="O37" i="8"/>
  <c r="O38" i="8"/>
  <c r="Q38" i="8"/>
  <c r="O39" i="8"/>
  <c r="O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N36" i="8"/>
  <c r="M37" i="8"/>
  <c r="M38" i="8"/>
  <c r="N38" i="8"/>
  <c r="M39" i="8"/>
  <c r="M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L36" i="8"/>
  <c r="K37" i="8"/>
  <c r="K38" i="8"/>
  <c r="L38" i="8"/>
  <c r="K39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J35" i="8"/>
  <c r="I36" i="8"/>
  <c r="I37" i="8"/>
  <c r="J37" i="8"/>
  <c r="I38" i="8"/>
  <c r="I39" i="8"/>
  <c r="J39" i="8"/>
  <c r="K2" i="8"/>
  <c r="L2" i="8"/>
  <c r="I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2" i="8"/>
  <c r="R2" i="6"/>
  <c r="R3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Q2" i="6"/>
  <c r="Q3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N2" i="6"/>
  <c r="N3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L2" i="6"/>
  <c r="L3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J2" i="6"/>
  <c r="J3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R2" i="5"/>
  <c r="R3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Q2" i="5"/>
  <c r="Q3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N2" i="5"/>
  <c r="N3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L2" i="5"/>
  <c r="L3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J2" i="5"/>
  <c r="J3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N2" i="4"/>
  <c r="N3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L2" i="4"/>
  <c r="L3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J2" i="4"/>
  <c r="J3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R2" i="4"/>
  <c r="R3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Q2" i="4"/>
  <c r="Q3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R2" i="3"/>
  <c r="R3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Q2" i="3"/>
  <c r="Q3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N2" i="3"/>
  <c r="N3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L2" i="3"/>
  <c r="L3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J2" i="3"/>
  <c r="J3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Y23" i="11"/>
  <c r="AK23" i="11"/>
  <c r="AJ23" i="11"/>
  <c r="T23" i="11"/>
  <c r="U23" i="11"/>
  <c r="R21" i="5"/>
  <c r="J34" i="8"/>
  <c r="J32" i="8"/>
  <c r="J30" i="8"/>
  <c r="J28" i="8"/>
  <c r="J26" i="8"/>
  <c r="J24" i="8"/>
  <c r="J22" i="8"/>
  <c r="J20" i="8"/>
  <c r="J18" i="8"/>
  <c r="J16" i="8"/>
  <c r="J14" i="8"/>
  <c r="J12" i="8"/>
  <c r="J10" i="8"/>
  <c r="J8" i="8"/>
  <c r="J6" i="8"/>
  <c r="J4" i="8"/>
  <c r="L33" i="8"/>
  <c r="L31" i="8"/>
  <c r="L29" i="8"/>
  <c r="L27" i="8"/>
  <c r="L25" i="8"/>
  <c r="L23" i="8"/>
  <c r="L21" i="8"/>
  <c r="L19" i="8"/>
  <c r="L17" i="8"/>
  <c r="L15" i="8"/>
  <c r="L13" i="8"/>
  <c r="L11" i="8"/>
  <c r="L9" i="8"/>
  <c r="L7" i="8"/>
  <c r="L5" i="8"/>
  <c r="L3" i="8"/>
  <c r="N33" i="8"/>
  <c r="N31" i="8"/>
  <c r="N29" i="8"/>
  <c r="N27" i="8"/>
  <c r="N25" i="8"/>
  <c r="N23" i="8"/>
  <c r="N21" i="8"/>
  <c r="N19" i="8"/>
  <c r="N17" i="8"/>
  <c r="N15" i="8"/>
  <c r="N13" i="8"/>
  <c r="N11" i="8"/>
  <c r="N9" i="8"/>
  <c r="N7" i="8"/>
  <c r="N5" i="8"/>
  <c r="N3" i="8"/>
  <c r="Q33" i="8"/>
  <c r="Q31" i="8"/>
  <c r="Q29" i="8"/>
  <c r="Q27" i="8"/>
  <c r="Q25" i="8"/>
  <c r="Q23" i="8"/>
  <c r="Q21" i="8"/>
  <c r="Q19" i="8"/>
  <c r="Q17" i="8"/>
  <c r="Q15" i="8"/>
  <c r="Q13" i="8"/>
  <c r="Q11" i="8"/>
  <c r="Q9" i="8"/>
  <c r="Q7" i="8"/>
  <c r="Q5" i="8"/>
  <c r="Q3" i="8"/>
  <c r="R33" i="8"/>
  <c r="R31" i="8"/>
  <c r="R29" i="8"/>
  <c r="R27" i="8"/>
  <c r="R25" i="8"/>
  <c r="R23" i="8"/>
  <c r="R21" i="8"/>
  <c r="R19" i="8"/>
  <c r="R17" i="8"/>
  <c r="R15" i="8"/>
  <c r="R13" i="8"/>
  <c r="R11" i="8"/>
  <c r="R9" i="8"/>
  <c r="R7" i="8"/>
  <c r="R5" i="8"/>
  <c r="R3" i="8"/>
  <c r="U34" i="8"/>
  <c r="R21" i="2"/>
  <c r="J38" i="8"/>
  <c r="J36" i="8"/>
  <c r="L39" i="8"/>
  <c r="L37" i="8"/>
  <c r="L35" i="8"/>
  <c r="N39" i="8"/>
  <c r="N37" i="8"/>
  <c r="N35" i="8"/>
  <c r="Q39" i="8"/>
  <c r="Q37" i="8"/>
  <c r="Q35" i="8"/>
  <c r="R39" i="8"/>
  <c r="R37" i="8"/>
  <c r="R35" i="8"/>
  <c r="U38" i="8"/>
  <c r="U36" i="8"/>
  <c r="U35" i="8"/>
  <c r="J2" i="8"/>
  <c r="J33" i="8"/>
  <c r="J31" i="8"/>
  <c r="J29" i="8"/>
  <c r="J27" i="8"/>
  <c r="J25" i="8"/>
  <c r="J23" i="8"/>
  <c r="J21" i="8"/>
  <c r="J19" i="8"/>
  <c r="J17" i="8"/>
  <c r="J15" i="8"/>
  <c r="J13" i="8"/>
  <c r="J11" i="8"/>
  <c r="J9" i="8"/>
  <c r="J7" i="8"/>
  <c r="J5" i="8"/>
  <c r="J3" i="8"/>
  <c r="L34" i="8"/>
  <c r="L32" i="8"/>
  <c r="L30" i="8"/>
  <c r="L28" i="8"/>
  <c r="L26" i="8"/>
  <c r="L24" i="8"/>
  <c r="L22" i="8"/>
  <c r="L20" i="8"/>
  <c r="L18" i="8"/>
  <c r="L16" i="8"/>
  <c r="L14" i="8"/>
  <c r="L12" i="8"/>
  <c r="L10" i="8"/>
  <c r="L8" i="8"/>
  <c r="L6" i="8"/>
  <c r="L4" i="8"/>
  <c r="N2" i="8"/>
  <c r="N34" i="8"/>
  <c r="N32" i="8"/>
  <c r="N30" i="8"/>
  <c r="N28" i="8"/>
  <c r="N26" i="8"/>
  <c r="N24" i="8"/>
  <c r="N22" i="8"/>
  <c r="N20" i="8"/>
  <c r="N18" i="8"/>
  <c r="N16" i="8"/>
  <c r="N14" i="8"/>
  <c r="N12" i="8"/>
  <c r="N10" i="8"/>
  <c r="N8" i="8"/>
  <c r="N6" i="8"/>
  <c r="N4" i="8"/>
  <c r="Q2" i="8"/>
  <c r="Q34" i="8"/>
  <c r="Q32" i="8"/>
  <c r="Q30" i="8"/>
  <c r="Q28" i="8"/>
  <c r="Q26" i="8"/>
  <c r="Q24" i="8"/>
  <c r="Q22" i="8"/>
  <c r="Q20" i="8"/>
  <c r="Q18" i="8"/>
  <c r="Q16" i="8"/>
  <c r="Q14" i="8"/>
  <c r="Q12" i="8"/>
  <c r="Q10" i="8"/>
  <c r="Q8" i="8"/>
  <c r="Q6" i="8"/>
  <c r="Q4" i="8"/>
  <c r="R2" i="8"/>
  <c r="R34" i="8"/>
  <c r="R32" i="8"/>
  <c r="R30" i="8"/>
  <c r="R28" i="8"/>
  <c r="R26" i="8"/>
  <c r="R24" i="8"/>
  <c r="R22" i="8"/>
  <c r="R20" i="8"/>
  <c r="R18" i="8"/>
  <c r="R16" i="8"/>
  <c r="R14" i="8"/>
  <c r="R12" i="8"/>
  <c r="R10" i="8"/>
  <c r="R8" i="8"/>
  <c r="R6" i="8"/>
  <c r="R4" i="8"/>
  <c r="AB23" i="11"/>
  <c r="L21" i="2"/>
  <c r="L21" i="5"/>
  <c r="Q21" i="5"/>
  <c r="P23" i="10"/>
  <c r="AE23" i="11"/>
  <c r="R23" i="10"/>
  <c r="AL23" i="10"/>
  <c r="AB23" i="10"/>
  <c r="AF23" i="11"/>
  <c r="O23" i="10"/>
  <c r="Q23" i="10"/>
  <c r="AJ23" i="10"/>
  <c r="Z23" i="11"/>
  <c r="AI23" i="10"/>
  <c r="AA23" i="10"/>
  <c r="U18" i="8"/>
  <c r="U10" i="8"/>
  <c r="U6" i="8"/>
  <c r="U4" i="8"/>
  <c r="U26" i="8"/>
  <c r="U22" i="8"/>
  <c r="U20" i="8"/>
  <c r="U19" i="8"/>
  <c r="U3" i="8"/>
  <c r="U30" i="8"/>
  <c r="U28" i="8"/>
  <c r="U27" i="8"/>
  <c r="U14" i="8"/>
  <c r="U12" i="8"/>
  <c r="U11" i="8"/>
  <c r="Q23" i="11"/>
  <c r="S23" i="11"/>
  <c r="N23" i="11"/>
  <c r="AC23" i="11"/>
  <c r="T23" i="10"/>
  <c r="AD23" i="11"/>
  <c r="U2" i="8"/>
  <c r="U32" i="8"/>
  <c r="U31" i="8"/>
  <c r="U24" i="8"/>
  <c r="U23" i="8"/>
  <c r="U16" i="8"/>
  <c r="U15" i="8"/>
  <c r="U8" i="8"/>
  <c r="U7" i="8"/>
  <c r="U37" i="8"/>
  <c r="U33" i="8"/>
  <c r="U29" i="8"/>
  <c r="U25" i="8"/>
  <c r="U21" i="8"/>
  <c r="U17" i="8"/>
  <c r="U13" i="8"/>
  <c r="U9" i="8"/>
  <c r="U5" i="8"/>
  <c r="O23" i="11"/>
  <c r="R23" i="11"/>
  <c r="AA23" i="11"/>
</calcChain>
</file>

<file path=xl/sharedStrings.xml><?xml version="1.0" encoding="utf-8"?>
<sst xmlns="http://schemas.openxmlformats.org/spreadsheetml/2006/main" count="3067" uniqueCount="208">
  <si>
    <t>Station ID</t>
  </si>
  <si>
    <t>Street</t>
  </si>
  <si>
    <t>Quadrant</t>
  </si>
  <si>
    <t>From Intersection</t>
  </si>
  <si>
    <t>To Intersection</t>
  </si>
  <si>
    <t>Ward</t>
  </si>
  <si>
    <t>Number of Counts</t>
  </si>
  <si>
    <t>Duration</t>
  </si>
  <si>
    <t>Number of Males</t>
  </si>
  <si>
    <t>Percent Male</t>
  </si>
  <si>
    <t>Number of Females</t>
  </si>
  <si>
    <t>Percent Female</t>
  </si>
  <si>
    <t>On Sidewalk</t>
  </si>
  <si>
    <t>% On Sidewalk</t>
  </si>
  <si>
    <t>With Helmet</t>
  </si>
  <si>
    <t>No Helmet</t>
  </si>
  <si>
    <t>% With Helmet</t>
  </si>
  <si>
    <t>% No Helmet</t>
  </si>
  <si>
    <t>Bicyclists Counted</t>
  </si>
  <si>
    <t>Peak Hour</t>
  </si>
  <si>
    <t>Avg Hourly Count</t>
  </si>
  <si>
    <t>3rd St</t>
  </si>
  <si>
    <t>NW</t>
  </si>
  <si>
    <t>North Dakota Ave, Sheridan St</t>
  </si>
  <si>
    <t>Tuckerman St</t>
  </si>
  <si>
    <t>4</t>
  </si>
  <si>
    <t>11th St</t>
  </si>
  <si>
    <t>Florida Ave</t>
  </si>
  <si>
    <t>Clifton St</t>
  </si>
  <si>
    <t>1</t>
  </si>
  <si>
    <t>13th St</t>
  </si>
  <si>
    <t>Massachusetts Ave</t>
  </si>
  <si>
    <t>M St</t>
  </si>
  <si>
    <t>2</t>
  </si>
  <si>
    <t>14th St</t>
  </si>
  <si>
    <t>Ogden St</t>
  </si>
  <si>
    <t>Oak St (S)</t>
  </si>
  <si>
    <t>S St</t>
  </si>
  <si>
    <t>Swann St</t>
  </si>
  <si>
    <t>18th St</t>
  </si>
  <si>
    <t>U St, Vernon St</t>
  </si>
  <si>
    <t>California St</t>
  </si>
  <si>
    <t>C St</t>
  </si>
  <si>
    <t>NE</t>
  </si>
  <si>
    <t>7th St</t>
  </si>
  <si>
    <t>8th St</t>
  </si>
  <si>
    <t>6</t>
  </si>
  <si>
    <t>Calvert St (Ellington Bridge)</t>
  </si>
  <si>
    <t>Biltmore St</t>
  </si>
  <si>
    <t>Cathedral Ave</t>
  </si>
  <si>
    <t>Water St</t>
  </si>
  <si>
    <t>Whitehurst Fwy, Francis Scott Key Brg</t>
  </si>
  <si>
    <t>Cul De Sac [Street Break]</t>
  </si>
  <si>
    <t>Constitution Ave</t>
  </si>
  <si>
    <t>15th St</t>
  </si>
  <si>
    <t>16th St</t>
  </si>
  <si>
    <t>E St</t>
  </si>
  <si>
    <t>5th</t>
  </si>
  <si>
    <t>6th</t>
  </si>
  <si>
    <t>East Capitol St</t>
  </si>
  <si>
    <t>BN</t>
  </si>
  <si>
    <t>5th St</t>
  </si>
  <si>
    <t>Gallatin St</t>
  </si>
  <si>
    <t>South Dakota Ave</t>
  </si>
  <si>
    <t>5</t>
  </si>
  <si>
    <t>Garfield St</t>
  </si>
  <si>
    <t>34th Pl</t>
  </si>
  <si>
    <t>35th St</t>
  </si>
  <si>
    <t>3</t>
  </si>
  <si>
    <t>Kansas Ave</t>
  </si>
  <si>
    <t>Buchanan St</t>
  </si>
  <si>
    <t>Sherman Cir (S)</t>
  </si>
  <si>
    <t>L St</t>
  </si>
  <si>
    <t>Connecticut Ave</t>
  </si>
  <si>
    <t>38th St, Klingle Pl</t>
  </si>
  <si>
    <t>39th St, Idaho Ave</t>
  </si>
  <si>
    <t>SE</t>
  </si>
  <si>
    <t>Randle Cir (E)</t>
  </si>
  <si>
    <t>Anacostia Rd</t>
  </si>
  <si>
    <t>7</t>
  </si>
  <si>
    <t>Monroe St</t>
  </si>
  <si>
    <t>9th St</t>
  </si>
  <si>
    <t>10th St</t>
  </si>
  <si>
    <t>New Hampshire Ave</t>
  </si>
  <si>
    <t>Swann St (S)</t>
  </si>
  <si>
    <t>Pennsylvania Ave</t>
  </si>
  <si>
    <t>L St (W)</t>
  </si>
  <si>
    <t>26th St</t>
  </si>
  <si>
    <t>Porter St</t>
  </si>
  <si>
    <t>Klingle Rd (W)</t>
  </si>
  <si>
    <t>Williamsburg Ln</t>
  </si>
  <si>
    <t>Q St</t>
  </si>
  <si>
    <t>12th St</t>
  </si>
  <si>
    <t>R St</t>
  </si>
  <si>
    <t>Vermont Ave</t>
  </si>
  <si>
    <t>Rhode Island Ave</t>
  </si>
  <si>
    <t>10th St, Bryant St</t>
  </si>
  <si>
    <t>12th St, Saratoga</t>
  </si>
  <si>
    <t>Rock Creek &amp; Potomac Pky</t>
  </si>
  <si>
    <t>P St</t>
  </si>
  <si>
    <t>Marvin Gaye Trail</t>
  </si>
  <si>
    <t>42nd St</t>
  </si>
  <si>
    <t>44th St</t>
  </si>
  <si>
    <t>Chain Bridge</t>
  </si>
  <si>
    <t>Viriginia Line</t>
  </si>
  <si>
    <t>Canal Rd, Clara Barton Pkwy[Street Break]</t>
  </si>
  <si>
    <t>Francis Scott Key Bridge</t>
  </si>
  <si>
    <t>Water St, Whitehurst Fwy</t>
  </si>
  <si>
    <t>Virginia Line [Street Break]</t>
  </si>
  <si>
    <t>Theodore Roosevelt Memorial Brg</t>
  </si>
  <si>
    <t>Virginia Line (S)</t>
  </si>
  <si>
    <t>Rock Creek &amp; Potomac Pky (S)</t>
  </si>
  <si>
    <t>Arlington Memorial Bridge</t>
  </si>
  <si>
    <t>SW</t>
  </si>
  <si>
    <t>Ohio Dr</t>
  </si>
  <si>
    <t>GW Memorial Pkwy, Memorial Ave [Street Break]</t>
  </si>
  <si>
    <t>George Mason Brg (14th St Bridge)</t>
  </si>
  <si>
    <t>Virginia Line (E)</t>
  </si>
  <si>
    <t>Interstate 395 (S) [Street Break]</t>
  </si>
  <si>
    <t>Frederick Douglass Memorial Brg (South Capitol St)</t>
  </si>
  <si>
    <t>Potomac Ave (E)</t>
  </si>
  <si>
    <t>Anacostia Dr (W)</t>
  </si>
  <si>
    <t>11th St Brg</t>
  </si>
  <si>
    <t/>
  </si>
  <si>
    <t>Sousa Bridge (Pennsylvania Ave)</t>
  </si>
  <si>
    <t>Interstate 295 (N)</t>
  </si>
  <si>
    <t>Anacostia Dr</t>
  </si>
  <si>
    <t>Whitney Young Memoria Brg (East Capitol St)</t>
  </si>
  <si>
    <t>C St, Independence Ave</t>
  </si>
  <si>
    <t>Anacostia Fwy (W), Kenilworth Ave (M)</t>
  </si>
  <si>
    <t>6/7</t>
  </si>
  <si>
    <t>Benning Bridge</t>
  </si>
  <si>
    <t>Oklahoma Ave</t>
  </si>
  <si>
    <t>Anacostia Ave</t>
  </si>
  <si>
    <t>5/7</t>
  </si>
  <si>
    <t>Columbia Rd</t>
  </si>
  <si>
    <t>Euclid St</t>
  </si>
  <si>
    <t>18th St, Adams Mill Rd</t>
  </si>
  <si>
    <t>Years</t>
  </si>
  <si>
    <t>Station</t>
  </si>
  <si>
    <t>Average Hourly Count:</t>
  </si>
  <si>
    <t>Average Peak Hour:</t>
  </si>
  <si>
    <t>04 to 05</t>
  </si>
  <si>
    <t>05 to 06</t>
  </si>
  <si>
    <t>06 to 07</t>
  </si>
  <si>
    <t>07 to 08</t>
  </si>
  <si>
    <t>08 to 09</t>
  </si>
  <si>
    <t>04 to 09</t>
  </si>
  <si>
    <t>05 to 09</t>
  </si>
  <si>
    <t>06 to 09</t>
  </si>
  <si>
    <t>07 to 09</t>
  </si>
  <si>
    <t>Male</t>
  </si>
  <si>
    <t>Female</t>
  </si>
  <si>
    <t>Helmet</t>
  </si>
  <si>
    <t>to me after I did the first draft of this report.</t>
  </si>
  <si>
    <t>Note:  I adjusted this page with 2009 updated peark hour and average hourly counts.  These came from COG second counts that were submitted</t>
  </si>
  <si>
    <t>09 to 10</t>
  </si>
  <si>
    <t>08 to 10</t>
  </si>
  <si>
    <t>07 to 10</t>
  </si>
  <si>
    <t>04 to 10</t>
  </si>
  <si>
    <t>10 to 11</t>
  </si>
  <si>
    <t>08 to 11</t>
  </si>
  <si>
    <t>07 to 11</t>
  </si>
  <si>
    <t>04 to 11</t>
  </si>
  <si>
    <t>05 to 11</t>
  </si>
  <si>
    <t>06 to 11</t>
  </si>
  <si>
    <t>09 to 11</t>
  </si>
  <si>
    <t>Miles of Bike Lanes</t>
  </si>
  <si>
    <t>% Growth/year bike lanes</t>
  </si>
  <si>
    <t>CaBi Bikes</t>
  </si>
  <si>
    <t>% CaBi Bikes</t>
  </si>
  <si>
    <t>11 to 12</t>
  </si>
  <si>
    <t>09 to 12</t>
  </si>
  <si>
    <t>10 to 12</t>
  </si>
  <si>
    <t>04 to 12</t>
  </si>
  <si>
    <t>Year</t>
  </si>
  <si>
    <t>BRIDGES</t>
  </si>
  <si>
    <t>All Locations</t>
  </si>
  <si>
    <t>Streets Only</t>
  </si>
  <si>
    <t>Bridges Only</t>
  </si>
  <si>
    <t>Total Cyclists</t>
  </si>
  <si>
    <t>This count is from 2012; no 2013 count conducted</t>
  </si>
  <si>
    <t>I used 2012 percentages to figure out sidewalk, helmet and gender because this is an automated count</t>
  </si>
  <si>
    <t>Additional Counts</t>
  </si>
  <si>
    <t>Metropolitan Branch Trail</t>
  </si>
  <si>
    <t>T St</t>
  </si>
  <si>
    <t>Church St</t>
  </si>
  <si>
    <t>K St (W)</t>
  </si>
  <si>
    <t>14th St (S)</t>
  </si>
  <si>
    <t>15th St (S), E St (S) [Street Break]</t>
  </si>
  <si>
    <t>6th St</t>
  </si>
  <si>
    <t>19th St</t>
  </si>
  <si>
    <t>Anacostia Riverwalk Trail</t>
  </si>
  <si>
    <t>Benning Rd</t>
  </si>
  <si>
    <t>South Capitol St Bridge</t>
  </si>
  <si>
    <t>11th St Bridge</t>
  </si>
  <si>
    <t>8</t>
  </si>
  <si>
    <t>12 to 13</t>
  </si>
  <si>
    <t>08 to 13</t>
  </si>
  <si>
    <t>09 to 13</t>
  </si>
  <si>
    <t>08 to 12</t>
  </si>
  <si>
    <t>04 to 13</t>
  </si>
  <si>
    <t>Average Hourly Count</t>
  </si>
  <si>
    <t>13 to 14</t>
  </si>
  <si>
    <t>04  to 14</t>
  </si>
  <si>
    <t>04 to 14</t>
  </si>
  <si>
    <t>10 to 14</t>
  </si>
  <si>
    <t>05 to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</si>
</sst>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25" x14ac:knownFonts="1">
    <font>
      <sz val="10"/>
      <color indexed="8"/>
      <name val="Arial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1"/>
      <color indexed="8"/>
      <name val="Arial"/>
      <family val="2"/>
    </font>
    <font>
      <i/>
      <sz val="10"/>
      <color indexed="8"/>
      <name val="Arial"/>
      <family val="2"/>
    </font>
    <font>
      <i/>
      <sz val="8"/>
      <color rgb="FF000000"/>
      <name val="Arial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C0C0"/>
        <bgColor rgb="FFC0C0C0"/>
      </patternFill>
    </fill>
  </fills>
  <borders count="2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D0D7E5"/>
      </left>
      <right/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/>
      <right style="thin">
        <color rgb="FFD0D7E5"/>
      </right>
      <top/>
      <bottom/>
      <diagonal/>
    </border>
  </borders>
  <cellStyleXfs count="4">
    <xf numFmtId="0" fontId="0" fillId="0" borderId="0"/>
    <xf numFmtId="0" fontId="17" fillId="0" borderId="0"/>
    <xf numFmtId="0" fontId="21" fillId="0" borderId="0"/>
    <xf numFmtId="0" fontId="17" fillId="0" borderId="0"/>
  </cellStyleXfs>
  <cellXfs count="11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right" wrapText="1"/>
    </xf>
    <xf numFmtId="0" fontId="3" fillId="0" borderId="2" xfId="0" applyFont="1" applyFill="1" applyBorder="1" applyAlignment="1">
      <alignment wrapText="1"/>
    </xf>
    <xf numFmtId="0" fontId="4" fillId="0" borderId="2" xfId="0" applyFont="1" applyFill="1" applyBorder="1" applyAlignment="1">
      <alignment horizontal="right" wrapText="1"/>
    </xf>
    <xf numFmtId="0" fontId="1" fillId="0" borderId="2" xfId="0" applyFont="1" applyFill="1" applyBorder="1" applyAlignment="1">
      <alignment horizontal="right" wrapText="1"/>
    </xf>
    <xf numFmtId="0" fontId="1" fillId="0" borderId="2" xfId="0" applyFont="1" applyFill="1" applyBorder="1" applyAlignment="1">
      <alignment wrapText="1"/>
    </xf>
    <xf numFmtId="10" fontId="1" fillId="0" borderId="2" xfId="0" applyNumberFormat="1" applyFont="1" applyFill="1" applyBorder="1" applyAlignment="1">
      <alignment horizontal="right" wrapText="1"/>
    </xf>
    <xf numFmtId="2" fontId="1" fillId="0" borderId="2" xfId="0" applyNumberFormat="1" applyFont="1" applyFill="1" applyBorder="1" applyAlignment="1">
      <alignment horizontal="right" wrapText="1"/>
    </xf>
    <xf numFmtId="0" fontId="1" fillId="0" borderId="0" xfId="0" applyFont="1"/>
    <xf numFmtId="164" fontId="1" fillId="2" borderId="1" xfId="0" applyNumberFormat="1" applyFont="1" applyFill="1" applyBorder="1" applyAlignment="1">
      <alignment horizontal="center"/>
    </xf>
    <xf numFmtId="164" fontId="0" fillId="0" borderId="0" xfId="0" applyNumberFormat="1"/>
    <xf numFmtId="164" fontId="1" fillId="0" borderId="2" xfId="0" applyNumberFormat="1" applyFont="1" applyFill="1" applyBorder="1" applyAlignment="1">
      <alignment horizontal="right" wrapText="1"/>
    </xf>
    <xf numFmtId="164" fontId="1" fillId="0" borderId="0" xfId="0" applyNumberFormat="1" applyFont="1"/>
    <xf numFmtId="165" fontId="1" fillId="2" borderId="1" xfId="0" applyNumberFormat="1" applyFont="1" applyFill="1" applyBorder="1" applyAlignment="1">
      <alignment horizontal="center"/>
    </xf>
    <xf numFmtId="165" fontId="1" fillId="0" borderId="2" xfId="0" applyNumberFormat="1" applyFont="1" applyFill="1" applyBorder="1" applyAlignment="1">
      <alignment horizontal="right" wrapText="1"/>
    </xf>
    <xf numFmtId="165" fontId="1" fillId="0" borderId="0" xfId="0" applyNumberFormat="1" applyFont="1"/>
    <xf numFmtId="0" fontId="8" fillId="0" borderId="0" xfId="0" applyFont="1"/>
    <xf numFmtId="0" fontId="0" fillId="0" borderId="3" xfId="0" applyBorder="1"/>
    <xf numFmtId="0" fontId="8" fillId="0" borderId="4" xfId="0" applyFont="1" applyBorder="1"/>
    <xf numFmtId="0" fontId="8" fillId="0" borderId="5" xfId="0" applyFont="1" applyBorder="1"/>
    <xf numFmtId="0" fontId="8" fillId="0" borderId="6" xfId="0" applyFont="1" applyBorder="1"/>
    <xf numFmtId="0" fontId="0" fillId="3" borderId="3" xfId="0" applyFill="1" applyBorder="1"/>
    <xf numFmtId="0" fontId="0" fillId="4" borderId="3" xfId="0" applyFill="1" applyBorder="1"/>
    <xf numFmtId="164" fontId="5" fillId="0" borderId="2" xfId="0" applyNumberFormat="1" applyFont="1" applyFill="1" applyBorder="1" applyAlignment="1">
      <alignment horizontal="right" wrapText="1"/>
    </xf>
    <xf numFmtId="165" fontId="6" fillId="0" borderId="2" xfId="0" applyNumberFormat="1" applyFont="1" applyFill="1" applyBorder="1" applyAlignment="1">
      <alignment horizontal="right" wrapText="1"/>
    </xf>
    <xf numFmtId="165" fontId="0" fillId="0" borderId="0" xfId="0" applyNumberFormat="1"/>
    <xf numFmtId="0" fontId="8" fillId="0" borderId="0" xfId="0" applyFont="1" applyAlignment="1">
      <alignment horizontal="left"/>
    </xf>
    <xf numFmtId="165" fontId="8" fillId="0" borderId="0" xfId="0" applyNumberFormat="1" applyFont="1"/>
    <xf numFmtId="0" fontId="8" fillId="0" borderId="7" xfId="0" applyFont="1" applyBorder="1"/>
    <xf numFmtId="0" fontId="8" fillId="0" borderId="8" xfId="0" applyFont="1" applyBorder="1"/>
    <xf numFmtId="0" fontId="8" fillId="0" borderId="9" xfId="0" applyFont="1" applyBorder="1"/>
    <xf numFmtId="0" fontId="0" fillId="3" borderId="10" xfId="0" applyFill="1" applyBorder="1"/>
    <xf numFmtId="0" fontId="8" fillId="0" borderId="11" xfId="0" applyFont="1" applyBorder="1"/>
    <xf numFmtId="0" fontId="8" fillId="4" borderId="11" xfId="0" applyFont="1" applyFill="1" applyBorder="1"/>
    <xf numFmtId="0" fontId="0" fillId="4" borderId="10" xfId="0" applyFill="1" applyBorder="1"/>
    <xf numFmtId="0" fontId="8" fillId="0" borderId="12" xfId="0" applyFont="1" applyBorder="1"/>
    <xf numFmtId="0" fontId="0" fillId="0" borderId="13" xfId="0" applyBorder="1"/>
    <xf numFmtId="0" fontId="0" fillId="3" borderId="14" xfId="0" applyFill="1" applyBorder="1"/>
    <xf numFmtId="165" fontId="10" fillId="0" borderId="0" xfId="0" applyNumberFormat="1" applyFont="1"/>
    <xf numFmtId="0" fontId="10" fillId="0" borderId="1" xfId="0" applyFont="1" applyFill="1" applyBorder="1" applyAlignment="1">
      <alignment horizontal="center"/>
    </xf>
    <xf numFmtId="0" fontId="10" fillId="0" borderId="0" xfId="0" applyFont="1"/>
    <xf numFmtId="16" fontId="10" fillId="0" borderId="0" xfId="0" applyNumberFormat="1" applyFont="1"/>
    <xf numFmtId="164" fontId="10" fillId="0" borderId="0" xfId="0" applyNumberFormat="1" applyFont="1"/>
    <xf numFmtId="0" fontId="11" fillId="0" borderId="0" xfId="0" applyFont="1"/>
    <xf numFmtId="0" fontId="12" fillId="5" borderId="18" xfId="0" applyFont="1" applyFill="1" applyBorder="1" applyAlignment="1" applyProtection="1">
      <alignment horizontal="center" vertical="center"/>
    </xf>
    <xf numFmtId="0" fontId="13" fillId="0" borderId="19" xfId="0" applyFont="1" applyFill="1" applyBorder="1" applyAlignment="1" applyProtection="1">
      <alignment horizontal="right" vertical="center" wrapText="1"/>
    </xf>
    <xf numFmtId="0" fontId="13" fillId="0" borderId="19" xfId="0" applyFont="1" applyFill="1" applyBorder="1" applyAlignment="1" applyProtection="1">
      <alignment vertical="center" wrapText="1"/>
    </xf>
    <xf numFmtId="10" fontId="13" fillId="0" borderId="19" xfId="0" applyNumberFormat="1" applyFont="1" applyFill="1" applyBorder="1" applyAlignment="1" applyProtection="1">
      <alignment horizontal="right" vertical="center" wrapText="1"/>
    </xf>
    <xf numFmtId="2" fontId="13" fillId="0" borderId="19" xfId="0" applyNumberFormat="1" applyFont="1" applyFill="1" applyBorder="1" applyAlignment="1" applyProtection="1">
      <alignment horizontal="right" vertical="center" wrapText="1"/>
    </xf>
    <xf numFmtId="164" fontId="11" fillId="0" borderId="0" xfId="0" applyNumberFormat="1" applyFont="1"/>
    <xf numFmtId="0" fontId="14" fillId="5" borderId="20" xfId="0" applyFont="1" applyFill="1" applyBorder="1" applyAlignment="1" applyProtection="1">
      <alignment horizontal="center" vertical="center"/>
    </xf>
    <xf numFmtId="0" fontId="15" fillId="0" borderId="19" xfId="0" applyFont="1" applyFill="1" applyBorder="1" applyAlignment="1" applyProtection="1">
      <alignment horizontal="right" vertical="center" wrapText="1"/>
    </xf>
    <xf numFmtId="0" fontId="15" fillId="0" borderId="19" xfId="0" applyFont="1" applyFill="1" applyBorder="1" applyAlignment="1" applyProtection="1">
      <alignment vertical="center" wrapText="1"/>
    </xf>
    <xf numFmtId="10" fontId="15" fillId="0" borderId="19" xfId="0" applyNumberFormat="1" applyFont="1" applyFill="1" applyBorder="1" applyAlignment="1" applyProtection="1">
      <alignment horizontal="right" vertical="center" wrapText="1"/>
    </xf>
    <xf numFmtId="2" fontId="15" fillId="0" borderId="19" xfId="0" applyNumberFormat="1" applyFont="1" applyFill="1" applyBorder="1" applyAlignment="1" applyProtection="1">
      <alignment horizontal="right" vertical="center" wrapText="1"/>
    </xf>
    <xf numFmtId="165" fontId="15" fillId="0" borderId="19" xfId="0" applyNumberFormat="1" applyFont="1" applyFill="1" applyBorder="1" applyAlignment="1" applyProtection="1">
      <alignment horizontal="right" vertical="center" wrapText="1"/>
    </xf>
    <xf numFmtId="164" fontId="8" fillId="0" borderId="0" xfId="0" applyNumberFormat="1" applyFont="1"/>
    <xf numFmtId="0" fontId="16" fillId="0" borderId="21" xfId="1" applyFont="1" applyFill="1" applyBorder="1" applyAlignment="1">
      <alignment horizontal="right" wrapText="1"/>
    </xf>
    <xf numFmtId="0" fontId="16" fillId="0" borderId="21" xfId="1" applyFont="1" applyFill="1" applyBorder="1" applyAlignment="1">
      <alignment wrapText="1"/>
    </xf>
    <xf numFmtId="10" fontId="16" fillId="0" borderId="21" xfId="1" applyNumberFormat="1" applyFont="1" applyFill="1" applyBorder="1" applyAlignment="1">
      <alignment horizontal="right" wrapText="1"/>
    </xf>
    <xf numFmtId="2" fontId="16" fillId="0" borderId="21" xfId="1" applyNumberFormat="1" applyFont="1" applyFill="1" applyBorder="1" applyAlignment="1">
      <alignment horizontal="right" wrapText="1"/>
    </xf>
    <xf numFmtId="9" fontId="11" fillId="0" borderId="0" xfId="0" applyNumberFormat="1" applyFont="1"/>
    <xf numFmtId="0" fontId="14" fillId="5" borderId="22" xfId="0" applyFont="1" applyFill="1" applyBorder="1" applyAlignment="1" applyProtection="1">
      <alignment horizontal="center" vertical="center"/>
    </xf>
    <xf numFmtId="10" fontId="8" fillId="0" borderId="0" xfId="0" applyNumberFormat="1" applyFont="1"/>
    <xf numFmtId="0" fontId="14" fillId="5" borderId="23" xfId="0" applyFont="1" applyFill="1" applyBorder="1" applyAlignment="1" applyProtection="1">
      <alignment horizontal="center" vertical="center"/>
    </xf>
    <xf numFmtId="0" fontId="15" fillId="0" borderId="24" xfId="0" applyFont="1" applyFill="1" applyBorder="1" applyAlignment="1" applyProtection="1">
      <alignment horizontal="right" vertical="center" wrapText="1"/>
    </xf>
    <xf numFmtId="0" fontId="15" fillId="0" borderId="22" xfId="0" applyFont="1" applyFill="1" applyBorder="1" applyAlignment="1" applyProtection="1">
      <alignment vertical="center" wrapText="1"/>
    </xf>
    <xf numFmtId="10" fontId="15" fillId="0" borderId="22" xfId="0" applyNumberFormat="1" applyFont="1" applyFill="1" applyBorder="1" applyAlignment="1" applyProtection="1">
      <alignment horizontal="right" vertical="center" wrapText="1"/>
    </xf>
    <xf numFmtId="0" fontId="18" fillId="0" borderId="0" xfId="0" applyFont="1"/>
    <xf numFmtId="0" fontId="18" fillId="0" borderId="25" xfId="0" applyFont="1" applyBorder="1" applyAlignment="1">
      <alignment horizontal="center"/>
    </xf>
    <xf numFmtId="0" fontId="18" fillId="0" borderId="25" xfId="0" applyFont="1" applyBorder="1"/>
    <xf numFmtId="0" fontId="8" fillId="0" borderId="25" xfId="0" applyFont="1" applyBorder="1" applyAlignment="1">
      <alignment horizontal="center"/>
    </xf>
    <xf numFmtId="0" fontId="0" fillId="0" borderId="25" xfId="0" applyBorder="1"/>
    <xf numFmtId="164" fontId="0" fillId="0" borderId="25" xfId="0" applyNumberFormat="1" applyBorder="1"/>
    <xf numFmtId="0" fontId="12" fillId="5" borderId="25" xfId="0" applyFont="1" applyFill="1" applyBorder="1" applyAlignment="1" applyProtection="1">
      <alignment horizontal="center" vertical="center"/>
    </xf>
    <xf numFmtId="0" fontId="19" fillId="0" borderId="0" xfId="0" applyFont="1"/>
    <xf numFmtId="0" fontId="20" fillId="0" borderId="19" xfId="0" applyFont="1" applyFill="1" applyBorder="1" applyAlignment="1" applyProtection="1">
      <alignment vertical="center" wrapText="1"/>
    </xf>
    <xf numFmtId="0" fontId="20" fillId="0" borderId="19" xfId="0" applyFont="1" applyFill="1" applyBorder="1" applyAlignment="1" applyProtection="1">
      <alignment horizontal="right" vertical="center" wrapText="1"/>
    </xf>
    <xf numFmtId="10" fontId="20" fillId="0" borderId="19" xfId="0" applyNumberFormat="1" applyFont="1" applyFill="1" applyBorder="1" applyAlignment="1" applyProtection="1">
      <alignment horizontal="right" vertical="center" wrapText="1"/>
    </xf>
    <xf numFmtId="2" fontId="20" fillId="0" borderId="19" xfId="0" applyNumberFormat="1" applyFont="1" applyFill="1" applyBorder="1" applyAlignment="1" applyProtection="1">
      <alignment horizontal="right" vertical="center" wrapText="1"/>
    </xf>
    <xf numFmtId="0" fontId="15" fillId="0" borderId="0" xfId="0" applyFont="1" applyFill="1" applyBorder="1" applyAlignment="1" applyProtection="1">
      <alignment horizontal="right" vertical="center" wrapText="1"/>
    </xf>
    <xf numFmtId="2" fontId="15" fillId="0" borderId="0" xfId="0" applyNumberFormat="1" applyFont="1" applyFill="1" applyBorder="1" applyAlignment="1" applyProtection="1">
      <alignment horizontal="right" vertical="center" wrapText="1"/>
    </xf>
    <xf numFmtId="0" fontId="12" fillId="0" borderId="19" xfId="0" applyFont="1" applyFill="1" applyBorder="1" applyAlignment="1" applyProtection="1">
      <alignment vertical="center" wrapText="1"/>
    </xf>
    <xf numFmtId="0" fontId="15" fillId="0" borderId="0" xfId="0" applyFont="1" applyFill="1" applyBorder="1" applyAlignment="1" applyProtection="1">
      <alignment vertical="center" wrapText="1"/>
    </xf>
    <xf numFmtId="10" fontId="15" fillId="0" borderId="0" xfId="0" applyNumberFormat="1" applyFont="1" applyFill="1" applyBorder="1" applyAlignment="1" applyProtection="1">
      <alignment horizontal="right" vertical="center" wrapText="1"/>
    </xf>
    <xf numFmtId="0" fontId="12" fillId="0" borderId="0" xfId="0" applyFont="1" applyFill="1" applyBorder="1" applyAlignment="1" applyProtection="1">
      <alignment vertical="center" wrapText="1"/>
    </xf>
    <xf numFmtId="0" fontId="10" fillId="0" borderId="2" xfId="0" applyFont="1" applyFill="1" applyBorder="1" applyAlignment="1">
      <alignment wrapText="1"/>
    </xf>
    <xf numFmtId="0" fontId="13" fillId="0" borderId="19" xfId="2" applyFont="1" applyFill="1" applyBorder="1" applyAlignment="1" applyProtection="1">
      <alignment horizontal="right" vertical="center" wrapText="1"/>
    </xf>
    <xf numFmtId="0" fontId="13" fillId="0" borderId="19" xfId="2" applyFont="1" applyFill="1" applyBorder="1" applyAlignment="1" applyProtection="1">
      <alignment vertical="center" wrapText="1"/>
    </xf>
    <xf numFmtId="10" fontId="13" fillId="0" borderId="19" xfId="2" applyNumberFormat="1" applyFont="1" applyFill="1" applyBorder="1" applyAlignment="1" applyProtection="1">
      <alignment horizontal="right" vertical="center" wrapText="1"/>
    </xf>
    <xf numFmtId="0" fontId="21" fillId="0" borderId="0" xfId="2"/>
    <xf numFmtId="2" fontId="13" fillId="0" borderId="19" xfId="2" applyNumberFormat="1" applyFont="1" applyFill="1" applyBorder="1" applyAlignment="1" applyProtection="1">
      <alignment horizontal="right" vertical="center" wrapText="1"/>
    </xf>
    <xf numFmtId="1" fontId="13" fillId="0" borderId="19" xfId="0" applyNumberFormat="1" applyFont="1" applyFill="1" applyBorder="1" applyAlignment="1" applyProtection="1">
      <alignment horizontal="right" vertical="center" wrapText="1"/>
    </xf>
    <xf numFmtId="10" fontId="13" fillId="0" borderId="27" xfId="0" applyNumberFormat="1" applyFont="1" applyFill="1" applyBorder="1" applyAlignment="1" applyProtection="1">
      <alignment horizontal="right" vertical="center" wrapText="1"/>
    </xf>
    <xf numFmtId="10" fontId="13" fillId="0" borderId="28" xfId="0" applyNumberFormat="1" applyFont="1" applyFill="1" applyBorder="1" applyAlignment="1" applyProtection="1">
      <alignment horizontal="right" vertical="center" wrapText="1"/>
    </xf>
    <xf numFmtId="0" fontId="22" fillId="0" borderId="0" xfId="0" applyFont="1"/>
    <xf numFmtId="1" fontId="22" fillId="0" borderId="0" xfId="0" applyNumberFormat="1" applyFont="1"/>
    <xf numFmtId="10" fontId="22" fillId="0" borderId="0" xfId="0" applyNumberFormat="1" applyFont="1"/>
    <xf numFmtId="0" fontId="8" fillId="0" borderId="0" xfId="3" applyFont="1" applyAlignment="1">
      <alignment horizontal="left"/>
    </xf>
    <xf numFmtId="0" fontId="17" fillId="0" borderId="0" xfId="3"/>
    <xf numFmtId="165" fontId="8" fillId="0" borderId="0" xfId="3" applyNumberFormat="1" applyFont="1"/>
    <xf numFmtId="0" fontId="12" fillId="0" borderId="0" xfId="2" applyFont="1" applyFill="1" applyBorder="1" applyAlignment="1" applyProtection="1">
      <alignment vertical="center" wrapText="1"/>
    </xf>
    <xf numFmtId="0" fontId="8" fillId="0" borderId="0" xfId="3" applyFont="1"/>
    <xf numFmtId="10" fontId="8" fillId="0" borderId="0" xfId="3" applyNumberFormat="1" applyFont="1"/>
    <xf numFmtId="0" fontId="13" fillId="0" borderId="0" xfId="0" applyFont="1" applyFill="1" applyBorder="1" applyAlignment="1" applyProtection="1">
      <alignment horizontal="right" vertical="center" wrapText="1"/>
    </xf>
    <xf numFmtId="10" fontId="13" fillId="0" borderId="0" xfId="0" applyNumberFormat="1" applyFont="1" applyFill="1" applyBorder="1" applyAlignment="1" applyProtection="1">
      <alignment horizontal="right" vertical="center" wrapText="1"/>
    </xf>
    <xf numFmtId="0" fontId="13" fillId="5" borderId="25" xfId="0" applyFont="1" applyFill="1" applyBorder="1" applyAlignment="1" applyProtection="1">
      <alignment horizontal="center" vertical="center"/>
    </xf>
    <xf numFmtId="0" fontId="23" fillId="0" borderId="0" xfId="0" applyFont="1"/>
    <xf numFmtId="0" fontId="24" fillId="0" borderId="0" xfId="0" applyFont="1"/>
    <xf numFmtId="10" fontId="24" fillId="0" borderId="0" xfId="0" applyNumberFormat="1" applyFont="1"/>
    <xf numFmtId="2" fontId="24" fillId="0" borderId="0" xfId="0" applyNumberFormat="1" applyFont="1"/>
    <xf numFmtId="9" fontId="0" fillId="0" borderId="0" xfId="0" applyNumberFormat="1"/>
    <xf numFmtId="0" fontId="10" fillId="0" borderId="0" xfId="0" applyFont="1" applyAlignment="1">
      <alignment horizontal="center"/>
    </xf>
    <xf numFmtId="0" fontId="8" fillId="0" borderId="26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</cellXfs>
  <cellStyles count="4">
    <cellStyle name="Normal" xfId="0" builtinId="0"/>
    <cellStyle name="Normal 2" xfId="2"/>
    <cellStyle name="Normal 3" xfId="3"/>
    <cellStyle name="Normal_201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535869561517"/>
          <c:y val="0.208696664871239"/>
          <c:w val="0.857641879768622"/>
          <c:h val="0.45838731748504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'Total Cyclists'!$B$2:$H$2</c:f>
              <c:numCache>
                <c:formatCode>General</c:formatCode>
                <c:ptCount val="7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</c:numCache>
            </c:numRef>
          </c:cat>
          <c:val>
            <c:numRef>
              <c:f>'Total Cyclists'!$B$3:$H$3</c:f>
              <c:numCache>
                <c:formatCode>General</c:formatCode>
                <c:ptCount val="7"/>
                <c:pt idx="0">
                  <c:v>4260.0</c:v>
                </c:pt>
                <c:pt idx="1">
                  <c:v>8350.0</c:v>
                </c:pt>
                <c:pt idx="2">
                  <c:v>6139.0</c:v>
                </c:pt>
                <c:pt idx="3">
                  <c:v>7113.0</c:v>
                </c:pt>
                <c:pt idx="4">
                  <c:v>7881.0</c:v>
                </c:pt>
                <c:pt idx="5">
                  <c:v>7761.0</c:v>
                </c:pt>
                <c:pt idx="6">
                  <c:v>9026.0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413976"/>
        <c:axId val="-2061406216"/>
      </c:lineChart>
      <c:catAx>
        <c:axId val="-2061413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Years</a:t>
                </a:r>
              </a:p>
            </c:rich>
          </c:tx>
          <c:layout>
            <c:manualLayout>
              <c:xMode val="edge"/>
              <c:yMode val="edge"/>
              <c:x val="0.515979667503075"/>
              <c:y val="0.7677055886334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1406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1406216"/>
        <c:scaling>
          <c:orientation val="minMax"/>
          <c:min val="3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Bikers</a:t>
                </a:r>
              </a:p>
            </c:rich>
          </c:tx>
          <c:layout>
            <c:manualLayout>
              <c:xMode val="edge"/>
              <c:yMode val="edge"/>
              <c:x val="0.027890792838004"/>
              <c:y val="0.2496906526138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14139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7077765331936"/>
          <c:y val="0.890687551861179"/>
          <c:w val="0.0886698476452598"/>
          <c:h val="0.037045231731354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1" r="0.750000000000001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313639691248"/>
          <c:y val="0.169811320754717"/>
          <c:w val="0.872209835408475"/>
          <c:h val="0.568733153638815"/>
        </c:manualLayout>
      </c:layout>
      <c:lineChart>
        <c:grouping val="standard"/>
        <c:varyColors val="0"/>
        <c:ser>
          <c:idx val="0"/>
          <c:order val="0"/>
          <c:tx>
            <c:strRef>
              <c:f>'Hrly Cnt'!$A$2</c:f>
              <c:strCache>
                <c:ptCount val="1"/>
                <c:pt idx="0">
                  <c:v>Station ID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'Hrly Cnt'!$B$2:$L$2</c:f>
              <c:numCache>
                <c:formatCode>General</c:formatCode>
                <c:ptCount val="11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  <c:pt idx="7">
                  <c:v>2011.0</c:v>
                </c:pt>
                <c:pt idx="8">
                  <c:v>2012.0</c:v>
                </c:pt>
                <c:pt idx="9">
                  <c:v>2013.0</c:v>
                </c:pt>
                <c:pt idx="10">
                  <c:v>2014.0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'Hrly Cnt'!$A$23</c:f>
              <c:strCache>
                <c:ptCount val="1"/>
                <c:pt idx="0">
                  <c:v>Average Hourly Count:</c:v>
                </c:pt>
              </c:strCache>
            </c:strRef>
          </c:tx>
          <c:val>
            <c:numRef>
              <c:f>'Hrly Cnt'!$B$23:$L$23</c:f>
              <c:numCache>
                <c:formatCode>0.0</c:formatCode>
                <c:ptCount val="11"/>
                <c:pt idx="0">
                  <c:v>28.6312669786354</c:v>
                </c:pt>
                <c:pt idx="1">
                  <c:v>31.62451525083104</c:v>
                </c:pt>
                <c:pt idx="2">
                  <c:v>29.07606256832263</c:v>
                </c:pt>
                <c:pt idx="3">
                  <c:v>31.32703818369453</c:v>
                </c:pt>
                <c:pt idx="4">
                  <c:v>28.02631578947368</c:v>
                </c:pt>
                <c:pt idx="5">
                  <c:v>35.80921052631579</c:v>
                </c:pt>
                <c:pt idx="6">
                  <c:v>40.34736842105264</c:v>
                </c:pt>
                <c:pt idx="7">
                  <c:v>46.79868421052631</c:v>
                </c:pt>
                <c:pt idx="8">
                  <c:v>51.84868421052631</c:v>
                </c:pt>
                <c:pt idx="9">
                  <c:v>58.82236842105263</c:v>
                </c:pt>
                <c:pt idx="10">
                  <c:v>59.38157894736842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337480"/>
        <c:axId val="-2061331304"/>
      </c:lineChart>
      <c:catAx>
        <c:axId val="-2061337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Years</a:t>
                </a:r>
              </a:p>
            </c:rich>
          </c:tx>
          <c:layout>
            <c:manualLayout>
              <c:xMode val="edge"/>
              <c:yMode val="edge"/>
              <c:x val="0.517340147472672"/>
              <c:y val="0.8221024258760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1331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1331304"/>
        <c:scaling>
          <c:orientation val="minMax"/>
          <c:max val="60.0"/>
          <c:min val="28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Bikers</a:t>
                </a:r>
              </a:p>
            </c:rich>
          </c:tx>
          <c:layout>
            <c:manualLayout>
              <c:xMode val="edge"/>
              <c:yMode val="edge"/>
              <c:x val="0.022802871513947"/>
              <c:y val="0.3018867924528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1337480"/>
        <c:crosses val="autoZero"/>
        <c:crossBetween val="between"/>
        <c:majorUnit val="2.0"/>
        <c:minorUnit val="1.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3278302477642"/>
          <c:y val="0.91644204851752"/>
          <c:w val="0.258056716243803"/>
          <c:h val="0.0388640609113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1" r="0.750000000000001" t="1.0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535869561517"/>
          <c:y val="0.208696664871239"/>
          <c:w val="0.857641879768622"/>
          <c:h val="0.458387317485043"/>
        </c:manualLayout>
      </c:layout>
      <c:lineChart>
        <c:grouping val="standard"/>
        <c:varyColors val="0"/>
        <c:ser>
          <c:idx val="1"/>
          <c:order val="0"/>
          <c:tx>
            <c:v>Average Peak Hour Bicycle Volume</c:v>
          </c:tx>
          <c:spPr>
            <a:ln>
              <a:solidFill>
                <a:schemeClr val="accent2">
                  <a:shade val="95000"/>
                  <a:satMod val="105000"/>
                </a:schemeClr>
              </a:solidFill>
            </a:ln>
          </c:spPr>
          <c:marker>
            <c:spPr>
              <a:ln w="12700"/>
            </c:spPr>
          </c:marker>
          <c:cat>
            <c:numRef>
              <c:f>'Peak Hr'!$C$2:$M$2</c:f>
              <c:numCache>
                <c:formatCode>General</c:formatCode>
                <c:ptCount val="11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  <c:pt idx="7">
                  <c:v>2011.0</c:v>
                </c:pt>
                <c:pt idx="8">
                  <c:v>2012.0</c:v>
                </c:pt>
                <c:pt idx="9">
                  <c:v>2013.0</c:v>
                </c:pt>
                <c:pt idx="10">
                  <c:v>2014.0</c:v>
                </c:pt>
              </c:numCache>
            </c:numRef>
          </c:cat>
          <c:val>
            <c:numRef>
              <c:f>'Peak Hr'!$C$23:$M$23</c:f>
              <c:numCache>
                <c:formatCode>0.0</c:formatCode>
                <c:ptCount val="11"/>
                <c:pt idx="0">
                  <c:v>34.47368421052632</c:v>
                </c:pt>
                <c:pt idx="1">
                  <c:v>38.1578947368421</c:v>
                </c:pt>
                <c:pt idx="2">
                  <c:v>41.1578947368421</c:v>
                </c:pt>
                <c:pt idx="3">
                  <c:v>39.57894736842105</c:v>
                </c:pt>
                <c:pt idx="4">
                  <c:v>52.94736842105263</c:v>
                </c:pt>
                <c:pt idx="5">
                  <c:v>65.57894736842105</c:v>
                </c:pt>
                <c:pt idx="6">
                  <c:v>71.94736842105263</c:v>
                </c:pt>
                <c:pt idx="7">
                  <c:v>86.8421052631579</c:v>
                </c:pt>
                <c:pt idx="8">
                  <c:v>94.8421052631579</c:v>
                </c:pt>
                <c:pt idx="9">
                  <c:v>110.8947368421053</c:v>
                </c:pt>
                <c:pt idx="10">
                  <c:v>114.8421052631579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'Peak Hr'!$A$24</c:f>
              <c:strCache>
                <c:ptCount val="1"/>
                <c:pt idx="0">
                  <c:v>Miles of Bike Lanes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triangle"/>
            <c:size val="7"/>
            <c:spPr>
              <a:solidFill>
                <a:schemeClr val="accent1"/>
              </a:solidFill>
            </c:spPr>
          </c:marker>
          <c:cat>
            <c:numRef>
              <c:f>'Peak Hr'!$C$2:$M$2</c:f>
              <c:numCache>
                <c:formatCode>General</c:formatCode>
                <c:ptCount val="11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  <c:pt idx="7">
                  <c:v>2011.0</c:v>
                </c:pt>
                <c:pt idx="8">
                  <c:v>2012.0</c:v>
                </c:pt>
                <c:pt idx="9">
                  <c:v>2013.0</c:v>
                </c:pt>
                <c:pt idx="10">
                  <c:v>2014.0</c:v>
                </c:pt>
              </c:numCache>
            </c:numRef>
          </c:cat>
          <c:val>
            <c:numRef>
              <c:f>'Peak Hr'!$C$24:$M$24</c:f>
              <c:numCache>
                <c:formatCode>General</c:formatCode>
                <c:ptCount val="11"/>
                <c:pt idx="0">
                  <c:v>14.0</c:v>
                </c:pt>
                <c:pt idx="1">
                  <c:v>19.0</c:v>
                </c:pt>
                <c:pt idx="2">
                  <c:v>25.0</c:v>
                </c:pt>
                <c:pt idx="3">
                  <c:v>30.0</c:v>
                </c:pt>
                <c:pt idx="4">
                  <c:v>39.0</c:v>
                </c:pt>
                <c:pt idx="5">
                  <c:v>45.0</c:v>
                </c:pt>
                <c:pt idx="6">
                  <c:v>50.0</c:v>
                </c:pt>
                <c:pt idx="7">
                  <c:v>51.0</c:v>
                </c:pt>
                <c:pt idx="8">
                  <c:v>57.0</c:v>
                </c:pt>
                <c:pt idx="9">
                  <c:v>60.0</c:v>
                </c:pt>
                <c:pt idx="10">
                  <c:v>69.0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271208"/>
        <c:axId val="-2061263272"/>
      </c:lineChart>
      <c:catAx>
        <c:axId val="-2061271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Years</a:t>
                </a:r>
              </a:p>
            </c:rich>
          </c:tx>
          <c:layout>
            <c:manualLayout>
              <c:xMode val="edge"/>
              <c:yMode val="edge"/>
              <c:x val="0.515979667503075"/>
              <c:y val="0.7677055886334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1263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1263272"/>
        <c:scaling>
          <c:orientation val="minMax"/>
          <c:max val="120.0"/>
          <c:min val="1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1" baseline="0"/>
                  <a:t>Average Peak Hour / Miles of Bike Lanes</a:t>
                </a:r>
              </a:p>
            </c:rich>
          </c:tx>
          <c:layout>
            <c:manualLayout>
              <c:xMode val="edge"/>
              <c:yMode val="edge"/>
              <c:x val="0.027890792838004"/>
              <c:y val="0.24969065261380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12712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214390442574"/>
          <c:y val="0.880202681086883"/>
          <c:w val="0.633394298126527"/>
          <c:h val="0.037045231731354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1" r="0.750000000000001" t="1.0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535869561517"/>
          <c:y val="0.208696664871239"/>
          <c:w val="0.857641879768622"/>
          <c:h val="0.458387317485043"/>
        </c:manualLayout>
      </c:layout>
      <c:lineChart>
        <c:grouping val="standard"/>
        <c:varyColors val="0"/>
        <c:ser>
          <c:idx val="1"/>
          <c:order val="0"/>
          <c:tx>
            <c:strRef>
              <c:f>'Peak Hr'!$A$23</c:f>
              <c:strCache>
                <c:ptCount val="1"/>
                <c:pt idx="0">
                  <c:v>Average Peak Hour:</c:v>
                </c:pt>
              </c:strCache>
            </c:strRef>
          </c:tx>
          <c:cat>
            <c:numRef>
              <c:f>'Peak Hr'!$C$2:$L$2</c:f>
              <c:numCache>
                <c:formatCode>General</c:formatCode>
                <c:ptCount val="10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  <c:pt idx="7">
                  <c:v>2011.0</c:v>
                </c:pt>
                <c:pt idx="8">
                  <c:v>2012.0</c:v>
                </c:pt>
                <c:pt idx="9">
                  <c:v>2013.0</c:v>
                </c:pt>
              </c:numCache>
            </c:numRef>
          </c:cat>
          <c:val>
            <c:numRef>
              <c:f>'Peak Hr'!$C$23:$L$23</c:f>
              <c:numCache>
                <c:formatCode>0.0</c:formatCode>
                <c:ptCount val="10"/>
                <c:pt idx="0">
                  <c:v>34.47368421052632</c:v>
                </c:pt>
                <c:pt idx="1">
                  <c:v>38.1578947368421</c:v>
                </c:pt>
                <c:pt idx="2">
                  <c:v>41.1578947368421</c:v>
                </c:pt>
                <c:pt idx="3">
                  <c:v>39.57894736842105</c:v>
                </c:pt>
                <c:pt idx="4">
                  <c:v>52.94736842105263</c:v>
                </c:pt>
                <c:pt idx="5">
                  <c:v>65.57894736842105</c:v>
                </c:pt>
                <c:pt idx="6">
                  <c:v>71.94736842105263</c:v>
                </c:pt>
                <c:pt idx="7">
                  <c:v>86.8421052631579</c:v>
                </c:pt>
                <c:pt idx="8">
                  <c:v>94.8421052631579</c:v>
                </c:pt>
                <c:pt idx="9">
                  <c:v>110.8947368421053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'Peak Hr'!$A$24</c:f>
              <c:strCache>
                <c:ptCount val="1"/>
                <c:pt idx="0">
                  <c:v>Miles of Bike Lanes</c:v>
                </c:pt>
              </c:strCache>
            </c:strRef>
          </c:tx>
          <c:cat>
            <c:numRef>
              <c:f>'Peak Hr'!$C$2:$L$2</c:f>
              <c:numCache>
                <c:formatCode>General</c:formatCode>
                <c:ptCount val="10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  <c:pt idx="7">
                  <c:v>2011.0</c:v>
                </c:pt>
                <c:pt idx="8">
                  <c:v>2012.0</c:v>
                </c:pt>
                <c:pt idx="9">
                  <c:v>2013.0</c:v>
                </c:pt>
              </c:numCache>
            </c:numRef>
          </c:cat>
          <c:val>
            <c:numRef>
              <c:f>'Peak Hr'!$C$24:$L$24</c:f>
              <c:numCache>
                <c:formatCode>General</c:formatCode>
                <c:ptCount val="10"/>
                <c:pt idx="0">
                  <c:v>14.0</c:v>
                </c:pt>
                <c:pt idx="1">
                  <c:v>19.0</c:v>
                </c:pt>
                <c:pt idx="2">
                  <c:v>25.0</c:v>
                </c:pt>
                <c:pt idx="3">
                  <c:v>30.0</c:v>
                </c:pt>
                <c:pt idx="4">
                  <c:v>39.0</c:v>
                </c:pt>
                <c:pt idx="5">
                  <c:v>45.0</c:v>
                </c:pt>
                <c:pt idx="6">
                  <c:v>50.0</c:v>
                </c:pt>
                <c:pt idx="7">
                  <c:v>51.0</c:v>
                </c:pt>
                <c:pt idx="8">
                  <c:v>57.0</c:v>
                </c:pt>
                <c:pt idx="9">
                  <c:v>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190200"/>
        <c:axId val="-2061184040"/>
      </c:lineChart>
      <c:catAx>
        <c:axId val="-2061190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Years</a:t>
                </a:r>
              </a:p>
            </c:rich>
          </c:tx>
          <c:layout>
            <c:manualLayout>
              <c:xMode val="edge"/>
              <c:yMode val="edge"/>
              <c:x val="0.515979667503075"/>
              <c:y val="0.7677055886334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1184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1184040"/>
        <c:scaling>
          <c:orientation val="minMax"/>
          <c:max val="130.0"/>
          <c:min val="1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Peak Hour/Miles of Bike Lanes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27890792838004"/>
              <c:y val="0.24969065261380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11902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7077765331936"/>
          <c:y val="0.890687551861179"/>
          <c:w val="0.337270517149776"/>
          <c:h val="0.03704522408536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1" r="0.750000000000001" t="1.0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Gender</a:t>
            </a:r>
          </a:p>
        </c:rich>
      </c:tx>
      <c:layout>
        <c:manualLayout>
          <c:xMode val="edge"/>
          <c:yMode val="edge"/>
          <c:x val="0.44173558640219"/>
          <c:y val="0.035256520609602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1382673247674"/>
          <c:y val="0.185898017759721"/>
          <c:w val="0.750679493456488"/>
          <c:h val="0.5288478091440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Gender!$C$1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Gender!$B$2:$B$12</c:f>
              <c:numCache>
                <c:formatCode>General</c:formatCode>
                <c:ptCount val="11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  <c:pt idx="7">
                  <c:v>2011.0</c:v>
                </c:pt>
                <c:pt idx="8">
                  <c:v>2012.0</c:v>
                </c:pt>
                <c:pt idx="9">
                  <c:v>2013.0</c:v>
                </c:pt>
                <c:pt idx="10">
                  <c:v>2014.0</c:v>
                </c:pt>
              </c:numCache>
            </c:numRef>
          </c:cat>
          <c:val>
            <c:numRef>
              <c:f>Gender!$C$2:$C$12</c:f>
              <c:numCache>
                <c:formatCode>0.0%</c:formatCode>
                <c:ptCount val="11"/>
                <c:pt idx="1">
                  <c:v>0.769</c:v>
                </c:pt>
                <c:pt idx="2">
                  <c:v>0.769</c:v>
                </c:pt>
                <c:pt idx="3">
                  <c:v>0.737</c:v>
                </c:pt>
                <c:pt idx="4">
                  <c:v>0.821</c:v>
                </c:pt>
                <c:pt idx="5">
                  <c:v>0.81</c:v>
                </c:pt>
                <c:pt idx="6">
                  <c:v>0.77</c:v>
                </c:pt>
                <c:pt idx="7">
                  <c:v>0.756</c:v>
                </c:pt>
                <c:pt idx="8">
                  <c:v>0.773</c:v>
                </c:pt>
                <c:pt idx="9">
                  <c:v>0.755</c:v>
                </c:pt>
                <c:pt idx="10">
                  <c:v>0.755</c:v>
                </c:pt>
              </c:numCache>
            </c:numRef>
          </c:val>
        </c:ser>
        <c:ser>
          <c:idx val="1"/>
          <c:order val="1"/>
          <c:tx>
            <c:strRef>
              <c:f>Gender!$D$1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Gender!$B$2:$B$12</c:f>
              <c:numCache>
                <c:formatCode>General</c:formatCode>
                <c:ptCount val="11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  <c:pt idx="7">
                  <c:v>2011.0</c:v>
                </c:pt>
                <c:pt idx="8">
                  <c:v>2012.0</c:v>
                </c:pt>
                <c:pt idx="9">
                  <c:v>2013.0</c:v>
                </c:pt>
                <c:pt idx="10">
                  <c:v>2014.0</c:v>
                </c:pt>
              </c:numCache>
            </c:numRef>
          </c:cat>
          <c:val>
            <c:numRef>
              <c:f>Gender!$D$2:$D$12</c:f>
              <c:numCache>
                <c:formatCode>0.0%</c:formatCode>
                <c:ptCount val="11"/>
                <c:pt idx="1">
                  <c:v>0.231</c:v>
                </c:pt>
                <c:pt idx="2">
                  <c:v>0.231</c:v>
                </c:pt>
                <c:pt idx="3">
                  <c:v>0.265</c:v>
                </c:pt>
                <c:pt idx="4">
                  <c:v>0.173</c:v>
                </c:pt>
                <c:pt idx="5">
                  <c:v>0.19</c:v>
                </c:pt>
                <c:pt idx="6">
                  <c:v>0.23</c:v>
                </c:pt>
                <c:pt idx="7">
                  <c:v>0.244</c:v>
                </c:pt>
                <c:pt idx="8">
                  <c:v>0.227</c:v>
                </c:pt>
                <c:pt idx="9">
                  <c:v>0.245</c:v>
                </c:pt>
                <c:pt idx="10">
                  <c:v>0.245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1059336"/>
        <c:axId val="-2061053240"/>
      </c:barChart>
      <c:catAx>
        <c:axId val="-2061059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47426923026028"/>
              <c:y val="0.8012845593091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1053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1053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0.0433605483584973"/>
              <c:y val="0.375001173756679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10593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341586058144"/>
          <c:y val="0.907054121137948"/>
          <c:w val="0.246613118788953"/>
          <c:h val="0.07051304121920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1" r="0.750000000000001" t="1.0" header="0.5" footer="0.5"/>
    <c:pageSetup orientation="landscape" horizontalDpi="200" verticalDpi="2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Helmet Use</a:t>
            </a:r>
          </a:p>
        </c:rich>
      </c:tx>
      <c:layout>
        <c:manualLayout>
          <c:xMode val="edge"/>
          <c:yMode val="edge"/>
          <c:x val="0.424658481062896"/>
          <c:y val="0.035714285714285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8082588832827"/>
          <c:y val="0.188311688311688"/>
          <c:w val="0.789956099181514"/>
          <c:h val="0.5227272727272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Gender!$G$1</c:f>
              <c:strCache>
                <c:ptCount val="1"/>
                <c:pt idx="0">
                  <c:v>Helmet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Gender!$F$2:$F$12</c:f>
              <c:numCache>
                <c:formatCode>General</c:formatCode>
                <c:ptCount val="11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  <c:pt idx="7">
                  <c:v>2011.0</c:v>
                </c:pt>
                <c:pt idx="8">
                  <c:v>2012.0</c:v>
                </c:pt>
                <c:pt idx="9">
                  <c:v>2013.0</c:v>
                </c:pt>
                <c:pt idx="10">
                  <c:v>2014.0</c:v>
                </c:pt>
              </c:numCache>
            </c:numRef>
          </c:cat>
          <c:val>
            <c:numRef>
              <c:f>Gender!$G$2:$G$12</c:f>
              <c:numCache>
                <c:formatCode>0.0%</c:formatCode>
                <c:ptCount val="11"/>
                <c:pt idx="0">
                  <c:v>0.717</c:v>
                </c:pt>
                <c:pt idx="1">
                  <c:v>0.708</c:v>
                </c:pt>
                <c:pt idx="2">
                  <c:v>0.752</c:v>
                </c:pt>
                <c:pt idx="3">
                  <c:v>0.695</c:v>
                </c:pt>
                <c:pt idx="4">
                  <c:v>0.773</c:v>
                </c:pt>
                <c:pt idx="5">
                  <c:v>0.775</c:v>
                </c:pt>
                <c:pt idx="6">
                  <c:v>0.785</c:v>
                </c:pt>
                <c:pt idx="7">
                  <c:v>0.753</c:v>
                </c:pt>
                <c:pt idx="8">
                  <c:v>0.757</c:v>
                </c:pt>
                <c:pt idx="9">
                  <c:v>0.7544</c:v>
                </c:pt>
                <c:pt idx="10">
                  <c:v>0.735</c:v>
                </c:pt>
              </c:numCache>
            </c:numRef>
          </c:val>
        </c:ser>
        <c:ser>
          <c:idx val="1"/>
          <c:order val="1"/>
          <c:tx>
            <c:strRef>
              <c:f>Gender!$H$1</c:f>
              <c:strCache>
                <c:ptCount val="1"/>
                <c:pt idx="0">
                  <c:v>No Helmet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Gender!$F$2:$F$12</c:f>
              <c:numCache>
                <c:formatCode>General</c:formatCode>
                <c:ptCount val="11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  <c:pt idx="7">
                  <c:v>2011.0</c:v>
                </c:pt>
                <c:pt idx="8">
                  <c:v>2012.0</c:v>
                </c:pt>
                <c:pt idx="9">
                  <c:v>2013.0</c:v>
                </c:pt>
                <c:pt idx="10">
                  <c:v>2014.0</c:v>
                </c:pt>
              </c:numCache>
            </c:numRef>
          </c:cat>
          <c:val>
            <c:numRef>
              <c:f>Gender!$H$2:$H$12</c:f>
              <c:numCache>
                <c:formatCode>0.0%</c:formatCode>
                <c:ptCount val="11"/>
                <c:pt idx="0">
                  <c:v>0.283</c:v>
                </c:pt>
                <c:pt idx="1">
                  <c:v>0.292</c:v>
                </c:pt>
                <c:pt idx="2">
                  <c:v>0.248</c:v>
                </c:pt>
                <c:pt idx="3">
                  <c:v>0.291</c:v>
                </c:pt>
                <c:pt idx="4">
                  <c:v>0.227</c:v>
                </c:pt>
                <c:pt idx="5">
                  <c:v>0.225</c:v>
                </c:pt>
                <c:pt idx="6">
                  <c:v>0.215</c:v>
                </c:pt>
                <c:pt idx="7">
                  <c:v>0.247</c:v>
                </c:pt>
                <c:pt idx="8">
                  <c:v>0.243</c:v>
                </c:pt>
                <c:pt idx="9">
                  <c:v>0.2455</c:v>
                </c:pt>
                <c:pt idx="10">
                  <c:v>0.265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61002520"/>
        <c:axId val="-2060996424"/>
      </c:barChart>
      <c:catAx>
        <c:axId val="-2061002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41097096838205"/>
              <c:y val="0.7987012987012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996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0996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0.0365297618118619"/>
              <c:y val="0.373376623376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10025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0640251855584"/>
          <c:y val="0.905844155844156"/>
          <c:w val="0.258295650959373"/>
          <c:h val="0.05692953033438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 rtl="0"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1" r="0.750000000000001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</a:t>
            </a:r>
            <a:r>
              <a:rPr lang="en-US" baseline="0"/>
              <a:t> Cyclists</a:t>
            </a:r>
            <a:r>
              <a:rPr lang="en-US"/>
              <a:t> On Sidewalks</a:t>
            </a:r>
          </a:p>
          <a:p>
            <a:pPr>
              <a:defRPr/>
            </a:pPr>
            <a:r>
              <a:rPr lang="en-US"/>
              <a:t>All</a:t>
            </a:r>
            <a:r>
              <a:rPr lang="en-US" baseline="0"/>
              <a:t> Locations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'Sidewalk Riding'!$C$2</c:f>
              <c:strCache>
                <c:ptCount val="1"/>
                <c:pt idx="0">
                  <c:v>% On Sidewalk</c:v>
                </c:pt>
              </c:strCache>
            </c:strRef>
          </c:tx>
          <c:marker>
            <c:symbol val="none"/>
          </c:marker>
          <c:cat>
            <c:numRef>
              <c:f>'Sidewalk Riding'!$A$3:$A$13</c:f>
              <c:numCache>
                <c:formatCode>General</c:formatCode>
                <c:ptCount val="11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  <c:pt idx="7">
                  <c:v>2011.0</c:v>
                </c:pt>
                <c:pt idx="8">
                  <c:v>2012.0</c:v>
                </c:pt>
                <c:pt idx="9">
                  <c:v>2013.0</c:v>
                </c:pt>
                <c:pt idx="10">
                  <c:v>2014.0</c:v>
                </c:pt>
              </c:numCache>
            </c:numRef>
          </c:cat>
          <c:val>
            <c:numRef>
              <c:f>'Sidewalk Riding'!$C$3:$C$13</c:f>
              <c:numCache>
                <c:formatCode>0.0%</c:formatCode>
                <c:ptCount val="11"/>
                <c:pt idx="0">
                  <c:v>0.623</c:v>
                </c:pt>
                <c:pt idx="1">
                  <c:v>0.589</c:v>
                </c:pt>
                <c:pt idx="2">
                  <c:v>0.666</c:v>
                </c:pt>
                <c:pt idx="3">
                  <c:v>0.652</c:v>
                </c:pt>
                <c:pt idx="4">
                  <c:v>0.649</c:v>
                </c:pt>
                <c:pt idx="5">
                  <c:v>0.749</c:v>
                </c:pt>
                <c:pt idx="6">
                  <c:v>0.613</c:v>
                </c:pt>
                <c:pt idx="7">
                  <c:v>0.635</c:v>
                </c:pt>
                <c:pt idx="8">
                  <c:v>0.563</c:v>
                </c:pt>
                <c:pt idx="9">
                  <c:v>0.5773</c:v>
                </c:pt>
                <c:pt idx="10">
                  <c:v>0.551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963000"/>
        <c:axId val="-2060959928"/>
      </c:lineChart>
      <c:catAx>
        <c:axId val="-2060963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0959928"/>
        <c:crosses val="autoZero"/>
        <c:auto val="1"/>
        <c:lblAlgn val="ctr"/>
        <c:lblOffset val="100"/>
        <c:noMultiLvlLbl val="0"/>
      </c:catAx>
      <c:valAx>
        <c:axId val="-206095992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060963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</a:t>
            </a:r>
            <a:r>
              <a:rPr lang="en-US" baseline="0"/>
              <a:t> Cyclists</a:t>
            </a:r>
            <a:r>
              <a:rPr lang="en-US"/>
              <a:t> On Sidewalks</a:t>
            </a:r>
          </a:p>
          <a:p>
            <a:pPr>
              <a:defRPr/>
            </a:pPr>
            <a:r>
              <a:rPr lang="en-US"/>
              <a:t>Streets</a:t>
            </a:r>
            <a:r>
              <a:rPr lang="en-US" baseline="0"/>
              <a:t> Only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'Sidewalk Riding'!$C$2</c:f>
              <c:strCache>
                <c:ptCount val="1"/>
                <c:pt idx="0">
                  <c:v>% On Sidewalk</c:v>
                </c:pt>
              </c:strCache>
            </c:strRef>
          </c:tx>
          <c:marker>
            <c:symbol val="none"/>
          </c:marker>
          <c:cat>
            <c:numRef>
              <c:f>'Sidewalk Riding'!$A$3:$A$13</c:f>
              <c:numCache>
                <c:formatCode>General</c:formatCode>
                <c:ptCount val="11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  <c:pt idx="7">
                  <c:v>2011.0</c:v>
                </c:pt>
                <c:pt idx="8">
                  <c:v>2012.0</c:v>
                </c:pt>
                <c:pt idx="9">
                  <c:v>2013.0</c:v>
                </c:pt>
                <c:pt idx="10">
                  <c:v>2014.0</c:v>
                </c:pt>
              </c:numCache>
            </c:numRef>
          </c:cat>
          <c:val>
            <c:numRef>
              <c:f>'Sidewalk Riding'!$J$3:$J$13</c:f>
              <c:numCache>
                <c:formatCode>0.0%</c:formatCode>
                <c:ptCount val="11"/>
                <c:pt idx="0">
                  <c:v>0.383</c:v>
                </c:pt>
                <c:pt idx="1">
                  <c:v>0.277</c:v>
                </c:pt>
                <c:pt idx="2">
                  <c:v>0.275</c:v>
                </c:pt>
                <c:pt idx="3">
                  <c:v>0.319</c:v>
                </c:pt>
                <c:pt idx="4">
                  <c:v>0.232</c:v>
                </c:pt>
                <c:pt idx="5">
                  <c:v>0.176</c:v>
                </c:pt>
                <c:pt idx="6">
                  <c:v>0.191</c:v>
                </c:pt>
                <c:pt idx="7">
                  <c:v>0.222</c:v>
                </c:pt>
                <c:pt idx="8">
                  <c:v>0.197</c:v>
                </c:pt>
                <c:pt idx="9">
                  <c:v>0.251</c:v>
                </c:pt>
                <c:pt idx="10">
                  <c:v>0.2086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931240"/>
        <c:axId val="-2060928168"/>
      </c:lineChart>
      <c:catAx>
        <c:axId val="-2060931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0928168"/>
        <c:crosses val="autoZero"/>
        <c:auto val="1"/>
        <c:lblAlgn val="ctr"/>
        <c:lblOffset val="100"/>
        <c:noMultiLvlLbl val="0"/>
      </c:catAx>
      <c:valAx>
        <c:axId val="-206092816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060931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</a:t>
            </a:r>
            <a:r>
              <a:rPr lang="en-US" baseline="0"/>
              <a:t> Cyclists</a:t>
            </a:r>
            <a:r>
              <a:rPr lang="en-US"/>
              <a:t> On Sidewalks</a:t>
            </a:r>
          </a:p>
          <a:p>
            <a:pPr>
              <a:defRPr/>
            </a:pPr>
            <a:r>
              <a:rPr lang="en-US"/>
              <a:t>Bridges</a:t>
            </a:r>
            <a:r>
              <a:rPr lang="en-US" baseline="0"/>
              <a:t> Only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'Sidewalk Riding'!$C$2</c:f>
              <c:strCache>
                <c:ptCount val="1"/>
                <c:pt idx="0">
                  <c:v>% On Sidewalk</c:v>
                </c:pt>
              </c:strCache>
            </c:strRef>
          </c:tx>
          <c:marker>
            <c:symbol val="none"/>
          </c:marker>
          <c:cat>
            <c:numRef>
              <c:f>'Sidewalk Riding'!$A$3:$A$13</c:f>
              <c:numCache>
                <c:formatCode>General</c:formatCode>
                <c:ptCount val="11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  <c:pt idx="7">
                  <c:v>2011.0</c:v>
                </c:pt>
                <c:pt idx="8">
                  <c:v>2012.0</c:v>
                </c:pt>
                <c:pt idx="9">
                  <c:v>2013.0</c:v>
                </c:pt>
                <c:pt idx="10">
                  <c:v>2014.0</c:v>
                </c:pt>
              </c:numCache>
            </c:numRef>
          </c:cat>
          <c:val>
            <c:numRef>
              <c:f>'Sidewalk Riding'!$Q$3:$Q$13</c:f>
              <c:numCache>
                <c:formatCode>0.0%</c:formatCode>
                <c:ptCount val="11"/>
                <c:pt idx="0">
                  <c:v>0.993</c:v>
                </c:pt>
                <c:pt idx="1">
                  <c:v>0.997</c:v>
                </c:pt>
                <c:pt idx="2">
                  <c:v>0.998</c:v>
                </c:pt>
                <c:pt idx="3">
                  <c:v>0.998</c:v>
                </c:pt>
                <c:pt idx="4">
                  <c:v>0.991</c:v>
                </c:pt>
                <c:pt idx="5">
                  <c:v>0.985</c:v>
                </c:pt>
                <c:pt idx="6">
                  <c:v>0.992</c:v>
                </c:pt>
                <c:pt idx="7">
                  <c:v>0.985</c:v>
                </c:pt>
                <c:pt idx="8">
                  <c:v>0.927</c:v>
                </c:pt>
                <c:pt idx="9">
                  <c:v>0.9427</c:v>
                </c:pt>
                <c:pt idx="10">
                  <c:v>0.9864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900600"/>
        <c:axId val="-2060897528"/>
      </c:lineChart>
      <c:catAx>
        <c:axId val="-2060900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0897528"/>
        <c:crosses val="autoZero"/>
        <c:auto val="1"/>
        <c:lblAlgn val="ctr"/>
        <c:lblOffset val="100"/>
        <c:noMultiLvlLbl val="0"/>
      </c:catAx>
      <c:valAx>
        <c:axId val="-206089752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060900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16</xdr:col>
      <xdr:colOff>484981</xdr:colOff>
      <xdr:row>39</xdr:row>
      <xdr:rowOff>149225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0.44488</cdr:x>
      <cdr:y>0.30489</cdr:y>
    </cdr:from>
    <cdr:to>
      <cdr:x>0.505</cdr:x>
      <cdr:y>0.37459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741364" y="1477210"/>
          <a:ext cx="505597" cy="337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16%</a:t>
          </a:r>
        </a:p>
      </cdr:txBody>
    </cdr:sp>
  </cdr:relSizeAnchor>
  <cdr:relSizeAnchor xmlns:cdr="http://schemas.openxmlformats.org/drawingml/2006/chartDrawing">
    <cdr:from>
      <cdr:x>0.57192</cdr:x>
      <cdr:y>0.28965</cdr:y>
    </cdr:from>
    <cdr:to>
      <cdr:x>0.63205</cdr:x>
      <cdr:y>0.35935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809740" y="1403391"/>
          <a:ext cx="505680" cy="337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11%</a:t>
          </a:r>
        </a:p>
      </cdr:txBody>
    </cdr:sp>
  </cdr:relSizeAnchor>
  <cdr:relSizeAnchor xmlns:cdr="http://schemas.openxmlformats.org/drawingml/2006/chartDrawing">
    <cdr:from>
      <cdr:x>0.73835</cdr:x>
      <cdr:y>0.2636</cdr:y>
    </cdr:from>
    <cdr:to>
      <cdr:x>0.79848</cdr:x>
      <cdr:y>0.3333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6209340" y="1277159"/>
          <a:ext cx="505680" cy="337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-2%</a:t>
          </a:r>
        </a:p>
      </cdr:txBody>
    </cdr:sp>
  </cdr:relSizeAnchor>
  <cdr:relSizeAnchor xmlns:cdr="http://schemas.openxmlformats.org/drawingml/2006/chartDrawing">
    <cdr:from>
      <cdr:x>0.83851</cdr:x>
      <cdr:y>0.20462</cdr:y>
    </cdr:from>
    <cdr:to>
      <cdr:x>0.89864</cdr:x>
      <cdr:y>0.27432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7051675" y="991394"/>
          <a:ext cx="505680" cy="337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16%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27</xdr:row>
      <xdr:rowOff>83343</xdr:rowOff>
    </xdr:from>
    <xdr:to>
      <xdr:col>19</xdr:col>
      <xdr:colOff>119062</xdr:colOff>
      <xdr:row>64</xdr:row>
      <xdr:rowOff>83343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28</xdr:row>
      <xdr:rowOff>101600</xdr:rowOff>
    </xdr:from>
    <xdr:to>
      <xdr:col>15</xdr:col>
      <xdr:colOff>355600</xdr:colOff>
      <xdr:row>62</xdr:row>
      <xdr:rowOff>88900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402167</xdr:colOff>
      <xdr:row>66</xdr:row>
      <xdr:rowOff>116416</xdr:rowOff>
    </xdr:from>
    <xdr:to>
      <xdr:col>15</xdr:col>
      <xdr:colOff>465667</xdr:colOff>
      <xdr:row>100</xdr:row>
      <xdr:rowOff>103717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0.25494</cdr:x>
      <cdr:y>0.4944</cdr:y>
    </cdr:from>
    <cdr:to>
      <cdr:x>0.31823</cdr:x>
      <cdr:y>0.57482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47343" y="2484329"/>
          <a:ext cx="582742" cy="4041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 b="1"/>
            <a:t>8%</a:t>
          </a:r>
        </a:p>
      </cdr:txBody>
    </cdr:sp>
  </cdr:relSizeAnchor>
  <cdr:relSizeAnchor xmlns:cdr="http://schemas.openxmlformats.org/drawingml/2006/chartDrawing">
    <cdr:from>
      <cdr:x>0.32668</cdr:x>
      <cdr:y>0.49831</cdr:y>
    </cdr:from>
    <cdr:to>
      <cdr:x>0.39472</cdr:x>
      <cdr:y>0.56801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007915" y="2503992"/>
          <a:ext cx="626478" cy="350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 b="1"/>
            <a:t>-4%</a:t>
          </a:r>
        </a:p>
      </cdr:txBody>
    </cdr:sp>
  </cdr:relSizeAnchor>
  <cdr:relSizeAnchor xmlns:cdr="http://schemas.openxmlformats.org/drawingml/2006/chartDrawing">
    <cdr:from>
      <cdr:x>0.39709</cdr:x>
      <cdr:y>0.46693</cdr:y>
    </cdr:from>
    <cdr:to>
      <cdr:x>0.45721</cdr:x>
      <cdr:y>0.53663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656175" y="2346312"/>
          <a:ext cx="553555" cy="350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 b="1"/>
            <a:t>34%</a:t>
          </a:r>
        </a:p>
      </cdr:txBody>
    </cdr:sp>
  </cdr:relSizeAnchor>
  <cdr:relSizeAnchor xmlns:cdr="http://schemas.openxmlformats.org/drawingml/2006/chartDrawing">
    <cdr:from>
      <cdr:x>0.17188</cdr:x>
      <cdr:y>0.50758</cdr:y>
    </cdr:from>
    <cdr:to>
      <cdr:x>0.23517</cdr:x>
      <cdr:y>0.58801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582590" y="2550566"/>
          <a:ext cx="582742" cy="4041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11%</a:t>
          </a:r>
        </a:p>
      </cdr:txBody>
    </cdr:sp>
  </cdr:relSizeAnchor>
  <cdr:relSizeAnchor xmlns:cdr="http://schemas.openxmlformats.org/drawingml/2006/chartDrawing">
    <cdr:from>
      <cdr:x>0.47287</cdr:x>
      <cdr:y>0.4279</cdr:y>
    </cdr:from>
    <cdr:to>
      <cdr:x>0.53299</cdr:x>
      <cdr:y>0.4976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4353961" y="2150183"/>
          <a:ext cx="553555" cy="350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24%</a:t>
          </a:r>
        </a:p>
      </cdr:txBody>
    </cdr:sp>
  </cdr:relSizeAnchor>
  <cdr:relSizeAnchor xmlns:cdr="http://schemas.openxmlformats.org/drawingml/2006/chartDrawing">
    <cdr:from>
      <cdr:x>0.55492</cdr:x>
      <cdr:y>0.37068</cdr:y>
    </cdr:from>
    <cdr:to>
      <cdr:x>0.61505</cdr:x>
      <cdr:y>0.44038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5109428" y="1862652"/>
          <a:ext cx="553647" cy="350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10%</a:t>
          </a:r>
        </a:p>
      </cdr:txBody>
    </cdr:sp>
  </cdr:relSizeAnchor>
  <cdr:relSizeAnchor xmlns:cdr="http://schemas.openxmlformats.org/drawingml/2006/chartDrawing">
    <cdr:from>
      <cdr:x>0.62758</cdr:x>
      <cdr:y>0.33381</cdr:y>
    </cdr:from>
    <cdr:to>
      <cdr:x>0.68771</cdr:x>
      <cdr:y>0.40351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778449" y="1677396"/>
          <a:ext cx="553647" cy="350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21%</a:t>
          </a:r>
        </a:p>
      </cdr:txBody>
    </cdr:sp>
  </cdr:relSizeAnchor>
  <cdr:relSizeAnchor xmlns:cdr="http://schemas.openxmlformats.org/drawingml/2006/chartDrawing">
    <cdr:from>
      <cdr:x>0.78247</cdr:x>
      <cdr:y>0.24779</cdr:y>
    </cdr:from>
    <cdr:to>
      <cdr:x>0.8426</cdr:x>
      <cdr:y>0.31749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7204595" y="1245160"/>
          <a:ext cx="553647" cy="350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17%</a:t>
          </a:r>
        </a:p>
      </cdr:txBody>
    </cdr:sp>
  </cdr:relSizeAnchor>
  <cdr:relSizeAnchor xmlns:cdr="http://schemas.openxmlformats.org/drawingml/2006/chartDrawing">
    <cdr:from>
      <cdr:x>0.71447</cdr:x>
      <cdr:y>0.28045</cdr:y>
    </cdr:from>
    <cdr:to>
      <cdr:x>0.7746</cdr:x>
      <cdr:y>0.35015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6578503" y="1409253"/>
          <a:ext cx="553647" cy="350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9%</a:t>
          </a:r>
        </a:p>
      </cdr:txBody>
    </cdr:sp>
  </cdr:relSizeAnchor>
  <cdr:relSizeAnchor xmlns:cdr="http://schemas.openxmlformats.org/drawingml/2006/chartDrawing">
    <cdr:from>
      <cdr:x>0.86874</cdr:x>
      <cdr:y>0.1765</cdr:y>
    </cdr:from>
    <cdr:to>
      <cdr:x>0.92887</cdr:x>
      <cdr:y>0.2462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7998883" y="886884"/>
          <a:ext cx="553647" cy="350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4%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0.26692</cdr:x>
      <cdr:y>0.50948</cdr:y>
    </cdr:from>
    <cdr:to>
      <cdr:x>0.33021</cdr:x>
      <cdr:y>0.5899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58835" y="2560096"/>
          <a:ext cx="559299" cy="4041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 b="1"/>
            <a:t>8%</a:t>
          </a:r>
        </a:p>
      </cdr:txBody>
    </cdr:sp>
  </cdr:relSizeAnchor>
  <cdr:relSizeAnchor xmlns:cdr="http://schemas.openxmlformats.org/drawingml/2006/chartDrawing">
    <cdr:from>
      <cdr:x>0.35268</cdr:x>
      <cdr:y>0.48322</cdr:y>
    </cdr:from>
    <cdr:to>
      <cdr:x>0.42072</cdr:x>
      <cdr:y>0.55292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116647" y="2428142"/>
          <a:ext cx="601275" cy="350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 b="1"/>
            <a:t>-4%</a:t>
          </a:r>
        </a:p>
      </cdr:txBody>
    </cdr:sp>
  </cdr:relSizeAnchor>
  <cdr:relSizeAnchor xmlns:cdr="http://schemas.openxmlformats.org/drawingml/2006/chartDrawing">
    <cdr:from>
      <cdr:x>0.43102</cdr:x>
      <cdr:y>0.46272</cdr:y>
    </cdr:from>
    <cdr:to>
      <cdr:x>0.49114</cdr:x>
      <cdr:y>0.53242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809003" y="2325138"/>
          <a:ext cx="531286" cy="350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 b="1"/>
            <a:t>34%</a:t>
          </a:r>
        </a:p>
      </cdr:txBody>
    </cdr:sp>
  </cdr:relSizeAnchor>
  <cdr:relSizeAnchor xmlns:cdr="http://schemas.openxmlformats.org/drawingml/2006/chartDrawing">
    <cdr:from>
      <cdr:x>0.17644</cdr:x>
      <cdr:y>0.51249</cdr:y>
    </cdr:from>
    <cdr:to>
      <cdr:x>0.23973</cdr:x>
      <cdr:y>0.59292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559254" y="2575265"/>
          <a:ext cx="559299" cy="4041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11%</a:t>
          </a:r>
        </a:p>
      </cdr:txBody>
    </cdr:sp>
  </cdr:relSizeAnchor>
  <cdr:relSizeAnchor xmlns:cdr="http://schemas.openxmlformats.org/drawingml/2006/chartDrawing">
    <cdr:from>
      <cdr:x>0.50244</cdr:x>
      <cdr:y>0.40086</cdr:y>
    </cdr:from>
    <cdr:to>
      <cdr:x>0.56256</cdr:x>
      <cdr:y>0.47056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4440132" y="2014320"/>
          <a:ext cx="531286" cy="350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24%</a:t>
          </a:r>
        </a:p>
      </cdr:txBody>
    </cdr:sp>
  </cdr:relSizeAnchor>
  <cdr:relSizeAnchor xmlns:cdr="http://schemas.openxmlformats.org/drawingml/2006/chartDrawing">
    <cdr:from>
      <cdr:x>0.59718</cdr:x>
      <cdr:y>0.37312</cdr:y>
    </cdr:from>
    <cdr:to>
      <cdr:x>0.65731</cdr:x>
      <cdr:y>0.44282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5277352" y="1874920"/>
          <a:ext cx="531373" cy="350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10%</a:t>
          </a:r>
        </a:p>
      </cdr:txBody>
    </cdr:sp>
  </cdr:relSizeAnchor>
  <cdr:relSizeAnchor xmlns:cdr="http://schemas.openxmlformats.org/drawingml/2006/chartDrawing">
    <cdr:from>
      <cdr:x>0.68341</cdr:x>
      <cdr:y>0.31801</cdr:y>
    </cdr:from>
    <cdr:to>
      <cdr:x>0.74355</cdr:x>
      <cdr:y>0.38771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6039395" y="1597970"/>
          <a:ext cx="531374" cy="350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21%</a:t>
          </a:r>
        </a:p>
      </cdr:txBody>
    </cdr:sp>
  </cdr:relSizeAnchor>
  <cdr:relSizeAnchor xmlns:cdr="http://schemas.openxmlformats.org/drawingml/2006/chartDrawing">
    <cdr:from>
      <cdr:x>0.28012</cdr:x>
      <cdr:y>0.55989</cdr:y>
    </cdr:from>
    <cdr:to>
      <cdr:x>0.34341</cdr:x>
      <cdr:y>0.64032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2475479" y="2813422"/>
          <a:ext cx="559299" cy="4041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32%</a:t>
          </a:r>
        </a:p>
      </cdr:txBody>
    </cdr:sp>
  </cdr:relSizeAnchor>
  <cdr:relSizeAnchor xmlns:cdr="http://schemas.openxmlformats.org/drawingml/2006/chartDrawing">
    <cdr:from>
      <cdr:x>0.18845</cdr:x>
      <cdr:y>0.5806</cdr:y>
    </cdr:from>
    <cdr:to>
      <cdr:x>0.25174</cdr:x>
      <cdr:y>0.66103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1515269" y="2813051"/>
          <a:ext cx="508895" cy="3896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36%</a:t>
          </a:r>
        </a:p>
      </cdr:txBody>
    </cdr:sp>
  </cdr:relSizeAnchor>
  <cdr:relSizeAnchor xmlns:cdr="http://schemas.openxmlformats.org/drawingml/2006/chartDrawing">
    <cdr:from>
      <cdr:x>0.33764</cdr:x>
      <cdr:y>0.55673</cdr:y>
    </cdr:from>
    <cdr:to>
      <cdr:x>0.40093</cdr:x>
      <cdr:y>0.63716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2983772" y="2797534"/>
          <a:ext cx="559299" cy="4041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20%</a:t>
          </a:r>
        </a:p>
      </cdr:txBody>
    </cdr:sp>
  </cdr:relSizeAnchor>
  <cdr:relSizeAnchor xmlns:cdr="http://schemas.openxmlformats.org/drawingml/2006/chartDrawing">
    <cdr:from>
      <cdr:x>0.43953</cdr:x>
      <cdr:y>0.53074</cdr:y>
    </cdr:from>
    <cdr:to>
      <cdr:x>0.50282</cdr:x>
      <cdr:y>0.61117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3884161" y="2666959"/>
          <a:ext cx="559299" cy="4041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30%</a:t>
          </a:r>
        </a:p>
      </cdr:txBody>
    </cdr:sp>
  </cdr:relSizeAnchor>
  <cdr:relSizeAnchor xmlns:cdr="http://schemas.openxmlformats.org/drawingml/2006/chartDrawing">
    <cdr:from>
      <cdr:x>0.50702</cdr:x>
      <cdr:y>0.50829</cdr:y>
    </cdr:from>
    <cdr:to>
      <cdr:x>0.57031</cdr:x>
      <cdr:y>0.58872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4480569" y="2554128"/>
          <a:ext cx="559299" cy="4041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15%</a:t>
          </a:r>
        </a:p>
      </cdr:txBody>
    </cdr:sp>
  </cdr:relSizeAnchor>
  <cdr:relSizeAnchor xmlns:cdr="http://schemas.openxmlformats.org/drawingml/2006/chartDrawing">
    <cdr:from>
      <cdr:x>0.60115</cdr:x>
      <cdr:y>0.46931</cdr:y>
    </cdr:from>
    <cdr:to>
      <cdr:x>0.66444</cdr:x>
      <cdr:y>0.54974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5312393" y="2358289"/>
          <a:ext cx="559299" cy="4041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11%</a:t>
          </a:r>
        </a:p>
      </cdr:txBody>
    </cdr:sp>
  </cdr:relSizeAnchor>
  <cdr:relSizeAnchor xmlns:cdr="http://schemas.openxmlformats.org/drawingml/2006/chartDrawing">
    <cdr:from>
      <cdr:x>0.77305</cdr:x>
      <cdr:y>0.43281</cdr:y>
    </cdr:from>
    <cdr:to>
      <cdr:x>0.83634</cdr:x>
      <cdr:y>0.51324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6831536" y="2174848"/>
          <a:ext cx="559299" cy="4041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12%</a:t>
          </a:r>
        </a:p>
      </cdr:txBody>
    </cdr:sp>
  </cdr:relSizeAnchor>
  <cdr:relSizeAnchor xmlns:cdr="http://schemas.openxmlformats.org/drawingml/2006/chartDrawing">
    <cdr:from>
      <cdr:x>0.68987</cdr:x>
      <cdr:y>0.46334</cdr:y>
    </cdr:from>
    <cdr:to>
      <cdr:x>0.75316</cdr:x>
      <cdr:y>0.54377</cdr:y>
    </cdr:to>
    <cdr:sp macro="" textlink="">
      <cdr:nvSpPr>
        <cdr:cNvPr id="21" name="TextBox 1"/>
        <cdr:cNvSpPr txBox="1"/>
      </cdr:nvSpPr>
      <cdr:spPr>
        <a:xfrm xmlns:a="http://schemas.openxmlformats.org/drawingml/2006/main">
          <a:off x="6096479" y="2328267"/>
          <a:ext cx="559299" cy="4041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2%</a:t>
          </a:r>
        </a:p>
      </cdr:txBody>
    </cdr:sp>
  </cdr:relSizeAnchor>
  <cdr:relSizeAnchor xmlns:cdr="http://schemas.openxmlformats.org/drawingml/2006/chartDrawing">
    <cdr:from>
      <cdr:x>0.8555</cdr:x>
      <cdr:y>0.20462</cdr:y>
    </cdr:from>
    <cdr:to>
      <cdr:x>0.91563</cdr:x>
      <cdr:y>0.27432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7194551" y="991393"/>
          <a:ext cx="505680" cy="337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17%</a:t>
          </a:r>
        </a:p>
      </cdr:txBody>
    </cdr:sp>
  </cdr:relSizeAnchor>
  <cdr:relSizeAnchor xmlns:cdr="http://schemas.openxmlformats.org/drawingml/2006/chartDrawing">
    <cdr:from>
      <cdr:x>0.76144</cdr:x>
      <cdr:y>0.27548</cdr:y>
    </cdr:from>
    <cdr:to>
      <cdr:x>0.82157</cdr:x>
      <cdr:y>0.34518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6728883" y="1384300"/>
          <a:ext cx="531373" cy="350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9%</a:t>
          </a:r>
        </a:p>
      </cdr:txBody>
    </cdr:sp>
  </cdr:relSizeAnchor>
  <cdr:relSizeAnchor xmlns:cdr="http://schemas.openxmlformats.org/drawingml/2006/chartDrawing">
    <cdr:from>
      <cdr:x>0.86335</cdr:x>
      <cdr:y>0.39153</cdr:y>
    </cdr:from>
    <cdr:to>
      <cdr:x>0.92664</cdr:x>
      <cdr:y>0.47196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7629519" y="1967415"/>
          <a:ext cx="559299" cy="4041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5%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13</xdr:row>
      <xdr:rowOff>38098</xdr:rowOff>
    </xdr:from>
    <xdr:to>
      <xdr:col>7</xdr:col>
      <xdr:colOff>495300</xdr:colOff>
      <xdr:row>36</xdr:row>
      <xdr:rowOff>104774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142874</xdr:colOff>
      <xdr:row>13</xdr:row>
      <xdr:rowOff>9524</xdr:rowOff>
    </xdr:from>
    <xdr:to>
      <xdr:col>18</xdr:col>
      <xdr:colOff>76200</xdr:colOff>
      <xdr:row>36</xdr:row>
      <xdr:rowOff>66675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</xdr:colOff>
      <xdr:row>18</xdr:row>
      <xdr:rowOff>119062</xdr:rowOff>
    </xdr:from>
    <xdr:to>
      <xdr:col>6</xdr:col>
      <xdr:colOff>204787</xdr:colOff>
      <xdr:row>35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19</xdr:row>
      <xdr:rowOff>9525</xdr:rowOff>
    </xdr:from>
    <xdr:to>
      <xdr:col>13</xdr:col>
      <xdr:colOff>276225</xdr:colOff>
      <xdr:row>36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19</xdr:row>
      <xdr:rowOff>0</xdr:rowOff>
    </xdr:from>
    <xdr:to>
      <xdr:col>21</xdr:col>
      <xdr:colOff>142875</xdr:colOff>
      <xdr:row>35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zoomScale="80" zoomScaleNormal="80" zoomScalePageLayoutView="80" workbookViewId="0">
      <selection activeCell="B44" sqref="B44"/>
    </sheetView>
  </sheetViews>
  <sheetFormatPr baseColWidth="10" defaultColWidth="9.1640625" defaultRowHeight="10" x14ac:dyDescent="0"/>
  <cols>
    <col min="1" max="1" width="7.5" style="9" bestFit="1" customWidth="1"/>
    <col min="2" max="2" width="38.83203125" style="9" bestFit="1" customWidth="1"/>
    <col min="3" max="3" width="7.5" style="9" bestFit="1" customWidth="1"/>
    <col min="4" max="4" width="19.6640625" style="9" bestFit="1" customWidth="1"/>
    <col min="5" max="5" width="35.1640625" style="9" bestFit="1" customWidth="1"/>
    <col min="6" max="6" width="4.6640625" style="9" bestFit="1" customWidth="1"/>
    <col min="7" max="7" width="13.5" style="9" bestFit="1" customWidth="1"/>
    <col min="8" max="8" width="6.6640625" style="9" bestFit="1" customWidth="1"/>
    <col min="9" max="9" width="12.5" style="9" bestFit="1" customWidth="1"/>
    <col min="10" max="10" width="12.5" style="13" customWidth="1"/>
    <col min="11" max="11" width="14.5" style="9" bestFit="1" customWidth="1"/>
    <col min="12" max="12" width="14.5" style="13" customWidth="1"/>
    <col min="13" max="13" width="9.6640625" style="9" bestFit="1" customWidth="1"/>
    <col min="14" max="14" width="11.5" style="13" bestFit="1" customWidth="1"/>
    <col min="15" max="15" width="9" style="9" bestFit="1" customWidth="1"/>
    <col min="16" max="16" width="7.83203125" style="9" bestFit="1" customWidth="1"/>
    <col min="17" max="17" width="10.83203125" style="13" bestFit="1" customWidth="1"/>
    <col min="18" max="18" width="9.6640625" style="13" bestFit="1" customWidth="1"/>
    <col min="19" max="19" width="13.83203125" style="9" bestFit="1" customWidth="1"/>
    <col min="20" max="20" width="9.33203125" style="9" bestFit="1" customWidth="1"/>
    <col min="21" max="21" width="13.33203125" style="16" bestFit="1" customWidth="1"/>
    <col min="22" max="16384" width="9.1640625" style="9"/>
  </cols>
  <sheetData>
    <row r="1" spans="1:21" ht="12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0" t="s">
        <v>9</v>
      </c>
      <c r="K1" s="1" t="s">
        <v>10</v>
      </c>
      <c r="L1" s="10" t="s">
        <v>11</v>
      </c>
      <c r="M1" s="1" t="s">
        <v>12</v>
      </c>
      <c r="N1" s="10" t="s">
        <v>13</v>
      </c>
      <c r="O1" s="1" t="s">
        <v>14</v>
      </c>
      <c r="P1" s="1" t="s">
        <v>15</v>
      </c>
      <c r="Q1" s="10" t="s">
        <v>16</v>
      </c>
      <c r="R1" s="10" t="s">
        <v>17</v>
      </c>
      <c r="S1" s="1" t="s">
        <v>18</v>
      </c>
      <c r="T1" s="1" t="s">
        <v>19</v>
      </c>
      <c r="U1" s="14" t="s">
        <v>20</v>
      </c>
    </row>
    <row r="2" spans="1:21" ht="12" customHeight="1">
      <c r="A2" s="5">
        <v>7</v>
      </c>
      <c r="B2" s="6" t="s">
        <v>42</v>
      </c>
      <c r="C2" s="6" t="s">
        <v>43</v>
      </c>
      <c r="D2" s="6" t="s">
        <v>44</v>
      </c>
      <c r="E2" s="6" t="s">
        <v>45</v>
      </c>
      <c r="F2" s="6" t="s">
        <v>46</v>
      </c>
      <c r="G2" s="5">
        <v>2</v>
      </c>
      <c r="H2" s="5">
        <v>2</v>
      </c>
      <c r="J2" s="13">
        <f t="shared" ref="J2:J20" si="0">I2/S2</f>
        <v>0</v>
      </c>
      <c r="L2" s="13">
        <f t="shared" ref="L2:L20" si="1">K2/S2</f>
        <v>0</v>
      </c>
      <c r="M2" s="5">
        <v>0</v>
      </c>
      <c r="N2" s="12">
        <f t="shared" ref="N2:N20" si="2">M2/S2</f>
        <v>0</v>
      </c>
      <c r="O2" s="5">
        <v>7</v>
      </c>
      <c r="P2" s="5">
        <v>6</v>
      </c>
      <c r="Q2" s="12">
        <f t="shared" ref="Q2:Q20" si="3">O2/S2</f>
        <v>0.53846153846153844</v>
      </c>
      <c r="R2" s="12">
        <f t="shared" ref="R2:R20" si="4">P2/S2</f>
        <v>0.46153846153846156</v>
      </c>
      <c r="S2" s="5">
        <v>13</v>
      </c>
      <c r="T2" s="5">
        <v>7</v>
      </c>
      <c r="U2" s="15">
        <v>6.5</v>
      </c>
    </row>
    <row r="3" spans="1:21" ht="12" customHeight="1">
      <c r="A3" s="5">
        <v>8</v>
      </c>
      <c r="B3" s="6" t="s">
        <v>47</v>
      </c>
      <c r="C3" s="6" t="s">
        <v>22</v>
      </c>
      <c r="D3" s="6" t="s">
        <v>48</v>
      </c>
      <c r="E3" s="6" t="s">
        <v>49</v>
      </c>
      <c r="F3" s="6" t="s">
        <v>29</v>
      </c>
      <c r="G3" s="5">
        <v>2</v>
      </c>
      <c r="H3" s="5">
        <v>2.5</v>
      </c>
      <c r="I3" s="5">
        <v>35</v>
      </c>
      <c r="J3" s="13">
        <f t="shared" si="0"/>
        <v>0.39325842696629215</v>
      </c>
      <c r="K3" s="5">
        <v>14</v>
      </c>
      <c r="L3" s="13">
        <f t="shared" si="1"/>
        <v>0.15730337078651685</v>
      </c>
      <c r="M3" s="5">
        <v>34</v>
      </c>
      <c r="N3" s="12">
        <f t="shared" si="2"/>
        <v>0.38202247191011235</v>
      </c>
      <c r="O3" s="5">
        <v>48</v>
      </c>
      <c r="P3" s="5">
        <v>41</v>
      </c>
      <c r="Q3" s="12">
        <f t="shared" si="3"/>
        <v>0.5393258426966292</v>
      </c>
      <c r="R3" s="12">
        <f t="shared" si="4"/>
        <v>0.4606741573033708</v>
      </c>
      <c r="S3" s="5">
        <v>89</v>
      </c>
      <c r="T3" s="5">
        <v>49</v>
      </c>
      <c r="U3" s="15">
        <v>35.6</v>
      </c>
    </row>
    <row r="4" spans="1:21" ht="12" customHeight="1">
      <c r="A4" s="5">
        <v>10</v>
      </c>
      <c r="B4" s="6" t="s">
        <v>53</v>
      </c>
      <c r="C4" s="6" t="s">
        <v>22</v>
      </c>
      <c r="D4" s="6" t="s">
        <v>54</v>
      </c>
      <c r="E4" s="6" t="s">
        <v>55</v>
      </c>
      <c r="F4" s="6" t="s">
        <v>33</v>
      </c>
      <c r="G4" s="5">
        <v>2</v>
      </c>
      <c r="H4" s="5">
        <v>3</v>
      </c>
      <c r="I4" s="5">
        <v>55</v>
      </c>
      <c r="J4" s="13">
        <f>I4/S4</f>
        <v>0.30726256983240224</v>
      </c>
      <c r="K4" s="5">
        <v>15</v>
      </c>
      <c r="L4" s="13">
        <f>K4/S4</f>
        <v>8.3798882681564241E-2</v>
      </c>
      <c r="M4" s="5">
        <v>151</v>
      </c>
      <c r="N4" s="12">
        <f>M4/S4</f>
        <v>0.84357541899441346</v>
      </c>
      <c r="O4" s="5">
        <v>151</v>
      </c>
      <c r="P4" s="5">
        <v>28</v>
      </c>
      <c r="Q4" s="12">
        <f>O4/S4</f>
        <v>0.84357541899441346</v>
      </c>
      <c r="R4" s="12">
        <f>P4/S4</f>
        <v>0.15642458100558659</v>
      </c>
      <c r="S4" s="5">
        <v>179</v>
      </c>
      <c r="T4" s="5">
        <v>70</v>
      </c>
      <c r="U4" s="15">
        <v>59.666666666666664</v>
      </c>
    </row>
    <row r="5" spans="1:21" ht="12" customHeight="1">
      <c r="A5" s="5">
        <v>12</v>
      </c>
      <c r="B5" s="6" t="s">
        <v>59</v>
      </c>
      <c r="C5" s="6" t="s">
        <v>60</v>
      </c>
      <c r="D5" s="6" t="s">
        <v>61</v>
      </c>
      <c r="E5" s="6" t="s">
        <v>58</v>
      </c>
      <c r="F5" s="6" t="s">
        <v>46</v>
      </c>
      <c r="G5" s="5">
        <v>1</v>
      </c>
      <c r="H5" s="5">
        <v>1</v>
      </c>
      <c r="J5" s="13">
        <f t="shared" si="0"/>
        <v>0</v>
      </c>
      <c r="L5" s="13">
        <f t="shared" si="1"/>
        <v>0</v>
      </c>
      <c r="M5" s="5">
        <v>3</v>
      </c>
      <c r="N5" s="12">
        <f t="shared" si="2"/>
        <v>0.1111111111111111</v>
      </c>
      <c r="O5" s="5">
        <v>13</v>
      </c>
      <c r="P5" s="5">
        <v>14</v>
      </c>
      <c r="Q5" s="12">
        <f t="shared" si="3"/>
        <v>0.48148148148148145</v>
      </c>
      <c r="R5" s="12">
        <f t="shared" si="4"/>
        <v>0.51851851851851849</v>
      </c>
      <c r="S5" s="5">
        <v>27</v>
      </c>
      <c r="T5" s="5">
        <v>27</v>
      </c>
      <c r="U5" s="15">
        <v>27</v>
      </c>
    </row>
    <row r="6" spans="1:21" ht="12" customHeight="1">
      <c r="A6" s="5">
        <v>13</v>
      </c>
      <c r="B6" s="6" t="s">
        <v>62</v>
      </c>
      <c r="C6" s="6" t="s">
        <v>43</v>
      </c>
      <c r="D6" s="6" t="s">
        <v>63</v>
      </c>
      <c r="E6" s="6" t="s">
        <v>45</v>
      </c>
      <c r="F6" s="6" t="s">
        <v>64</v>
      </c>
      <c r="G6" s="5">
        <v>2</v>
      </c>
      <c r="H6" s="5">
        <v>2</v>
      </c>
      <c r="I6" s="5">
        <v>1</v>
      </c>
      <c r="J6" s="13">
        <f t="shared" si="0"/>
        <v>1</v>
      </c>
      <c r="K6" s="5">
        <v>0</v>
      </c>
      <c r="L6" s="13">
        <f t="shared" si="1"/>
        <v>0</v>
      </c>
      <c r="M6" s="5">
        <v>0</v>
      </c>
      <c r="N6" s="12">
        <f t="shared" si="2"/>
        <v>0</v>
      </c>
      <c r="O6" s="5">
        <v>0</v>
      </c>
      <c r="P6" s="5">
        <v>1</v>
      </c>
      <c r="Q6" s="12">
        <f t="shared" si="3"/>
        <v>0</v>
      </c>
      <c r="R6" s="12">
        <f t="shared" si="4"/>
        <v>1</v>
      </c>
      <c r="S6" s="5">
        <v>1</v>
      </c>
      <c r="T6" s="5">
        <v>1</v>
      </c>
      <c r="U6" s="15">
        <v>0.5</v>
      </c>
    </row>
    <row r="7" spans="1:21" ht="12" customHeight="1">
      <c r="A7" s="5">
        <v>15</v>
      </c>
      <c r="B7" s="6" t="s">
        <v>69</v>
      </c>
      <c r="C7" s="6" t="s">
        <v>22</v>
      </c>
      <c r="D7" s="6" t="s">
        <v>70</v>
      </c>
      <c r="E7" s="6" t="s">
        <v>71</v>
      </c>
      <c r="F7" s="6" t="s">
        <v>25</v>
      </c>
      <c r="G7" s="5">
        <v>2</v>
      </c>
      <c r="H7" s="5">
        <v>2.25</v>
      </c>
      <c r="I7" s="5">
        <v>8</v>
      </c>
      <c r="J7" s="13">
        <f t="shared" si="0"/>
        <v>0.38095238095238093</v>
      </c>
      <c r="K7" s="5">
        <v>1</v>
      </c>
      <c r="L7" s="13">
        <f t="shared" si="1"/>
        <v>4.7619047619047616E-2</v>
      </c>
      <c r="M7" s="5">
        <v>5</v>
      </c>
      <c r="N7" s="12">
        <f t="shared" si="2"/>
        <v>0.23809523809523808</v>
      </c>
      <c r="O7" s="5">
        <v>12</v>
      </c>
      <c r="P7" s="5">
        <v>9</v>
      </c>
      <c r="Q7" s="12">
        <f t="shared" si="3"/>
        <v>0.5714285714285714</v>
      </c>
      <c r="R7" s="12">
        <f t="shared" si="4"/>
        <v>0.42857142857142855</v>
      </c>
      <c r="S7" s="5">
        <v>21</v>
      </c>
      <c r="T7" s="5">
        <v>9</v>
      </c>
      <c r="U7" s="15">
        <v>9.3333333333333339</v>
      </c>
    </row>
    <row r="8" spans="1:21" ht="12" customHeight="1">
      <c r="A8" s="5">
        <v>16</v>
      </c>
      <c r="B8" s="6" t="s">
        <v>72</v>
      </c>
      <c r="C8" s="6" t="s">
        <v>22</v>
      </c>
      <c r="D8" s="6" t="s">
        <v>73</v>
      </c>
      <c r="E8" s="6" t="s">
        <v>39</v>
      </c>
      <c r="F8" s="6" t="s">
        <v>33</v>
      </c>
      <c r="G8" s="5">
        <v>2</v>
      </c>
      <c r="H8" s="5">
        <v>3</v>
      </c>
      <c r="I8" s="5">
        <v>36</v>
      </c>
      <c r="J8" s="13">
        <f t="shared" si="0"/>
        <v>0.52173913043478259</v>
      </c>
      <c r="K8" s="5">
        <v>6</v>
      </c>
      <c r="L8" s="13">
        <f t="shared" si="1"/>
        <v>8.6956521739130432E-2</v>
      </c>
      <c r="M8" s="5">
        <v>11</v>
      </c>
      <c r="N8" s="12">
        <f t="shared" si="2"/>
        <v>0.15942028985507245</v>
      </c>
      <c r="O8" s="5">
        <v>35</v>
      </c>
      <c r="P8" s="5">
        <v>34</v>
      </c>
      <c r="Q8" s="12">
        <f t="shared" si="3"/>
        <v>0.50724637681159424</v>
      </c>
      <c r="R8" s="12">
        <f t="shared" si="4"/>
        <v>0.49275362318840582</v>
      </c>
      <c r="S8" s="5">
        <v>69</v>
      </c>
      <c r="T8" s="5">
        <v>42</v>
      </c>
      <c r="U8" s="15">
        <v>23</v>
      </c>
    </row>
    <row r="9" spans="1:21" ht="12" customHeight="1">
      <c r="A9" s="5">
        <v>17</v>
      </c>
      <c r="B9" s="6" t="s">
        <v>31</v>
      </c>
      <c r="C9" s="6" t="s">
        <v>22</v>
      </c>
      <c r="D9" s="6" t="s">
        <v>74</v>
      </c>
      <c r="E9" s="6" t="s">
        <v>75</v>
      </c>
      <c r="F9" s="6" t="s">
        <v>68</v>
      </c>
      <c r="G9" s="5">
        <v>1</v>
      </c>
      <c r="H9" s="5">
        <v>1</v>
      </c>
      <c r="I9" s="5">
        <v>6</v>
      </c>
      <c r="J9" s="13">
        <f t="shared" si="0"/>
        <v>0.66666666666666663</v>
      </c>
      <c r="K9" s="5">
        <v>3</v>
      </c>
      <c r="L9" s="13">
        <f t="shared" si="1"/>
        <v>0.33333333333333331</v>
      </c>
      <c r="M9" s="5">
        <v>8</v>
      </c>
      <c r="N9" s="12">
        <f t="shared" si="2"/>
        <v>0.88888888888888884</v>
      </c>
      <c r="O9" s="5">
        <v>6</v>
      </c>
      <c r="P9" s="5">
        <v>3</v>
      </c>
      <c r="Q9" s="12">
        <f t="shared" si="3"/>
        <v>0.66666666666666663</v>
      </c>
      <c r="R9" s="12">
        <f t="shared" si="4"/>
        <v>0.33333333333333331</v>
      </c>
      <c r="S9" s="5">
        <v>9</v>
      </c>
      <c r="T9" s="5">
        <v>9</v>
      </c>
      <c r="U9" s="15">
        <v>9</v>
      </c>
    </row>
    <row r="10" spans="1:21" ht="12" customHeight="1">
      <c r="A10" s="5">
        <v>19</v>
      </c>
      <c r="B10" s="6" t="s">
        <v>80</v>
      </c>
      <c r="C10" s="6" t="s">
        <v>43</v>
      </c>
      <c r="D10" s="6" t="s">
        <v>81</v>
      </c>
      <c r="E10" s="6" t="s">
        <v>82</v>
      </c>
      <c r="F10" s="6" t="s">
        <v>64</v>
      </c>
      <c r="G10" s="5">
        <v>2</v>
      </c>
      <c r="H10" s="5">
        <v>3.25</v>
      </c>
      <c r="J10" s="13">
        <f t="shared" si="0"/>
        <v>0</v>
      </c>
      <c r="L10" s="13">
        <f t="shared" si="1"/>
        <v>0</v>
      </c>
      <c r="M10" s="5">
        <v>1</v>
      </c>
      <c r="N10" s="12">
        <f t="shared" si="2"/>
        <v>6.25E-2</v>
      </c>
      <c r="O10" s="5">
        <v>13</v>
      </c>
      <c r="P10" s="5">
        <v>3</v>
      </c>
      <c r="Q10" s="12">
        <f t="shared" si="3"/>
        <v>0.8125</v>
      </c>
      <c r="R10" s="12">
        <f t="shared" si="4"/>
        <v>0.1875</v>
      </c>
      <c r="S10" s="5">
        <v>16</v>
      </c>
      <c r="T10" s="5">
        <v>9</v>
      </c>
      <c r="U10" s="15">
        <v>4.9230769230769234</v>
      </c>
    </row>
    <row r="11" spans="1:21" ht="12" customHeight="1">
      <c r="A11" s="5">
        <v>21</v>
      </c>
      <c r="B11" s="6" t="s">
        <v>85</v>
      </c>
      <c r="C11" s="6" t="s">
        <v>22</v>
      </c>
      <c r="D11" s="6" t="s">
        <v>86</v>
      </c>
      <c r="E11" s="6" t="s">
        <v>87</v>
      </c>
      <c r="F11" s="6" t="s">
        <v>33</v>
      </c>
      <c r="G11" s="5">
        <v>2</v>
      </c>
      <c r="H11" s="5">
        <v>2.75</v>
      </c>
      <c r="J11" s="13">
        <f t="shared" si="0"/>
        <v>0</v>
      </c>
      <c r="L11" s="13">
        <f t="shared" si="1"/>
        <v>0</v>
      </c>
      <c r="M11" s="5">
        <v>28</v>
      </c>
      <c r="N11" s="12">
        <f t="shared" si="2"/>
        <v>0.14358974358974358</v>
      </c>
      <c r="O11" s="5">
        <v>128</v>
      </c>
      <c r="P11" s="5">
        <v>67</v>
      </c>
      <c r="Q11" s="12">
        <f t="shared" si="3"/>
        <v>0.65641025641025641</v>
      </c>
      <c r="R11" s="12">
        <f t="shared" si="4"/>
        <v>0.34358974358974359</v>
      </c>
      <c r="S11" s="5">
        <v>195</v>
      </c>
      <c r="T11" s="5">
        <v>86</v>
      </c>
      <c r="U11" s="15">
        <v>70.909090909090907</v>
      </c>
    </row>
    <row r="12" spans="1:21" ht="12" customHeight="1">
      <c r="A12" s="5">
        <v>22</v>
      </c>
      <c r="B12" s="6" t="s">
        <v>88</v>
      </c>
      <c r="C12" s="6" t="s">
        <v>22</v>
      </c>
      <c r="D12" s="6" t="s">
        <v>89</v>
      </c>
      <c r="E12" s="6" t="s">
        <v>90</v>
      </c>
      <c r="F12" s="6" t="s">
        <v>68</v>
      </c>
      <c r="G12" s="5">
        <v>1</v>
      </c>
      <c r="H12" s="5">
        <v>1.25</v>
      </c>
      <c r="J12" s="13">
        <f t="shared" si="0"/>
        <v>0</v>
      </c>
      <c r="L12" s="13">
        <f t="shared" si="1"/>
        <v>0</v>
      </c>
      <c r="M12" s="5">
        <v>4</v>
      </c>
      <c r="N12" s="12">
        <f t="shared" si="2"/>
        <v>0.23529411764705882</v>
      </c>
      <c r="O12" s="5">
        <v>12</v>
      </c>
      <c r="P12" s="5">
        <v>5</v>
      </c>
      <c r="Q12" s="12">
        <f t="shared" si="3"/>
        <v>0.70588235294117652</v>
      </c>
      <c r="R12" s="12">
        <f t="shared" si="4"/>
        <v>0.29411764705882354</v>
      </c>
      <c r="S12" s="5">
        <v>17</v>
      </c>
      <c r="T12" s="5">
        <v>15</v>
      </c>
      <c r="U12" s="15">
        <v>13.6</v>
      </c>
    </row>
    <row r="13" spans="1:21" ht="12" customHeight="1">
      <c r="A13" s="5">
        <v>24</v>
      </c>
      <c r="B13" s="6" t="s">
        <v>93</v>
      </c>
      <c r="C13" s="6" t="s">
        <v>22</v>
      </c>
      <c r="D13" s="6" t="s">
        <v>94</v>
      </c>
      <c r="E13" s="6" t="s">
        <v>30</v>
      </c>
      <c r="F13" s="6" t="s">
        <v>33</v>
      </c>
      <c r="G13" s="5">
        <v>2</v>
      </c>
      <c r="H13" s="5">
        <v>2.25</v>
      </c>
      <c r="J13" s="13">
        <f t="shared" si="0"/>
        <v>0</v>
      </c>
      <c r="L13" s="13">
        <f t="shared" si="1"/>
        <v>0</v>
      </c>
      <c r="M13" s="5">
        <v>0</v>
      </c>
      <c r="N13" s="12">
        <f t="shared" si="2"/>
        <v>0</v>
      </c>
      <c r="O13" s="5">
        <v>3</v>
      </c>
      <c r="P13" s="5">
        <v>0</v>
      </c>
      <c r="Q13" s="12">
        <f t="shared" si="3"/>
        <v>1</v>
      </c>
      <c r="R13" s="12">
        <f t="shared" si="4"/>
        <v>0</v>
      </c>
      <c r="S13" s="5">
        <v>3</v>
      </c>
      <c r="T13" s="5">
        <v>3</v>
      </c>
      <c r="U13" s="15">
        <v>1.3333333333333333</v>
      </c>
    </row>
    <row r="14" spans="1:21" ht="12" customHeight="1">
      <c r="A14" s="5">
        <v>25</v>
      </c>
      <c r="B14" s="6" t="s">
        <v>95</v>
      </c>
      <c r="C14" s="6" t="s">
        <v>43</v>
      </c>
      <c r="D14" s="6" t="s">
        <v>96</v>
      </c>
      <c r="E14" s="6" t="s">
        <v>97</v>
      </c>
      <c r="F14" s="6" t="s">
        <v>64</v>
      </c>
      <c r="G14" s="5">
        <v>1</v>
      </c>
      <c r="H14" s="5">
        <v>2</v>
      </c>
      <c r="J14" s="13">
        <f t="shared" si="0"/>
        <v>0</v>
      </c>
      <c r="L14" s="13">
        <f t="shared" si="1"/>
        <v>0</v>
      </c>
      <c r="M14" s="5">
        <v>3</v>
      </c>
      <c r="N14" s="12">
        <f t="shared" si="2"/>
        <v>0.33333333333333331</v>
      </c>
      <c r="O14" s="5">
        <v>5</v>
      </c>
      <c r="P14" s="5">
        <v>4</v>
      </c>
      <c r="Q14" s="12">
        <f t="shared" si="3"/>
        <v>0.55555555555555558</v>
      </c>
      <c r="R14" s="12">
        <f t="shared" si="4"/>
        <v>0.44444444444444442</v>
      </c>
      <c r="S14" s="5">
        <v>9</v>
      </c>
      <c r="T14" s="5">
        <v>7</v>
      </c>
      <c r="U14" s="15">
        <v>4.5</v>
      </c>
    </row>
    <row r="15" spans="1:21" ht="12" customHeight="1">
      <c r="A15" s="5">
        <v>28</v>
      </c>
      <c r="B15" s="6" t="s">
        <v>103</v>
      </c>
      <c r="C15" s="6" t="s">
        <v>22</v>
      </c>
      <c r="D15" s="6" t="s">
        <v>104</v>
      </c>
      <c r="E15" s="6" t="s">
        <v>105</v>
      </c>
      <c r="F15" s="6" t="s">
        <v>68</v>
      </c>
      <c r="G15" s="5">
        <v>1</v>
      </c>
      <c r="H15" s="5">
        <v>1</v>
      </c>
      <c r="I15" s="5">
        <v>15</v>
      </c>
      <c r="J15" s="13">
        <f t="shared" si="0"/>
        <v>0.88235294117647056</v>
      </c>
      <c r="K15" s="5">
        <v>2</v>
      </c>
      <c r="L15" s="13">
        <f t="shared" si="1"/>
        <v>0.11764705882352941</v>
      </c>
      <c r="M15" s="5">
        <v>17</v>
      </c>
      <c r="N15" s="12">
        <f t="shared" si="2"/>
        <v>1</v>
      </c>
      <c r="O15" s="5">
        <v>16</v>
      </c>
      <c r="P15" s="5">
        <v>1</v>
      </c>
      <c r="Q15" s="12">
        <f t="shared" si="3"/>
        <v>0.94117647058823528</v>
      </c>
      <c r="R15" s="12">
        <f t="shared" si="4"/>
        <v>5.8823529411764705E-2</v>
      </c>
      <c r="S15" s="5">
        <v>17</v>
      </c>
      <c r="T15" s="5">
        <v>17</v>
      </c>
      <c r="U15" s="15">
        <v>17</v>
      </c>
    </row>
    <row r="16" spans="1:21" ht="12" customHeight="1">
      <c r="A16" s="5">
        <v>29</v>
      </c>
      <c r="B16" s="6" t="s">
        <v>106</v>
      </c>
      <c r="C16" s="6" t="s">
        <v>22</v>
      </c>
      <c r="D16" s="6" t="s">
        <v>107</v>
      </c>
      <c r="E16" s="6" t="s">
        <v>108</v>
      </c>
      <c r="F16" s="6" t="s">
        <v>33</v>
      </c>
      <c r="G16" s="5">
        <v>1</v>
      </c>
      <c r="H16" s="5">
        <v>1.75</v>
      </c>
      <c r="J16" s="13">
        <f t="shared" si="0"/>
        <v>0</v>
      </c>
      <c r="L16" s="13">
        <f t="shared" si="1"/>
        <v>0</v>
      </c>
      <c r="M16" s="5">
        <v>221</v>
      </c>
      <c r="N16" s="12">
        <f t="shared" si="2"/>
        <v>0.99103139013452912</v>
      </c>
      <c r="O16" s="5">
        <v>161</v>
      </c>
      <c r="P16" s="5">
        <v>62</v>
      </c>
      <c r="Q16" s="12">
        <f t="shared" si="3"/>
        <v>0.72197309417040356</v>
      </c>
      <c r="R16" s="12">
        <f t="shared" si="4"/>
        <v>0.27802690582959644</v>
      </c>
      <c r="S16" s="5">
        <v>223</v>
      </c>
      <c r="T16" s="5">
        <v>148</v>
      </c>
      <c r="U16" s="15">
        <v>127.42857142857143</v>
      </c>
    </row>
    <row r="17" spans="1:21" ht="12" customHeight="1">
      <c r="A17" s="5">
        <v>31</v>
      </c>
      <c r="B17" s="6" t="s">
        <v>112</v>
      </c>
      <c r="C17" s="6" t="s">
        <v>113</v>
      </c>
      <c r="D17" s="6" t="s">
        <v>114</v>
      </c>
      <c r="E17" s="6" t="s">
        <v>115</v>
      </c>
      <c r="F17" s="6" t="s">
        <v>33</v>
      </c>
      <c r="G17" s="5">
        <v>1</v>
      </c>
      <c r="H17" s="5">
        <v>2</v>
      </c>
      <c r="J17" s="13">
        <f t="shared" si="0"/>
        <v>0</v>
      </c>
      <c r="L17" s="13">
        <f t="shared" si="1"/>
        <v>0</v>
      </c>
      <c r="M17" s="5">
        <v>90</v>
      </c>
      <c r="N17" s="12">
        <f t="shared" si="2"/>
        <v>0.98901098901098905</v>
      </c>
      <c r="O17" s="5">
        <v>77</v>
      </c>
      <c r="P17" s="5">
        <v>14</v>
      </c>
      <c r="Q17" s="12">
        <f t="shared" si="3"/>
        <v>0.84615384615384615</v>
      </c>
      <c r="R17" s="12">
        <f t="shared" si="4"/>
        <v>0.15384615384615385</v>
      </c>
      <c r="S17" s="5">
        <v>91</v>
      </c>
      <c r="T17" s="5">
        <v>66</v>
      </c>
      <c r="U17" s="15">
        <v>45.5</v>
      </c>
    </row>
    <row r="18" spans="1:21" ht="12" customHeight="1">
      <c r="A18" s="5">
        <v>32</v>
      </c>
      <c r="B18" s="6" t="s">
        <v>116</v>
      </c>
      <c r="C18" s="6" t="s">
        <v>113</v>
      </c>
      <c r="D18" s="6" t="s">
        <v>117</v>
      </c>
      <c r="E18" s="6" t="s">
        <v>118</v>
      </c>
      <c r="F18" s="6" t="s">
        <v>33</v>
      </c>
      <c r="G18" s="5">
        <v>1</v>
      </c>
      <c r="H18" s="5">
        <v>1</v>
      </c>
      <c r="I18" s="5">
        <v>70</v>
      </c>
      <c r="J18" s="13">
        <f t="shared" si="0"/>
        <v>0.86419753086419748</v>
      </c>
      <c r="K18" s="5">
        <v>11</v>
      </c>
      <c r="L18" s="13">
        <f t="shared" si="1"/>
        <v>0.13580246913580246</v>
      </c>
      <c r="M18" s="5">
        <v>81</v>
      </c>
      <c r="N18" s="12">
        <f t="shared" si="2"/>
        <v>1</v>
      </c>
      <c r="O18" s="5">
        <v>72</v>
      </c>
      <c r="P18" s="5">
        <v>9</v>
      </c>
      <c r="Q18" s="12">
        <f t="shared" si="3"/>
        <v>0.88888888888888884</v>
      </c>
      <c r="R18" s="12">
        <f t="shared" si="4"/>
        <v>0.1111111111111111</v>
      </c>
      <c r="S18" s="5">
        <v>81</v>
      </c>
      <c r="T18" s="5">
        <v>81</v>
      </c>
      <c r="U18" s="15">
        <v>81</v>
      </c>
    </row>
    <row r="19" spans="1:21" ht="12" customHeight="1">
      <c r="A19" s="5">
        <v>33</v>
      </c>
      <c r="B19" s="6" t="s">
        <v>119</v>
      </c>
      <c r="C19" s="6" t="s">
        <v>60</v>
      </c>
      <c r="D19" s="6" t="s">
        <v>120</v>
      </c>
      <c r="E19" s="6" t="s">
        <v>121</v>
      </c>
      <c r="F19" s="6" t="s">
        <v>46</v>
      </c>
      <c r="G19" s="5">
        <v>1</v>
      </c>
      <c r="H19" s="5">
        <v>1.25</v>
      </c>
      <c r="I19" s="5">
        <v>9</v>
      </c>
      <c r="J19" s="13">
        <f t="shared" si="0"/>
        <v>1</v>
      </c>
      <c r="K19" s="5">
        <v>0</v>
      </c>
      <c r="L19" s="13">
        <f t="shared" si="1"/>
        <v>0</v>
      </c>
      <c r="M19" s="5">
        <v>9</v>
      </c>
      <c r="N19" s="12">
        <f t="shared" si="2"/>
        <v>1</v>
      </c>
      <c r="O19" s="5">
        <v>7</v>
      </c>
      <c r="P19" s="5">
        <v>2</v>
      </c>
      <c r="Q19" s="12">
        <f t="shared" si="3"/>
        <v>0.77777777777777779</v>
      </c>
      <c r="R19" s="12">
        <f t="shared" si="4"/>
        <v>0.22222222222222221</v>
      </c>
      <c r="S19" s="5">
        <v>9</v>
      </c>
      <c r="T19" s="5">
        <v>9</v>
      </c>
      <c r="U19" s="15">
        <v>7.2</v>
      </c>
    </row>
    <row r="20" spans="1:21" ht="12" customHeight="1">
      <c r="A20" s="5">
        <v>36</v>
      </c>
      <c r="B20" s="6" t="s">
        <v>127</v>
      </c>
      <c r="C20" s="6" t="s">
        <v>60</v>
      </c>
      <c r="D20" s="6" t="s">
        <v>128</v>
      </c>
      <c r="E20" s="6" t="s">
        <v>129</v>
      </c>
      <c r="F20" s="6" t="s">
        <v>130</v>
      </c>
      <c r="G20" s="5">
        <v>1</v>
      </c>
      <c r="H20" s="5">
        <v>1</v>
      </c>
      <c r="I20" s="5">
        <v>0</v>
      </c>
      <c r="J20" s="13" t="e">
        <f t="shared" si="0"/>
        <v>#DIV/0!</v>
      </c>
      <c r="K20" s="5">
        <v>0</v>
      </c>
      <c r="L20" s="13" t="e">
        <f t="shared" si="1"/>
        <v>#DIV/0!</v>
      </c>
      <c r="M20" s="5">
        <v>0</v>
      </c>
      <c r="N20" s="12" t="e">
        <f t="shared" si="2"/>
        <v>#DIV/0!</v>
      </c>
      <c r="O20" s="5">
        <v>0</v>
      </c>
      <c r="P20" s="5">
        <v>0</v>
      </c>
      <c r="Q20" s="12" t="e">
        <f t="shared" si="3"/>
        <v>#DIV/0!</v>
      </c>
      <c r="R20" s="12" t="e">
        <f t="shared" si="4"/>
        <v>#DIV/0!</v>
      </c>
      <c r="S20" s="5">
        <v>0</v>
      </c>
      <c r="T20" s="5">
        <v>0</v>
      </c>
      <c r="U20" s="15">
        <v>0</v>
      </c>
    </row>
    <row r="21" spans="1:21">
      <c r="I21" s="9">
        <f>SUM(I2:I20)</f>
        <v>235</v>
      </c>
      <c r="J21" s="13">
        <f>I21/S21</f>
        <v>0.21983161833489243</v>
      </c>
      <c r="K21" s="9">
        <f>SUM(K2:K20)</f>
        <v>52</v>
      </c>
      <c r="L21" s="13">
        <f>K21/S21</f>
        <v>4.8643592142188961E-2</v>
      </c>
      <c r="M21" s="9">
        <f>SUM(M2:M20)</f>
        <v>666</v>
      </c>
      <c r="N21" s="13">
        <f>M21/S21</f>
        <v>0.62301216089803557</v>
      </c>
      <c r="O21" s="9">
        <f>SUM(O2:O20)</f>
        <v>766</v>
      </c>
      <c r="P21" s="9">
        <f>SUM(P2:P20)</f>
        <v>303</v>
      </c>
      <c r="Q21" s="13">
        <f>O21/S21</f>
        <v>0.71655753040224512</v>
      </c>
      <c r="R21" s="13">
        <f>P21/S21</f>
        <v>0.28344246959775493</v>
      </c>
      <c r="S21" s="9">
        <f>SUM(S2:S20)</f>
        <v>1069</v>
      </c>
      <c r="T21" s="9">
        <f>SUM(T2:T20)</f>
        <v>655</v>
      </c>
      <c r="U21" s="9">
        <f>SUM(U2:U20)</f>
        <v>543.99407259407258</v>
      </c>
    </row>
    <row r="22" spans="1:21" ht="12">
      <c r="S22" s="27" t="s">
        <v>140</v>
      </c>
      <c r="T22"/>
      <c r="U22" s="28">
        <f>SUM(U2:U20)/COUNT(U2:U20)</f>
        <v>28.631266978635399</v>
      </c>
    </row>
    <row r="23" spans="1:21" ht="12">
      <c r="S23" s="27" t="s">
        <v>141</v>
      </c>
      <c r="T23"/>
      <c r="U23" s="28">
        <f>SUM(T2:T20)/COUNT(T2:T20)</f>
        <v>34.473684210526315</v>
      </c>
    </row>
    <row r="24" spans="1:21">
      <c r="I24" s="5"/>
      <c r="J24" s="12"/>
      <c r="K24" s="5"/>
      <c r="L24" s="12"/>
      <c r="M24" s="5"/>
      <c r="N24" s="12"/>
      <c r="O24" s="5"/>
      <c r="P24" s="5"/>
      <c r="Q24" s="12"/>
      <c r="R24" s="12"/>
      <c r="S24" s="5"/>
      <c r="T24" s="5"/>
      <c r="U24" s="15"/>
    </row>
    <row r="26" spans="1:21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10" t="s">
        <v>9</v>
      </c>
      <c r="K26" s="1" t="s">
        <v>10</v>
      </c>
      <c r="L26" s="10" t="s">
        <v>11</v>
      </c>
      <c r="M26" s="1" t="s">
        <v>12</v>
      </c>
      <c r="N26" s="10" t="s">
        <v>13</v>
      </c>
      <c r="O26" s="1" t="s">
        <v>14</v>
      </c>
      <c r="P26" s="1" t="s">
        <v>15</v>
      </c>
      <c r="Q26" s="10" t="s">
        <v>16</v>
      </c>
      <c r="R26" s="10" t="s">
        <v>17</v>
      </c>
      <c r="S26" s="1" t="s">
        <v>18</v>
      </c>
      <c r="T26" s="1" t="s">
        <v>19</v>
      </c>
      <c r="U26" s="14" t="s">
        <v>20</v>
      </c>
    </row>
    <row r="27" spans="1:21">
      <c r="A27" s="5">
        <v>7</v>
      </c>
      <c r="B27" s="6" t="s">
        <v>42</v>
      </c>
      <c r="C27" s="6" t="s">
        <v>43</v>
      </c>
      <c r="D27" s="6" t="s">
        <v>44</v>
      </c>
      <c r="E27" s="6" t="s">
        <v>45</v>
      </c>
      <c r="F27" s="6" t="s">
        <v>46</v>
      </c>
      <c r="G27" s="5">
        <v>2</v>
      </c>
      <c r="H27" s="5">
        <v>2</v>
      </c>
      <c r="J27" s="13">
        <f t="shared" ref="J27:J28" si="5">I27/S27</f>
        <v>0</v>
      </c>
      <c r="L27" s="13">
        <f t="shared" ref="L27:L28" si="6">K27/S27</f>
        <v>0</v>
      </c>
      <c r="M27" s="5">
        <v>0</v>
      </c>
      <c r="N27" s="12">
        <f t="shared" ref="N27:N28" si="7">M27/S27</f>
        <v>0</v>
      </c>
      <c r="O27" s="5">
        <v>7</v>
      </c>
      <c r="P27" s="5">
        <v>6</v>
      </c>
      <c r="Q27" s="12">
        <f t="shared" ref="Q27:Q28" si="8">O27/S27</f>
        <v>0.53846153846153844</v>
      </c>
      <c r="R27" s="12">
        <f t="shared" ref="R27:R28" si="9">P27/S27</f>
        <v>0.46153846153846156</v>
      </c>
      <c r="S27" s="5">
        <v>13</v>
      </c>
      <c r="T27" s="5">
        <v>7</v>
      </c>
      <c r="U27" s="15">
        <v>6.5</v>
      </c>
    </row>
    <row r="28" spans="1:21">
      <c r="A28" s="5">
        <v>8</v>
      </c>
      <c r="B28" s="6" t="s">
        <v>47</v>
      </c>
      <c r="C28" s="6" t="s">
        <v>22</v>
      </c>
      <c r="D28" s="6" t="s">
        <v>48</v>
      </c>
      <c r="E28" s="6" t="s">
        <v>49</v>
      </c>
      <c r="F28" s="6" t="s">
        <v>29</v>
      </c>
      <c r="G28" s="5">
        <v>2</v>
      </c>
      <c r="H28" s="5">
        <v>2.5</v>
      </c>
      <c r="I28" s="5">
        <v>35</v>
      </c>
      <c r="J28" s="13">
        <f t="shared" si="5"/>
        <v>0.39325842696629215</v>
      </c>
      <c r="K28" s="5">
        <v>14</v>
      </c>
      <c r="L28" s="13">
        <f t="shared" si="6"/>
        <v>0.15730337078651685</v>
      </c>
      <c r="M28" s="5">
        <v>34</v>
      </c>
      <c r="N28" s="12">
        <f t="shared" si="7"/>
        <v>0.38202247191011235</v>
      </c>
      <c r="O28" s="5">
        <v>48</v>
      </c>
      <c r="P28" s="5">
        <v>41</v>
      </c>
      <c r="Q28" s="12">
        <f t="shared" si="8"/>
        <v>0.5393258426966292</v>
      </c>
      <c r="R28" s="12">
        <f t="shared" si="9"/>
        <v>0.4606741573033708</v>
      </c>
      <c r="S28" s="5">
        <v>89</v>
      </c>
      <c r="T28" s="5">
        <v>49</v>
      </c>
      <c r="U28" s="15">
        <v>35.6</v>
      </c>
    </row>
    <row r="29" spans="1:21">
      <c r="A29" s="5">
        <v>10</v>
      </c>
      <c r="B29" s="6" t="s">
        <v>53</v>
      </c>
      <c r="C29" s="6" t="s">
        <v>22</v>
      </c>
      <c r="D29" s="6" t="s">
        <v>54</v>
      </c>
      <c r="E29" s="6" t="s">
        <v>55</v>
      </c>
      <c r="F29" s="6" t="s">
        <v>33</v>
      </c>
      <c r="G29" s="5">
        <v>2</v>
      </c>
      <c r="H29" s="5">
        <v>3</v>
      </c>
      <c r="I29" s="5">
        <v>55</v>
      </c>
      <c r="J29" s="13">
        <f>I29/S29</f>
        <v>0.30726256983240224</v>
      </c>
      <c r="K29" s="5">
        <v>15</v>
      </c>
      <c r="L29" s="13">
        <f>K29/S29</f>
        <v>8.3798882681564241E-2</v>
      </c>
      <c r="M29" s="5">
        <v>151</v>
      </c>
      <c r="N29" s="12">
        <f>M29/S29</f>
        <v>0.84357541899441346</v>
      </c>
      <c r="O29" s="5">
        <v>151</v>
      </c>
      <c r="P29" s="5">
        <v>28</v>
      </c>
      <c r="Q29" s="12">
        <f>O29/S29</f>
        <v>0.84357541899441346</v>
      </c>
      <c r="R29" s="12">
        <f>P29/S29</f>
        <v>0.15642458100558659</v>
      </c>
      <c r="S29" s="5">
        <v>179</v>
      </c>
      <c r="T29" s="5">
        <v>70</v>
      </c>
      <c r="U29" s="15">
        <v>59.666666666666664</v>
      </c>
    </row>
    <row r="30" spans="1:21">
      <c r="A30" s="5">
        <v>12</v>
      </c>
      <c r="B30" s="6" t="s">
        <v>59</v>
      </c>
      <c r="C30" s="6" t="s">
        <v>60</v>
      </c>
      <c r="D30" s="6" t="s">
        <v>61</v>
      </c>
      <c r="E30" s="6" t="s">
        <v>58</v>
      </c>
      <c r="F30" s="6" t="s">
        <v>46</v>
      </c>
      <c r="G30" s="5">
        <v>1</v>
      </c>
      <c r="H30" s="5">
        <v>1</v>
      </c>
      <c r="J30" s="13">
        <f t="shared" ref="J30:J50" si="10">I30/S30</f>
        <v>0</v>
      </c>
      <c r="L30" s="13">
        <f t="shared" ref="L30:L50" si="11">K30/S30</f>
        <v>0</v>
      </c>
      <c r="M30" s="5">
        <v>3</v>
      </c>
      <c r="N30" s="12">
        <f t="shared" ref="N30:N50" si="12">M30/S30</f>
        <v>0.1111111111111111</v>
      </c>
      <c r="O30" s="5">
        <v>13</v>
      </c>
      <c r="P30" s="5">
        <v>14</v>
      </c>
      <c r="Q30" s="12">
        <f t="shared" ref="Q30:Q50" si="13">O30/S30</f>
        <v>0.48148148148148145</v>
      </c>
      <c r="R30" s="12">
        <f t="shared" ref="R30:R50" si="14">P30/S30</f>
        <v>0.51851851851851849</v>
      </c>
      <c r="S30" s="5">
        <v>27</v>
      </c>
      <c r="T30" s="5">
        <v>27</v>
      </c>
      <c r="U30" s="15">
        <v>27</v>
      </c>
    </row>
    <row r="31" spans="1:21">
      <c r="A31" s="5">
        <v>13</v>
      </c>
      <c r="B31" s="6" t="s">
        <v>62</v>
      </c>
      <c r="C31" s="6" t="s">
        <v>43</v>
      </c>
      <c r="D31" s="6" t="s">
        <v>63</v>
      </c>
      <c r="E31" s="6" t="s">
        <v>45</v>
      </c>
      <c r="F31" s="6" t="s">
        <v>64</v>
      </c>
      <c r="G31" s="5">
        <v>2</v>
      </c>
      <c r="H31" s="5">
        <v>2</v>
      </c>
      <c r="I31" s="5">
        <v>1</v>
      </c>
      <c r="J31" s="13">
        <f t="shared" si="10"/>
        <v>1</v>
      </c>
      <c r="K31" s="5">
        <v>0</v>
      </c>
      <c r="L31" s="13">
        <f t="shared" si="11"/>
        <v>0</v>
      </c>
      <c r="M31" s="5">
        <v>0</v>
      </c>
      <c r="N31" s="12">
        <f t="shared" si="12"/>
        <v>0</v>
      </c>
      <c r="O31" s="5">
        <v>0</v>
      </c>
      <c r="P31" s="5">
        <v>1</v>
      </c>
      <c r="Q31" s="12">
        <f t="shared" si="13"/>
        <v>0</v>
      </c>
      <c r="R31" s="12">
        <f t="shared" si="14"/>
        <v>1</v>
      </c>
      <c r="S31" s="5">
        <v>1</v>
      </c>
      <c r="T31" s="5">
        <v>1</v>
      </c>
      <c r="U31" s="15">
        <v>0.5</v>
      </c>
    </row>
    <row r="32" spans="1:21">
      <c r="A32" s="5">
        <v>15</v>
      </c>
      <c r="B32" s="6" t="s">
        <v>69</v>
      </c>
      <c r="C32" s="6" t="s">
        <v>22</v>
      </c>
      <c r="D32" s="6" t="s">
        <v>70</v>
      </c>
      <c r="E32" s="6" t="s">
        <v>71</v>
      </c>
      <c r="F32" s="6" t="s">
        <v>25</v>
      </c>
      <c r="G32" s="5">
        <v>2</v>
      </c>
      <c r="H32" s="5">
        <v>2.25</v>
      </c>
      <c r="I32" s="5">
        <v>8</v>
      </c>
      <c r="J32" s="13">
        <f t="shared" si="10"/>
        <v>0.38095238095238093</v>
      </c>
      <c r="K32" s="5">
        <v>1</v>
      </c>
      <c r="L32" s="13">
        <f t="shared" si="11"/>
        <v>4.7619047619047616E-2</v>
      </c>
      <c r="M32" s="5">
        <v>5</v>
      </c>
      <c r="N32" s="12">
        <f t="shared" si="12"/>
        <v>0.23809523809523808</v>
      </c>
      <c r="O32" s="5">
        <v>12</v>
      </c>
      <c r="P32" s="5">
        <v>9</v>
      </c>
      <c r="Q32" s="12">
        <f t="shared" si="13"/>
        <v>0.5714285714285714</v>
      </c>
      <c r="R32" s="12">
        <f t="shared" si="14"/>
        <v>0.42857142857142855</v>
      </c>
      <c r="S32" s="5">
        <v>21</v>
      </c>
      <c r="T32" s="5">
        <v>9</v>
      </c>
      <c r="U32" s="15">
        <v>9.3333333333333339</v>
      </c>
    </row>
    <row r="33" spans="1:21">
      <c r="A33" s="5">
        <v>16</v>
      </c>
      <c r="B33" s="6" t="s">
        <v>72</v>
      </c>
      <c r="C33" s="6" t="s">
        <v>22</v>
      </c>
      <c r="D33" s="6" t="s">
        <v>73</v>
      </c>
      <c r="E33" s="6" t="s">
        <v>39</v>
      </c>
      <c r="F33" s="6" t="s">
        <v>33</v>
      </c>
      <c r="G33" s="5">
        <v>2</v>
      </c>
      <c r="H33" s="5">
        <v>3</v>
      </c>
      <c r="I33" s="5">
        <v>36</v>
      </c>
      <c r="J33" s="13">
        <f t="shared" si="10"/>
        <v>0.52173913043478259</v>
      </c>
      <c r="K33" s="5">
        <v>6</v>
      </c>
      <c r="L33" s="13">
        <f t="shared" si="11"/>
        <v>8.6956521739130432E-2</v>
      </c>
      <c r="M33" s="5">
        <v>11</v>
      </c>
      <c r="N33" s="12">
        <f t="shared" si="12"/>
        <v>0.15942028985507245</v>
      </c>
      <c r="O33" s="5">
        <v>35</v>
      </c>
      <c r="P33" s="5">
        <v>34</v>
      </c>
      <c r="Q33" s="12">
        <f t="shared" si="13"/>
        <v>0.50724637681159424</v>
      </c>
      <c r="R33" s="12">
        <f t="shared" si="14"/>
        <v>0.49275362318840582</v>
      </c>
      <c r="S33" s="5">
        <v>69</v>
      </c>
      <c r="T33" s="5">
        <v>42</v>
      </c>
      <c r="U33" s="15">
        <v>23</v>
      </c>
    </row>
    <row r="34" spans="1:21">
      <c r="A34" s="5">
        <v>17</v>
      </c>
      <c r="B34" s="6" t="s">
        <v>31</v>
      </c>
      <c r="C34" s="6" t="s">
        <v>22</v>
      </c>
      <c r="D34" s="6" t="s">
        <v>74</v>
      </c>
      <c r="E34" s="6" t="s">
        <v>75</v>
      </c>
      <c r="F34" s="6" t="s">
        <v>68</v>
      </c>
      <c r="G34" s="5">
        <v>1</v>
      </c>
      <c r="H34" s="5">
        <v>1</v>
      </c>
      <c r="I34" s="5">
        <v>6</v>
      </c>
      <c r="J34" s="13">
        <f t="shared" si="10"/>
        <v>0.66666666666666663</v>
      </c>
      <c r="K34" s="5">
        <v>3</v>
      </c>
      <c r="L34" s="13">
        <f t="shared" si="11"/>
        <v>0.33333333333333331</v>
      </c>
      <c r="M34" s="5">
        <v>8</v>
      </c>
      <c r="N34" s="12">
        <f t="shared" si="12"/>
        <v>0.88888888888888884</v>
      </c>
      <c r="O34" s="5">
        <v>6</v>
      </c>
      <c r="P34" s="5">
        <v>3</v>
      </c>
      <c r="Q34" s="12">
        <f t="shared" si="13"/>
        <v>0.66666666666666663</v>
      </c>
      <c r="R34" s="12">
        <f t="shared" si="14"/>
        <v>0.33333333333333331</v>
      </c>
      <c r="S34" s="5">
        <v>9</v>
      </c>
      <c r="T34" s="5">
        <v>9</v>
      </c>
      <c r="U34" s="15">
        <v>9</v>
      </c>
    </row>
    <row r="35" spans="1:21">
      <c r="A35" s="5">
        <v>19</v>
      </c>
      <c r="B35" s="6" t="s">
        <v>80</v>
      </c>
      <c r="C35" s="6" t="s">
        <v>43</v>
      </c>
      <c r="D35" s="6" t="s">
        <v>81</v>
      </c>
      <c r="E35" s="6" t="s">
        <v>82</v>
      </c>
      <c r="F35" s="6" t="s">
        <v>64</v>
      </c>
      <c r="G35" s="5">
        <v>2</v>
      </c>
      <c r="H35" s="5">
        <v>3.25</v>
      </c>
      <c r="J35" s="13">
        <f t="shared" si="10"/>
        <v>0</v>
      </c>
      <c r="L35" s="13">
        <f t="shared" si="11"/>
        <v>0</v>
      </c>
      <c r="M35" s="5">
        <v>1</v>
      </c>
      <c r="N35" s="12">
        <f t="shared" si="12"/>
        <v>6.25E-2</v>
      </c>
      <c r="O35" s="5">
        <v>13</v>
      </c>
      <c r="P35" s="5">
        <v>3</v>
      </c>
      <c r="Q35" s="12">
        <f t="shared" si="13"/>
        <v>0.8125</v>
      </c>
      <c r="R35" s="12">
        <f t="shared" si="14"/>
        <v>0.1875</v>
      </c>
      <c r="S35" s="5">
        <v>16</v>
      </c>
      <c r="T35" s="5">
        <v>9</v>
      </c>
      <c r="U35" s="15">
        <v>4.9230769230769234</v>
      </c>
    </row>
    <row r="36" spans="1:21">
      <c r="A36" s="5">
        <v>21</v>
      </c>
      <c r="B36" s="6" t="s">
        <v>85</v>
      </c>
      <c r="C36" s="6" t="s">
        <v>22</v>
      </c>
      <c r="D36" s="6" t="s">
        <v>86</v>
      </c>
      <c r="E36" s="6" t="s">
        <v>87</v>
      </c>
      <c r="F36" s="6" t="s">
        <v>33</v>
      </c>
      <c r="G36" s="5">
        <v>2</v>
      </c>
      <c r="H36" s="5">
        <v>2.75</v>
      </c>
      <c r="J36" s="13">
        <f t="shared" si="10"/>
        <v>0</v>
      </c>
      <c r="L36" s="13">
        <f t="shared" si="11"/>
        <v>0</v>
      </c>
      <c r="M36" s="5">
        <v>28</v>
      </c>
      <c r="N36" s="12">
        <f t="shared" si="12"/>
        <v>0.14358974358974358</v>
      </c>
      <c r="O36" s="5">
        <v>128</v>
      </c>
      <c r="P36" s="5">
        <v>67</v>
      </c>
      <c r="Q36" s="12">
        <f t="shared" si="13"/>
        <v>0.65641025641025641</v>
      </c>
      <c r="R36" s="12">
        <f t="shared" si="14"/>
        <v>0.34358974358974359</v>
      </c>
      <c r="S36" s="5">
        <v>195</v>
      </c>
      <c r="T36" s="5">
        <v>86</v>
      </c>
      <c r="U36" s="15">
        <v>70.909090909090907</v>
      </c>
    </row>
    <row r="37" spans="1:21">
      <c r="A37" s="5">
        <v>22</v>
      </c>
      <c r="B37" s="6" t="s">
        <v>88</v>
      </c>
      <c r="C37" s="6" t="s">
        <v>22</v>
      </c>
      <c r="D37" s="6" t="s">
        <v>89</v>
      </c>
      <c r="E37" s="6" t="s">
        <v>90</v>
      </c>
      <c r="F37" s="6" t="s">
        <v>68</v>
      </c>
      <c r="G37" s="5">
        <v>1</v>
      </c>
      <c r="H37" s="5">
        <v>1.25</v>
      </c>
      <c r="J37" s="13">
        <f t="shared" si="10"/>
        <v>0</v>
      </c>
      <c r="L37" s="13">
        <f t="shared" si="11"/>
        <v>0</v>
      </c>
      <c r="M37" s="5">
        <v>4</v>
      </c>
      <c r="N37" s="12">
        <f t="shared" si="12"/>
        <v>0.23529411764705882</v>
      </c>
      <c r="O37" s="5">
        <v>12</v>
      </c>
      <c r="P37" s="5">
        <v>5</v>
      </c>
      <c r="Q37" s="12">
        <f t="shared" si="13"/>
        <v>0.70588235294117652</v>
      </c>
      <c r="R37" s="12">
        <f t="shared" si="14"/>
        <v>0.29411764705882354</v>
      </c>
      <c r="S37" s="5">
        <v>17</v>
      </c>
      <c r="T37" s="5">
        <v>15</v>
      </c>
      <c r="U37" s="15">
        <v>13.6</v>
      </c>
    </row>
    <row r="38" spans="1:21">
      <c r="A38" s="5">
        <v>24</v>
      </c>
      <c r="B38" s="6" t="s">
        <v>93</v>
      </c>
      <c r="C38" s="6" t="s">
        <v>22</v>
      </c>
      <c r="D38" s="6" t="s">
        <v>94</v>
      </c>
      <c r="E38" s="6" t="s">
        <v>30</v>
      </c>
      <c r="F38" s="6" t="s">
        <v>33</v>
      </c>
      <c r="G38" s="5">
        <v>2</v>
      </c>
      <c r="H38" s="5">
        <v>2.25</v>
      </c>
      <c r="J38" s="13">
        <f t="shared" si="10"/>
        <v>0</v>
      </c>
      <c r="L38" s="13">
        <f t="shared" si="11"/>
        <v>0</v>
      </c>
      <c r="M38" s="5">
        <v>0</v>
      </c>
      <c r="N38" s="12">
        <f t="shared" si="12"/>
        <v>0</v>
      </c>
      <c r="O38" s="5">
        <v>3</v>
      </c>
      <c r="P38" s="5">
        <v>0</v>
      </c>
      <c r="Q38" s="12">
        <f t="shared" si="13"/>
        <v>1</v>
      </c>
      <c r="R38" s="12">
        <f t="shared" si="14"/>
        <v>0</v>
      </c>
      <c r="S38" s="5">
        <v>3</v>
      </c>
      <c r="T38" s="5">
        <v>3</v>
      </c>
      <c r="U38" s="15">
        <v>1.3333333333333333</v>
      </c>
    </row>
    <row r="39" spans="1:21">
      <c r="A39" s="5">
        <v>25</v>
      </c>
      <c r="B39" s="6" t="s">
        <v>95</v>
      </c>
      <c r="C39" s="6" t="s">
        <v>43</v>
      </c>
      <c r="D39" s="6" t="s">
        <v>96</v>
      </c>
      <c r="E39" s="6" t="s">
        <v>97</v>
      </c>
      <c r="F39" s="6" t="s">
        <v>64</v>
      </c>
      <c r="G39" s="5">
        <v>1</v>
      </c>
      <c r="H39" s="5">
        <v>2</v>
      </c>
      <c r="J39" s="13">
        <f t="shared" si="10"/>
        <v>0</v>
      </c>
      <c r="L39" s="13">
        <f t="shared" si="11"/>
        <v>0</v>
      </c>
      <c r="M39" s="5">
        <v>3</v>
      </c>
      <c r="N39" s="12">
        <f t="shared" si="12"/>
        <v>0.33333333333333331</v>
      </c>
      <c r="O39" s="5">
        <v>5</v>
      </c>
      <c r="P39" s="5">
        <v>4</v>
      </c>
      <c r="Q39" s="12">
        <f t="shared" si="13"/>
        <v>0.55555555555555558</v>
      </c>
      <c r="R39" s="12">
        <f t="shared" si="14"/>
        <v>0.44444444444444442</v>
      </c>
      <c r="S39" s="5">
        <v>9</v>
      </c>
      <c r="T39" s="5">
        <v>7</v>
      </c>
      <c r="U39" s="15">
        <v>4.5</v>
      </c>
    </row>
    <row r="40" spans="1:21" ht="12">
      <c r="A40" s="5"/>
      <c r="B40" s="6"/>
      <c r="C40" s="6"/>
      <c r="D40" s="6"/>
      <c r="E40" s="6"/>
      <c r="F40" s="6"/>
      <c r="G40" s="5"/>
      <c r="H40" s="5"/>
      <c r="I40" s="17">
        <f>SUM(I27:I39)</f>
        <v>141</v>
      </c>
      <c r="J40" s="57">
        <f>I40/S40</f>
        <v>0.21759259259259259</v>
      </c>
      <c r="K40" s="17">
        <f>SUM(K27:K39)</f>
        <v>39</v>
      </c>
      <c r="L40" s="57">
        <f>K40/S40</f>
        <v>6.0185185185185182E-2</v>
      </c>
      <c r="M40" s="17">
        <f>SUM(M27:M39)</f>
        <v>248</v>
      </c>
      <c r="N40" s="57">
        <f>M40/S40</f>
        <v>0.38271604938271603</v>
      </c>
      <c r="O40" s="17">
        <f>SUM(O27:O39)</f>
        <v>433</v>
      </c>
      <c r="P40" s="17">
        <f>SUM(P27:P39)</f>
        <v>215</v>
      </c>
      <c r="Q40" s="57">
        <f>O40/S40</f>
        <v>0.66820987654320985</v>
      </c>
      <c r="R40" s="57">
        <f>P40/S40</f>
        <v>0.3317901234567901</v>
      </c>
      <c r="S40" s="17">
        <f>SUM(S27:S39)</f>
        <v>648</v>
      </c>
      <c r="T40" s="17">
        <f>SUM(T27:T39)</f>
        <v>334</v>
      </c>
      <c r="U40" s="17">
        <f>SUM(U27:U39)</f>
        <v>265.86550116550114</v>
      </c>
    </row>
    <row r="41" spans="1:21" ht="12">
      <c r="A41" s="5"/>
      <c r="B41" s="6"/>
      <c r="C41" s="6"/>
      <c r="D41" s="6"/>
      <c r="E41" s="6"/>
      <c r="F41" s="6"/>
      <c r="G41" s="5"/>
      <c r="H41" s="5"/>
      <c r="I41" s="46"/>
      <c r="J41" s="48"/>
      <c r="K41" s="46"/>
      <c r="L41" s="48"/>
      <c r="M41" s="46"/>
      <c r="N41" s="48"/>
      <c r="O41" s="46"/>
      <c r="P41" s="46"/>
      <c r="Q41" s="48"/>
      <c r="R41" s="48"/>
      <c r="S41" s="27" t="s">
        <v>140</v>
      </c>
      <c r="T41"/>
      <c r="U41" s="28">
        <f>SUM(U27:U39)/COUNT(U27:U39)</f>
        <v>20.45119239734624</v>
      </c>
    </row>
    <row r="42" spans="1:21" ht="12">
      <c r="A42" s="5"/>
      <c r="B42" s="6"/>
      <c r="C42" s="6"/>
      <c r="D42" s="6"/>
      <c r="E42" s="6"/>
      <c r="F42" s="6"/>
      <c r="G42" s="5"/>
      <c r="H42" s="5"/>
      <c r="I42" s="46"/>
      <c r="J42" s="48"/>
      <c r="K42" s="46"/>
      <c r="L42" s="48"/>
      <c r="M42" s="46"/>
      <c r="N42" s="48"/>
      <c r="O42" s="46"/>
      <c r="P42" s="46"/>
      <c r="Q42" s="48"/>
      <c r="R42" s="48"/>
      <c r="S42" s="27" t="s">
        <v>141</v>
      </c>
      <c r="T42"/>
      <c r="U42" s="28">
        <f>SUM(T27:T39)/COUNT(T27:T39)</f>
        <v>25.692307692307693</v>
      </c>
    </row>
    <row r="43" spans="1:21">
      <c r="A43" s="5"/>
      <c r="B43" s="6"/>
      <c r="C43" s="6"/>
      <c r="D43" s="6"/>
      <c r="E43" s="6"/>
      <c r="F43" s="6"/>
      <c r="G43" s="5"/>
      <c r="H43" s="5"/>
      <c r="M43" s="5"/>
      <c r="N43" s="12"/>
      <c r="O43" s="5"/>
      <c r="P43" s="5"/>
      <c r="Q43" s="12"/>
      <c r="R43" s="12"/>
      <c r="S43" s="5"/>
      <c r="T43" s="5"/>
      <c r="U43" s="15"/>
    </row>
    <row r="44" spans="1:21">
      <c r="A44" s="5"/>
      <c r="B44" s="87" t="s">
        <v>176</v>
      </c>
      <c r="C44" s="6"/>
      <c r="D44" s="6"/>
      <c r="E44" s="6"/>
      <c r="F44" s="6"/>
      <c r="G44" s="5"/>
      <c r="H44" s="5"/>
      <c r="M44" s="5"/>
      <c r="N44" s="12"/>
      <c r="O44" s="5"/>
      <c r="P44" s="5"/>
      <c r="Q44" s="12"/>
      <c r="R44" s="12"/>
      <c r="S44" s="5"/>
      <c r="T44" s="5"/>
      <c r="U44" s="15"/>
    </row>
    <row r="45" spans="1:21">
      <c r="A45" s="5">
        <v>28</v>
      </c>
      <c r="B45" s="6" t="s">
        <v>103</v>
      </c>
      <c r="C45" s="6" t="s">
        <v>22</v>
      </c>
      <c r="D45" s="6" t="s">
        <v>104</v>
      </c>
      <c r="E45" s="6" t="s">
        <v>105</v>
      </c>
      <c r="F45" s="6" t="s">
        <v>68</v>
      </c>
      <c r="G45" s="5">
        <v>1</v>
      </c>
      <c r="H45" s="5">
        <v>1</v>
      </c>
      <c r="I45" s="5">
        <v>15</v>
      </c>
      <c r="J45" s="13">
        <f t="shared" si="10"/>
        <v>0.88235294117647056</v>
      </c>
      <c r="K45" s="5">
        <v>2</v>
      </c>
      <c r="L45" s="13">
        <f t="shared" si="11"/>
        <v>0.11764705882352941</v>
      </c>
      <c r="M45" s="5">
        <v>17</v>
      </c>
      <c r="N45" s="12">
        <f t="shared" si="12"/>
        <v>1</v>
      </c>
      <c r="O45" s="5">
        <v>16</v>
      </c>
      <c r="P45" s="5">
        <v>1</v>
      </c>
      <c r="Q45" s="12">
        <f t="shared" si="13"/>
        <v>0.94117647058823528</v>
      </c>
      <c r="R45" s="12">
        <f t="shared" si="14"/>
        <v>5.8823529411764705E-2</v>
      </c>
      <c r="S45" s="5">
        <v>17</v>
      </c>
      <c r="T45" s="5">
        <v>17</v>
      </c>
      <c r="U45" s="15">
        <v>17</v>
      </c>
    </row>
    <row r="46" spans="1:21">
      <c r="A46" s="5">
        <v>29</v>
      </c>
      <c r="B46" s="6" t="s">
        <v>106</v>
      </c>
      <c r="C46" s="6" t="s">
        <v>22</v>
      </c>
      <c r="D46" s="6" t="s">
        <v>107</v>
      </c>
      <c r="E46" s="6" t="s">
        <v>108</v>
      </c>
      <c r="F46" s="6" t="s">
        <v>33</v>
      </c>
      <c r="G46" s="5">
        <v>1</v>
      </c>
      <c r="H46" s="5">
        <v>1.75</v>
      </c>
      <c r="J46" s="13">
        <f t="shared" si="10"/>
        <v>0</v>
      </c>
      <c r="L46" s="13">
        <f t="shared" si="11"/>
        <v>0</v>
      </c>
      <c r="M46" s="5">
        <v>221</v>
      </c>
      <c r="N46" s="12">
        <f t="shared" si="12"/>
        <v>0.99103139013452912</v>
      </c>
      <c r="O46" s="5">
        <v>161</v>
      </c>
      <c r="P46" s="5">
        <v>62</v>
      </c>
      <c r="Q46" s="12">
        <f t="shared" si="13"/>
        <v>0.72197309417040356</v>
      </c>
      <c r="R46" s="12">
        <f t="shared" si="14"/>
        <v>0.27802690582959644</v>
      </c>
      <c r="S46" s="5">
        <v>223</v>
      </c>
      <c r="T46" s="5">
        <v>148</v>
      </c>
      <c r="U46" s="15">
        <v>127.42857142857143</v>
      </c>
    </row>
    <row r="47" spans="1:21">
      <c r="A47" s="5">
        <v>31</v>
      </c>
      <c r="B47" s="6" t="s">
        <v>112</v>
      </c>
      <c r="C47" s="6" t="s">
        <v>113</v>
      </c>
      <c r="D47" s="6" t="s">
        <v>114</v>
      </c>
      <c r="E47" s="6" t="s">
        <v>115</v>
      </c>
      <c r="F47" s="6" t="s">
        <v>33</v>
      </c>
      <c r="G47" s="5">
        <v>1</v>
      </c>
      <c r="H47" s="5">
        <v>2</v>
      </c>
      <c r="J47" s="13">
        <f t="shared" si="10"/>
        <v>0</v>
      </c>
      <c r="L47" s="13">
        <f t="shared" si="11"/>
        <v>0</v>
      </c>
      <c r="M47" s="5">
        <v>90</v>
      </c>
      <c r="N47" s="12">
        <f t="shared" si="12"/>
        <v>0.98901098901098905</v>
      </c>
      <c r="O47" s="5">
        <v>77</v>
      </c>
      <c r="P47" s="5">
        <v>14</v>
      </c>
      <c r="Q47" s="12">
        <f t="shared" si="13"/>
        <v>0.84615384615384615</v>
      </c>
      <c r="R47" s="12">
        <f t="shared" si="14"/>
        <v>0.15384615384615385</v>
      </c>
      <c r="S47" s="5">
        <v>91</v>
      </c>
      <c r="T47" s="5">
        <v>66</v>
      </c>
      <c r="U47" s="15">
        <v>45.5</v>
      </c>
    </row>
    <row r="48" spans="1:21">
      <c r="A48" s="5">
        <v>32</v>
      </c>
      <c r="B48" s="6" t="s">
        <v>116</v>
      </c>
      <c r="C48" s="6" t="s">
        <v>113</v>
      </c>
      <c r="D48" s="6" t="s">
        <v>117</v>
      </c>
      <c r="E48" s="6" t="s">
        <v>118</v>
      </c>
      <c r="F48" s="6" t="s">
        <v>33</v>
      </c>
      <c r="G48" s="5">
        <v>1</v>
      </c>
      <c r="H48" s="5">
        <v>1</v>
      </c>
      <c r="I48" s="5">
        <v>70</v>
      </c>
      <c r="J48" s="13">
        <f t="shared" si="10"/>
        <v>0.86419753086419748</v>
      </c>
      <c r="K48" s="5">
        <v>11</v>
      </c>
      <c r="L48" s="13">
        <f t="shared" si="11"/>
        <v>0.13580246913580246</v>
      </c>
      <c r="M48" s="5">
        <v>81</v>
      </c>
      <c r="N48" s="12">
        <f t="shared" si="12"/>
        <v>1</v>
      </c>
      <c r="O48" s="5">
        <v>72</v>
      </c>
      <c r="P48" s="5">
        <v>9</v>
      </c>
      <c r="Q48" s="12">
        <f t="shared" si="13"/>
        <v>0.88888888888888884</v>
      </c>
      <c r="R48" s="12">
        <f t="shared" si="14"/>
        <v>0.1111111111111111</v>
      </c>
      <c r="S48" s="5">
        <v>81</v>
      </c>
      <c r="T48" s="5">
        <v>81</v>
      </c>
      <c r="U48" s="15">
        <v>81</v>
      </c>
    </row>
    <row r="49" spans="1:21">
      <c r="A49" s="5">
        <v>33</v>
      </c>
      <c r="B49" s="6" t="s">
        <v>119</v>
      </c>
      <c r="C49" s="6" t="s">
        <v>60</v>
      </c>
      <c r="D49" s="6" t="s">
        <v>120</v>
      </c>
      <c r="E49" s="6" t="s">
        <v>121</v>
      </c>
      <c r="F49" s="6" t="s">
        <v>46</v>
      </c>
      <c r="G49" s="5">
        <v>1</v>
      </c>
      <c r="H49" s="5">
        <v>1.25</v>
      </c>
      <c r="I49" s="5">
        <v>9</v>
      </c>
      <c r="J49" s="13">
        <f t="shared" si="10"/>
        <v>1</v>
      </c>
      <c r="K49" s="5">
        <v>0</v>
      </c>
      <c r="L49" s="13">
        <f t="shared" si="11"/>
        <v>0</v>
      </c>
      <c r="M49" s="5">
        <v>9</v>
      </c>
      <c r="N49" s="12">
        <f t="shared" si="12"/>
        <v>1</v>
      </c>
      <c r="O49" s="5">
        <v>7</v>
      </c>
      <c r="P49" s="5">
        <v>2</v>
      </c>
      <c r="Q49" s="12">
        <f t="shared" si="13"/>
        <v>0.77777777777777779</v>
      </c>
      <c r="R49" s="12">
        <f t="shared" si="14"/>
        <v>0.22222222222222221</v>
      </c>
      <c r="S49" s="5">
        <v>9</v>
      </c>
      <c r="T49" s="5">
        <v>9</v>
      </c>
      <c r="U49" s="15">
        <v>7.2</v>
      </c>
    </row>
    <row r="50" spans="1:21">
      <c r="A50" s="5">
        <v>36</v>
      </c>
      <c r="B50" s="6" t="s">
        <v>127</v>
      </c>
      <c r="C50" s="6" t="s">
        <v>60</v>
      </c>
      <c r="D50" s="6" t="s">
        <v>128</v>
      </c>
      <c r="E50" s="6" t="s">
        <v>129</v>
      </c>
      <c r="F50" s="6" t="s">
        <v>130</v>
      </c>
      <c r="G50" s="5">
        <v>1</v>
      </c>
      <c r="H50" s="5">
        <v>1</v>
      </c>
      <c r="I50" s="5">
        <v>0</v>
      </c>
      <c r="J50" s="13" t="e">
        <f t="shared" si="10"/>
        <v>#DIV/0!</v>
      </c>
      <c r="K50" s="5">
        <v>0</v>
      </c>
      <c r="L50" s="13" t="e">
        <f t="shared" si="11"/>
        <v>#DIV/0!</v>
      </c>
      <c r="M50" s="5">
        <v>0</v>
      </c>
      <c r="N50" s="12" t="e">
        <f t="shared" si="12"/>
        <v>#DIV/0!</v>
      </c>
      <c r="O50" s="5">
        <v>0</v>
      </c>
      <c r="P50" s="5">
        <v>0</v>
      </c>
      <c r="Q50" s="12" t="e">
        <f t="shared" si="13"/>
        <v>#DIV/0!</v>
      </c>
      <c r="R50" s="12" t="e">
        <f t="shared" si="14"/>
        <v>#DIV/0!</v>
      </c>
      <c r="S50" s="5">
        <v>0</v>
      </c>
      <c r="T50" s="5">
        <v>0</v>
      </c>
      <c r="U50" s="15">
        <v>0</v>
      </c>
    </row>
    <row r="51" spans="1:21" s="41" customFormat="1" ht="12">
      <c r="I51" s="17">
        <f>SUM(I45:I50)</f>
        <v>94</v>
      </c>
      <c r="J51" s="57">
        <f>I51/S51</f>
        <v>0.22327790973871733</v>
      </c>
      <c r="K51" s="17">
        <f>SUM(K45:K50)</f>
        <v>13</v>
      </c>
      <c r="L51" s="57">
        <f>K51/S51</f>
        <v>3.0878859857482184E-2</v>
      </c>
      <c r="M51" s="17">
        <f>SUM(M45:M50)</f>
        <v>418</v>
      </c>
      <c r="N51" s="57">
        <f>M51/S51</f>
        <v>0.99287410926365793</v>
      </c>
      <c r="O51" s="17">
        <f>SUM(O45:O50)</f>
        <v>333</v>
      </c>
      <c r="P51" s="17">
        <f>SUM(P45:P50)</f>
        <v>88</v>
      </c>
      <c r="Q51" s="57">
        <f>O51/S51</f>
        <v>0.79097387173396672</v>
      </c>
      <c r="R51" s="57">
        <f>P51/S51</f>
        <v>0.20902612826603326</v>
      </c>
      <c r="S51" s="17">
        <f>SUM(S45:S50)</f>
        <v>421</v>
      </c>
      <c r="T51" s="17">
        <f>SUM(T45:T50)</f>
        <v>321</v>
      </c>
      <c r="U51" s="17">
        <f>SUM(U45:U50)</f>
        <v>278.12857142857143</v>
      </c>
    </row>
    <row r="52" spans="1:21" ht="12">
      <c r="I52"/>
      <c r="J52"/>
      <c r="K52"/>
      <c r="L52"/>
      <c r="M52"/>
      <c r="N52"/>
      <c r="O52"/>
      <c r="P52"/>
      <c r="Q52"/>
      <c r="R52"/>
      <c r="S52" s="27" t="s">
        <v>140</v>
      </c>
      <c r="T52"/>
      <c r="U52" s="28">
        <f>SUM(U45:U50)/COUNT(U45:U50)</f>
        <v>46.354761904761908</v>
      </c>
    </row>
    <row r="53" spans="1:21" ht="12">
      <c r="I53"/>
      <c r="J53"/>
      <c r="K53"/>
      <c r="L53"/>
      <c r="M53"/>
      <c r="N53"/>
      <c r="O53"/>
      <c r="P53"/>
      <c r="Q53"/>
      <c r="R53"/>
      <c r="S53" s="27" t="s">
        <v>141</v>
      </c>
      <c r="T53"/>
      <c r="U53" s="28">
        <f>SUM(T45:T50)/COUNT(T45:T50)</f>
        <v>53.5</v>
      </c>
    </row>
  </sheetData>
  <phoneticPr fontId="7" type="noConversion"/>
  <printOptions gridLines="1"/>
  <pageMargins left="0" right="0" top="0.5" bottom="0.5" header="0.5" footer="0.25"/>
  <pageSetup paperSize="5" orientation="landscape"/>
  <headerFooter alignWithMargins="0">
    <oddFooter>&amp;A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topLeftCell="C1" zoomScale="80" zoomScaleNormal="80" zoomScalePageLayoutView="80" workbookViewId="0">
      <selection activeCell="T8" sqref="T8"/>
    </sheetView>
  </sheetViews>
  <sheetFormatPr baseColWidth="10" defaultColWidth="8.83203125" defaultRowHeight="12" x14ac:dyDescent="0"/>
  <cols>
    <col min="1" max="1" width="8" customWidth="1"/>
    <col min="2" max="2" width="36.83203125" bestFit="1" customWidth="1"/>
    <col min="3" max="3" width="8.1640625" bestFit="1" customWidth="1"/>
    <col min="4" max="4" width="19.1640625" bestFit="1" customWidth="1"/>
    <col min="5" max="5" width="30.1640625" bestFit="1" customWidth="1"/>
    <col min="6" max="6" width="6" bestFit="1" customWidth="1"/>
    <col min="7" max="7" width="18.5" bestFit="1" customWidth="1"/>
    <col min="8" max="8" width="9.5" bestFit="1" customWidth="1"/>
    <col min="9" max="9" width="17.33203125" bestFit="1" customWidth="1"/>
    <col min="10" max="10" width="13.6640625" bestFit="1" customWidth="1"/>
    <col min="11" max="11" width="19.5" bestFit="1" customWidth="1"/>
    <col min="12" max="12" width="16" bestFit="1" customWidth="1"/>
    <col min="13" max="13" width="12.5" bestFit="1" customWidth="1"/>
    <col min="14" max="14" width="14.5" bestFit="1" customWidth="1"/>
    <col min="15" max="15" width="12.5" bestFit="1" customWidth="1"/>
    <col min="16" max="16" width="11.33203125" bestFit="1" customWidth="1"/>
    <col min="17" max="17" width="14.5" bestFit="1" customWidth="1"/>
    <col min="18" max="18" width="13.1640625" bestFit="1" customWidth="1"/>
    <col min="19" max="19" width="11.6640625" bestFit="1" customWidth="1"/>
    <col min="20" max="20" width="13.6640625" bestFit="1" customWidth="1"/>
    <col min="21" max="21" width="19.1640625" bestFit="1" customWidth="1"/>
    <col min="22" max="22" width="11.33203125" bestFit="1" customWidth="1"/>
    <col min="23" max="23" width="17.83203125" bestFit="1" customWidth="1"/>
  </cols>
  <sheetData>
    <row r="1" spans="1:24">
      <c r="A1" s="75" t="s">
        <v>0</v>
      </c>
      <c r="B1" s="75" t="s">
        <v>1</v>
      </c>
      <c r="C1" s="75" t="s">
        <v>2</v>
      </c>
      <c r="D1" s="75" t="s">
        <v>3</v>
      </c>
      <c r="E1" s="75" t="s">
        <v>4</v>
      </c>
      <c r="F1" s="75" t="s">
        <v>5</v>
      </c>
      <c r="G1" s="75" t="s">
        <v>6</v>
      </c>
      <c r="H1" s="75" t="s">
        <v>7</v>
      </c>
      <c r="I1" s="75" t="s">
        <v>8</v>
      </c>
      <c r="J1" s="75" t="s">
        <v>9</v>
      </c>
      <c r="K1" s="75" t="s">
        <v>10</v>
      </c>
      <c r="L1" s="75" t="s">
        <v>11</v>
      </c>
      <c r="M1" s="75" t="s">
        <v>12</v>
      </c>
      <c r="N1" s="75" t="s">
        <v>13</v>
      </c>
      <c r="O1" s="75" t="s">
        <v>14</v>
      </c>
      <c r="P1" s="75" t="s">
        <v>15</v>
      </c>
      <c r="Q1" s="75" t="s">
        <v>16</v>
      </c>
      <c r="R1" s="75" t="s">
        <v>17</v>
      </c>
      <c r="S1" s="75" t="s">
        <v>169</v>
      </c>
      <c r="T1" s="75" t="s">
        <v>170</v>
      </c>
      <c r="U1" s="75" t="s">
        <v>18</v>
      </c>
      <c r="V1" s="75" t="s">
        <v>19</v>
      </c>
      <c r="W1" s="75" t="s">
        <v>20</v>
      </c>
    </row>
    <row r="2" spans="1:24">
      <c r="A2" s="46">
        <v>7</v>
      </c>
      <c r="B2" s="47" t="s">
        <v>42</v>
      </c>
      <c r="C2" s="47" t="s">
        <v>43</v>
      </c>
      <c r="D2" s="47" t="s">
        <v>44</v>
      </c>
      <c r="E2" s="47" t="s">
        <v>45</v>
      </c>
      <c r="F2" s="47" t="s">
        <v>46</v>
      </c>
      <c r="G2" s="46">
        <v>2</v>
      </c>
      <c r="H2" s="46">
        <v>8</v>
      </c>
      <c r="I2" s="46">
        <v>109</v>
      </c>
      <c r="J2" s="48">
        <v>0.689873417721519</v>
      </c>
      <c r="K2" s="46">
        <v>49</v>
      </c>
      <c r="L2" s="48">
        <v>0.310126582278481</v>
      </c>
      <c r="M2" s="46">
        <v>11</v>
      </c>
      <c r="N2" s="48">
        <v>6.9620253164557E-2</v>
      </c>
      <c r="O2" s="46">
        <v>111</v>
      </c>
      <c r="P2" s="46">
        <v>47</v>
      </c>
      <c r="Q2" s="48">
        <v>0.70253164556962</v>
      </c>
      <c r="R2" s="48">
        <v>0.29746835443038</v>
      </c>
      <c r="S2" s="46">
        <v>18</v>
      </c>
      <c r="T2" s="48">
        <v>0.113924050632911</v>
      </c>
      <c r="U2" s="46">
        <v>158</v>
      </c>
      <c r="V2" s="46">
        <v>66</v>
      </c>
      <c r="W2" s="49">
        <v>19.75</v>
      </c>
    </row>
    <row r="3" spans="1:24">
      <c r="A3" s="46">
        <v>8</v>
      </c>
      <c r="B3" s="47" t="s">
        <v>47</v>
      </c>
      <c r="C3" s="47" t="s">
        <v>22</v>
      </c>
      <c r="D3" s="47" t="s">
        <v>48</v>
      </c>
      <c r="E3" s="47" t="s">
        <v>49</v>
      </c>
      <c r="F3" s="47" t="s">
        <v>29</v>
      </c>
      <c r="G3" s="46">
        <v>2</v>
      </c>
      <c r="H3" s="46">
        <v>8</v>
      </c>
      <c r="I3" s="46">
        <v>427</v>
      </c>
      <c r="J3" s="48">
        <v>0.70695364238410596</v>
      </c>
      <c r="K3" s="46">
        <v>177</v>
      </c>
      <c r="L3" s="48">
        <v>0.29304635761589398</v>
      </c>
      <c r="M3" s="46">
        <v>144</v>
      </c>
      <c r="N3" s="48">
        <v>0.23841059602649001</v>
      </c>
      <c r="O3" s="46">
        <v>360</v>
      </c>
      <c r="P3" s="46">
        <v>244</v>
      </c>
      <c r="Q3" s="48">
        <v>0.59602649006622499</v>
      </c>
      <c r="R3" s="48">
        <v>0.40397350993377501</v>
      </c>
      <c r="S3" s="46">
        <v>68</v>
      </c>
      <c r="T3" s="48">
        <v>0.112582781456954</v>
      </c>
      <c r="U3" s="46">
        <v>604</v>
      </c>
      <c r="V3" s="46">
        <v>117</v>
      </c>
      <c r="W3" s="49">
        <v>75.5</v>
      </c>
    </row>
    <row r="4" spans="1:24">
      <c r="A4" s="46">
        <v>10</v>
      </c>
      <c r="B4" s="47" t="s">
        <v>53</v>
      </c>
      <c r="C4" s="47" t="s">
        <v>22</v>
      </c>
      <c r="D4" s="47" t="s">
        <v>54</v>
      </c>
      <c r="E4" s="47" t="s">
        <v>55</v>
      </c>
      <c r="F4" s="47" t="s">
        <v>33</v>
      </c>
      <c r="G4" s="46">
        <v>2</v>
      </c>
      <c r="H4" s="46">
        <v>8</v>
      </c>
      <c r="I4" s="46">
        <v>399</v>
      </c>
      <c r="J4" s="48">
        <v>0.70619469026548698</v>
      </c>
      <c r="K4" s="46">
        <v>166</v>
      </c>
      <c r="L4" s="48">
        <v>0.29380530973451302</v>
      </c>
      <c r="M4" s="46">
        <v>513</v>
      </c>
      <c r="N4" s="48">
        <v>0.90796460176991101</v>
      </c>
      <c r="O4" s="46">
        <v>414</v>
      </c>
      <c r="P4" s="46">
        <v>141</v>
      </c>
      <c r="Q4" s="48">
        <v>0.73274336283185804</v>
      </c>
      <c r="R4" s="48">
        <v>0.24955752212389401</v>
      </c>
      <c r="S4" s="46">
        <v>85</v>
      </c>
      <c r="T4" s="48">
        <v>0.15044247787610601</v>
      </c>
      <c r="U4" s="46">
        <v>565</v>
      </c>
      <c r="V4" s="46">
        <v>162</v>
      </c>
      <c r="W4" s="49">
        <v>70.625</v>
      </c>
    </row>
    <row r="5" spans="1:24">
      <c r="A5" s="46">
        <v>12</v>
      </c>
      <c r="B5" s="47" t="s">
        <v>59</v>
      </c>
      <c r="C5" s="47" t="s">
        <v>60</v>
      </c>
      <c r="D5" s="47" t="s">
        <v>61</v>
      </c>
      <c r="E5" s="47" t="s">
        <v>58</v>
      </c>
      <c r="F5" s="47" t="s">
        <v>46</v>
      </c>
      <c r="G5" s="46">
        <v>2</v>
      </c>
      <c r="H5" s="46">
        <v>8</v>
      </c>
      <c r="I5" s="46">
        <v>370</v>
      </c>
      <c r="J5" s="48">
        <v>0.64912280701754399</v>
      </c>
      <c r="K5" s="46">
        <v>200</v>
      </c>
      <c r="L5" s="48">
        <v>0.35087719298245601</v>
      </c>
      <c r="M5" s="46">
        <v>21</v>
      </c>
      <c r="N5" s="48">
        <v>3.6842105263157898E-2</v>
      </c>
      <c r="O5" s="46">
        <v>397</v>
      </c>
      <c r="P5" s="46">
        <v>173</v>
      </c>
      <c r="Q5" s="48">
        <v>0.69649122807017505</v>
      </c>
      <c r="R5" s="48">
        <v>0.30350877192982501</v>
      </c>
      <c r="S5" s="46">
        <v>68</v>
      </c>
      <c r="T5" s="48">
        <v>0.119298245614035</v>
      </c>
      <c r="U5" s="46">
        <v>570</v>
      </c>
      <c r="V5" s="46">
        <v>135</v>
      </c>
      <c r="W5" s="49">
        <v>71.25</v>
      </c>
    </row>
    <row r="6" spans="1:24">
      <c r="A6" s="46">
        <v>13</v>
      </c>
      <c r="B6" s="47" t="s">
        <v>62</v>
      </c>
      <c r="C6" s="47" t="s">
        <v>43</v>
      </c>
      <c r="D6" s="47" t="s">
        <v>63</v>
      </c>
      <c r="E6" s="47" t="s">
        <v>45</v>
      </c>
      <c r="F6" s="47" t="s">
        <v>64</v>
      </c>
      <c r="G6" s="46">
        <v>2</v>
      </c>
      <c r="H6" s="46">
        <v>8</v>
      </c>
      <c r="I6" s="46">
        <v>11</v>
      </c>
      <c r="J6" s="48">
        <v>1</v>
      </c>
      <c r="K6" s="46">
        <v>0</v>
      </c>
      <c r="L6" s="48">
        <v>0</v>
      </c>
      <c r="M6" s="46">
        <v>0</v>
      </c>
      <c r="N6" s="48">
        <v>0</v>
      </c>
      <c r="O6" s="46">
        <v>3</v>
      </c>
      <c r="P6" s="46">
        <v>8</v>
      </c>
      <c r="Q6" s="48">
        <v>0.27272727272727298</v>
      </c>
      <c r="R6" s="48">
        <v>0.72727272727272696</v>
      </c>
      <c r="S6" s="46">
        <v>0</v>
      </c>
      <c r="T6" s="48">
        <v>0</v>
      </c>
      <c r="U6" s="46">
        <v>11</v>
      </c>
      <c r="V6" s="46">
        <v>5</v>
      </c>
      <c r="W6" s="49">
        <v>1.375</v>
      </c>
    </row>
    <row r="7" spans="1:24">
      <c r="A7" s="46">
        <v>15</v>
      </c>
      <c r="B7" s="47" t="s">
        <v>69</v>
      </c>
      <c r="C7" s="47" t="s">
        <v>22</v>
      </c>
      <c r="D7" s="47" t="s">
        <v>70</v>
      </c>
      <c r="E7" s="47" t="s">
        <v>71</v>
      </c>
      <c r="F7" s="47" t="s">
        <v>25</v>
      </c>
      <c r="G7" s="46">
        <v>2</v>
      </c>
      <c r="H7" s="46">
        <v>8</v>
      </c>
      <c r="I7" s="46">
        <v>146</v>
      </c>
      <c r="J7" s="48">
        <v>0.74871794871794894</v>
      </c>
      <c r="K7" s="46">
        <v>49</v>
      </c>
      <c r="L7" s="48">
        <v>0.251282051282051</v>
      </c>
      <c r="M7" s="46">
        <v>38</v>
      </c>
      <c r="N7" s="48">
        <v>0.19487179487179501</v>
      </c>
      <c r="O7" s="46">
        <v>150</v>
      </c>
      <c r="P7" s="46">
        <v>45</v>
      </c>
      <c r="Q7" s="48">
        <v>0.76923076923076905</v>
      </c>
      <c r="R7" s="48">
        <v>0.230769230769231</v>
      </c>
      <c r="S7" s="46">
        <v>1</v>
      </c>
      <c r="T7" s="48">
        <v>5.1282051282051299E-3</v>
      </c>
      <c r="U7" s="46">
        <v>195</v>
      </c>
      <c r="V7" s="46">
        <v>47</v>
      </c>
      <c r="W7" s="49">
        <v>24.375</v>
      </c>
    </row>
    <row r="8" spans="1:24">
      <c r="A8" s="46">
        <v>16</v>
      </c>
      <c r="B8" s="47" t="s">
        <v>72</v>
      </c>
      <c r="C8" s="47" t="s">
        <v>22</v>
      </c>
      <c r="D8" s="47" t="s">
        <v>73</v>
      </c>
      <c r="E8" s="47" t="s">
        <v>39</v>
      </c>
      <c r="F8" s="47" t="s">
        <v>33</v>
      </c>
      <c r="G8" s="46">
        <v>2</v>
      </c>
      <c r="H8" s="46">
        <v>8</v>
      </c>
      <c r="I8" s="46">
        <v>451</v>
      </c>
      <c r="J8" s="48">
        <v>0.80535714285714299</v>
      </c>
      <c r="K8" s="46">
        <v>109</v>
      </c>
      <c r="L8" s="48">
        <v>0.19464285714285701</v>
      </c>
      <c r="M8" s="46">
        <v>47</v>
      </c>
      <c r="N8" s="48">
        <v>8.3928571428571394E-2</v>
      </c>
      <c r="O8" s="46">
        <v>321</v>
      </c>
      <c r="P8" s="46">
        <v>239</v>
      </c>
      <c r="Q8" s="48">
        <v>0.57321428571428601</v>
      </c>
      <c r="R8" s="48">
        <v>0.42678571428571399</v>
      </c>
      <c r="S8" s="46">
        <v>86</v>
      </c>
      <c r="T8" s="48">
        <v>0.153571428571429</v>
      </c>
      <c r="U8" s="46">
        <v>560</v>
      </c>
      <c r="V8" s="46">
        <v>122</v>
      </c>
      <c r="W8" s="49">
        <v>70</v>
      </c>
    </row>
    <row r="9" spans="1:24">
      <c r="A9" s="46">
        <v>17</v>
      </c>
      <c r="B9" s="47" t="s">
        <v>31</v>
      </c>
      <c r="C9" s="47" t="s">
        <v>22</v>
      </c>
      <c r="D9" s="47" t="s">
        <v>74</v>
      </c>
      <c r="E9" s="47" t="s">
        <v>75</v>
      </c>
      <c r="F9" s="47" t="s">
        <v>68</v>
      </c>
      <c r="G9" s="46">
        <v>2</v>
      </c>
      <c r="H9" s="46">
        <v>8</v>
      </c>
      <c r="I9" s="46">
        <v>96</v>
      </c>
      <c r="J9" s="48">
        <v>0.65753424657534199</v>
      </c>
      <c r="K9" s="46">
        <v>50</v>
      </c>
      <c r="L9" s="48">
        <v>0.34246575342465801</v>
      </c>
      <c r="M9" s="46">
        <v>90</v>
      </c>
      <c r="N9" s="48">
        <v>0.61643835616438403</v>
      </c>
      <c r="O9" s="46">
        <v>101</v>
      </c>
      <c r="P9" s="46">
        <v>45</v>
      </c>
      <c r="Q9" s="48">
        <v>0.69178082191780799</v>
      </c>
      <c r="R9" s="48">
        <v>0.30821917808219201</v>
      </c>
      <c r="S9" s="46">
        <v>11</v>
      </c>
      <c r="T9" s="48">
        <v>7.5342465753424695E-2</v>
      </c>
      <c r="U9" s="46">
        <v>146</v>
      </c>
      <c r="V9" s="46">
        <v>40</v>
      </c>
      <c r="W9" s="49">
        <v>18.25</v>
      </c>
    </row>
    <row r="10" spans="1:24">
      <c r="A10" s="46">
        <v>19</v>
      </c>
      <c r="B10" s="47" t="s">
        <v>80</v>
      </c>
      <c r="C10" s="47" t="s">
        <v>43</v>
      </c>
      <c r="D10" s="47" t="s">
        <v>81</v>
      </c>
      <c r="E10" s="47" t="s">
        <v>82</v>
      </c>
      <c r="F10" s="47" t="s">
        <v>64</v>
      </c>
      <c r="G10" s="46">
        <v>2</v>
      </c>
      <c r="H10" s="46">
        <v>8</v>
      </c>
      <c r="I10" s="46">
        <v>157</v>
      </c>
      <c r="J10" s="48">
        <v>0.72685185185185197</v>
      </c>
      <c r="K10" s="46">
        <v>59</v>
      </c>
      <c r="L10" s="48">
        <v>0.27314814814814797</v>
      </c>
      <c r="M10" s="46">
        <v>7</v>
      </c>
      <c r="N10" s="48">
        <v>3.2407407407407399E-2</v>
      </c>
      <c r="O10" s="46">
        <v>164</v>
      </c>
      <c r="P10" s="46">
        <v>52</v>
      </c>
      <c r="Q10" s="48">
        <v>0.75925925925925897</v>
      </c>
      <c r="R10" s="48">
        <v>0.240740740740741</v>
      </c>
      <c r="S10" s="46">
        <v>20</v>
      </c>
      <c r="T10" s="48">
        <v>9.2592592592592601E-2</v>
      </c>
      <c r="U10" s="46">
        <v>216</v>
      </c>
      <c r="V10" s="46">
        <v>58</v>
      </c>
      <c r="W10" s="49">
        <v>27</v>
      </c>
    </row>
    <row r="11" spans="1:24">
      <c r="A11" s="46">
        <v>21</v>
      </c>
      <c r="B11" s="47" t="s">
        <v>85</v>
      </c>
      <c r="C11" s="47" t="s">
        <v>22</v>
      </c>
      <c r="D11" s="47" t="s">
        <v>86</v>
      </c>
      <c r="E11" s="47" t="s">
        <v>87</v>
      </c>
      <c r="F11" s="47" t="s">
        <v>33</v>
      </c>
      <c r="G11" s="46">
        <v>1</v>
      </c>
      <c r="H11" s="46">
        <v>4</v>
      </c>
      <c r="I11" s="46">
        <v>240</v>
      </c>
      <c r="J11" s="48">
        <v>0.75</v>
      </c>
      <c r="K11" s="46">
        <v>80</v>
      </c>
      <c r="L11" s="48">
        <v>0.25</v>
      </c>
      <c r="M11" s="46">
        <v>57</v>
      </c>
      <c r="N11" s="48">
        <v>0.17812500000000001</v>
      </c>
      <c r="O11" s="46">
        <v>228</v>
      </c>
      <c r="P11" s="46">
        <v>92</v>
      </c>
      <c r="Q11" s="48">
        <v>0.71250000000000002</v>
      </c>
      <c r="R11" s="48">
        <v>0.28749999999999998</v>
      </c>
      <c r="S11" s="46">
        <v>30</v>
      </c>
      <c r="T11" s="48">
        <v>9.375E-2</v>
      </c>
      <c r="U11" s="46">
        <v>320</v>
      </c>
      <c r="V11" s="46">
        <v>138</v>
      </c>
      <c r="W11" s="49">
        <v>80</v>
      </c>
    </row>
    <row r="12" spans="1:24">
      <c r="A12" s="46">
        <v>22</v>
      </c>
      <c r="B12" s="47" t="s">
        <v>88</v>
      </c>
      <c r="C12" s="47" t="s">
        <v>22</v>
      </c>
      <c r="D12" s="47" t="s">
        <v>89</v>
      </c>
      <c r="E12" s="47" t="s">
        <v>90</v>
      </c>
      <c r="F12" s="47" t="s">
        <v>68</v>
      </c>
      <c r="G12" s="46">
        <v>2</v>
      </c>
      <c r="H12" s="46">
        <v>8</v>
      </c>
      <c r="I12" s="46">
        <v>71</v>
      </c>
      <c r="J12" s="48">
        <v>0.731958762886598</v>
      </c>
      <c r="K12" s="46">
        <v>26</v>
      </c>
      <c r="L12" s="48">
        <v>0.268041237113402</v>
      </c>
      <c r="M12" s="46">
        <v>10</v>
      </c>
      <c r="N12" s="48">
        <v>0.10309278350515499</v>
      </c>
      <c r="O12" s="46">
        <v>54</v>
      </c>
      <c r="P12" s="46">
        <v>43</v>
      </c>
      <c r="Q12" s="48">
        <v>0.55670103092783496</v>
      </c>
      <c r="R12" s="48">
        <v>0.44329896907216498</v>
      </c>
      <c r="S12" s="46">
        <v>1</v>
      </c>
      <c r="T12" s="48">
        <v>1.03092783505155E-2</v>
      </c>
      <c r="U12" s="46">
        <v>97</v>
      </c>
      <c r="V12" s="46">
        <v>20</v>
      </c>
      <c r="W12" s="49">
        <v>12.125</v>
      </c>
    </row>
    <row r="13" spans="1:24">
      <c r="A13" s="46">
        <v>24</v>
      </c>
      <c r="B13" s="47" t="s">
        <v>93</v>
      </c>
      <c r="C13" s="47" t="s">
        <v>22</v>
      </c>
      <c r="D13" s="47" t="s">
        <v>94</v>
      </c>
      <c r="E13" s="47" t="s">
        <v>30</v>
      </c>
      <c r="F13" s="47" t="s">
        <v>33</v>
      </c>
      <c r="G13" s="46">
        <v>2</v>
      </c>
      <c r="H13" s="46">
        <v>8</v>
      </c>
      <c r="I13" s="46">
        <v>344</v>
      </c>
      <c r="J13" s="48">
        <v>0.66281310211946098</v>
      </c>
      <c r="K13" s="46">
        <v>175</v>
      </c>
      <c r="L13" s="48">
        <v>0.33718689788054002</v>
      </c>
      <c r="M13" s="46">
        <v>35</v>
      </c>
      <c r="N13" s="48">
        <v>6.7437379576107903E-2</v>
      </c>
      <c r="O13" s="46">
        <v>358</v>
      </c>
      <c r="P13" s="46">
        <v>161</v>
      </c>
      <c r="Q13" s="48">
        <v>0.68978805394990395</v>
      </c>
      <c r="R13" s="48">
        <v>0.310211946050096</v>
      </c>
      <c r="S13" s="46">
        <v>69</v>
      </c>
      <c r="T13" s="48">
        <v>0.13294797687861301</v>
      </c>
      <c r="U13" s="46">
        <v>519</v>
      </c>
      <c r="V13" s="46">
        <v>159</v>
      </c>
      <c r="W13" s="49">
        <v>64.875</v>
      </c>
    </row>
    <row r="14" spans="1:24">
      <c r="A14" s="46">
        <v>25</v>
      </c>
      <c r="B14" s="47" t="s">
        <v>95</v>
      </c>
      <c r="C14" s="47" t="s">
        <v>43</v>
      </c>
      <c r="D14" s="47" t="s">
        <v>96</v>
      </c>
      <c r="E14" s="47" t="s">
        <v>97</v>
      </c>
      <c r="F14" s="47" t="s">
        <v>64</v>
      </c>
      <c r="G14" s="46">
        <v>2</v>
      </c>
      <c r="H14" s="46">
        <v>8</v>
      </c>
      <c r="I14" s="46">
        <v>119</v>
      </c>
      <c r="J14" s="48">
        <v>0.85611510791366896</v>
      </c>
      <c r="K14" s="46">
        <v>20</v>
      </c>
      <c r="L14" s="48">
        <v>0.14388489208633101</v>
      </c>
      <c r="M14" s="46">
        <v>56</v>
      </c>
      <c r="N14" s="48">
        <v>0.402877697841727</v>
      </c>
      <c r="O14" s="46">
        <v>80</v>
      </c>
      <c r="P14" s="46">
        <v>59</v>
      </c>
      <c r="Q14" s="48">
        <v>0.57553956834532405</v>
      </c>
      <c r="R14" s="48">
        <v>0.42446043165467601</v>
      </c>
      <c r="S14" s="46">
        <v>55</v>
      </c>
      <c r="T14" s="48">
        <v>0.39568345323741</v>
      </c>
      <c r="U14" s="46">
        <v>139</v>
      </c>
      <c r="V14" s="46">
        <v>83</v>
      </c>
      <c r="W14" s="49">
        <v>17.375</v>
      </c>
    </row>
    <row r="15" spans="1:24">
      <c r="A15" s="88">
        <v>28</v>
      </c>
      <c r="B15" s="89" t="s">
        <v>103</v>
      </c>
      <c r="C15" s="89" t="s">
        <v>22</v>
      </c>
      <c r="D15" s="89" t="s">
        <v>104</v>
      </c>
      <c r="E15" s="89" t="s">
        <v>105</v>
      </c>
      <c r="F15" s="89" t="s">
        <v>68</v>
      </c>
      <c r="G15" s="88">
        <v>2</v>
      </c>
      <c r="H15" s="88">
        <v>8</v>
      </c>
      <c r="I15" s="88">
        <v>183</v>
      </c>
      <c r="J15" s="90">
        <v>0.86729857819905198</v>
      </c>
      <c r="K15" s="88">
        <v>28</v>
      </c>
      <c r="L15" s="90">
        <v>0.13270142180094799</v>
      </c>
      <c r="M15" s="88">
        <v>144</v>
      </c>
      <c r="N15" s="90">
        <v>0.68246445497630304</v>
      </c>
      <c r="O15" s="88">
        <v>210</v>
      </c>
      <c r="P15" s="88">
        <v>1</v>
      </c>
      <c r="Q15" s="90">
        <v>0.99526066350710896</v>
      </c>
      <c r="R15" s="90">
        <v>4.739336492891E-3</v>
      </c>
      <c r="S15" s="91"/>
      <c r="T15" s="91"/>
      <c r="U15" s="88">
        <v>211</v>
      </c>
      <c r="V15" s="88">
        <v>56</v>
      </c>
      <c r="W15" s="92">
        <v>26.375</v>
      </c>
      <c r="X15" t="s">
        <v>181</v>
      </c>
    </row>
    <row r="16" spans="1:24">
      <c r="A16" s="46">
        <v>29</v>
      </c>
      <c r="B16" s="47" t="s">
        <v>106</v>
      </c>
      <c r="C16" s="47" t="s">
        <v>22</v>
      </c>
      <c r="D16" s="47" t="s">
        <v>107</v>
      </c>
      <c r="E16" s="47" t="s">
        <v>108</v>
      </c>
      <c r="F16" s="47" t="s">
        <v>33</v>
      </c>
      <c r="G16" s="46">
        <v>2</v>
      </c>
      <c r="H16" s="46">
        <v>8</v>
      </c>
      <c r="I16" s="46">
        <v>1067</v>
      </c>
      <c r="J16" s="48">
        <v>0.77039711191335702</v>
      </c>
      <c r="K16" s="46">
        <v>318</v>
      </c>
      <c r="L16" s="48">
        <v>0.229602888086643</v>
      </c>
      <c r="M16" s="46">
        <v>1368</v>
      </c>
      <c r="N16" s="48">
        <v>0.98772563176895301</v>
      </c>
      <c r="O16" s="46">
        <v>1088</v>
      </c>
      <c r="P16" s="46">
        <v>297</v>
      </c>
      <c r="Q16" s="48">
        <v>0.785559566787004</v>
      </c>
      <c r="R16" s="48">
        <v>0.214440433212996</v>
      </c>
      <c r="S16" s="46">
        <v>109</v>
      </c>
      <c r="T16" s="48">
        <v>7.8700361010830305E-2</v>
      </c>
      <c r="U16" s="46">
        <v>1385</v>
      </c>
      <c r="V16" s="46">
        <v>272</v>
      </c>
      <c r="W16" s="49">
        <v>173.125</v>
      </c>
    </row>
    <row r="17" spans="1:24">
      <c r="A17" s="46">
        <v>31</v>
      </c>
      <c r="B17" s="47" t="s">
        <v>112</v>
      </c>
      <c r="C17" s="47" t="s">
        <v>113</v>
      </c>
      <c r="D17" s="47" t="s">
        <v>114</v>
      </c>
      <c r="E17" s="47" t="s">
        <v>115</v>
      </c>
      <c r="F17" s="47" t="s">
        <v>33</v>
      </c>
      <c r="G17" s="46">
        <v>2</v>
      </c>
      <c r="H17" s="46">
        <v>8</v>
      </c>
      <c r="I17" s="93">
        <f>J17*U17</f>
        <v>887.22020000000009</v>
      </c>
      <c r="J17" s="94">
        <v>0.80510000000000004</v>
      </c>
      <c r="K17" s="93">
        <f>L17*U17</f>
        <v>214.77979999999999</v>
      </c>
      <c r="L17" s="94">
        <v>0.19489999999999999</v>
      </c>
      <c r="M17" s="93">
        <f>N17*U17</f>
        <v>1003.1506000000001</v>
      </c>
      <c r="N17" s="94">
        <v>0.9103</v>
      </c>
      <c r="O17" s="93">
        <f>Q17*U17</f>
        <v>923.80659999999989</v>
      </c>
      <c r="P17" s="93">
        <f>R17*U17</f>
        <v>178.19340000000003</v>
      </c>
      <c r="Q17" s="94">
        <v>0.83829999999999993</v>
      </c>
      <c r="R17" s="94">
        <v>0.16170000000000001</v>
      </c>
      <c r="S17" s="93">
        <f>T17*U17</f>
        <v>36.586399999999998</v>
      </c>
      <c r="T17" s="95">
        <v>3.32E-2</v>
      </c>
      <c r="U17" s="46">
        <v>1102</v>
      </c>
      <c r="V17" s="46">
        <v>254</v>
      </c>
      <c r="W17" s="49">
        <v>137.75</v>
      </c>
      <c r="X17" t="s">
        <v>182</v>
      </c>
    </row>
    <row r="18" spans="1:24">
      <c r="A18" s="46">
        <v>32</v>
      </c>
      <c r="B18" s="47" t="s">
        <v>116</v>
      </c>
      <c r="C18" s="47" t="s">
        <v>113</v>
      </c>
      <c r="D18" s="47" t="s">
        <v>117</v>
      </c>
      <c r="E18" s="47" t="s">
        <v>118</v>
      </c>
      <c r="F18" s="47" t="s">
        <v>33</v>
      </c>
      <c r="G18" s="46">
        <v>1</v>
      </c>
      <c r="H18" s="46">
        <v>4</v>
      </c>
      <c r="I18" s="46">
        <v>694</v>
      </c>
      <c r="J18" s="48">
        <v>0.80697674418604604</v>
      </c>
      <c r="K18" s="46">
        <v>166</v>
      </c>
      <c r="L18" s="48">
        <v>0.19302325581395299</v>
      </c>
      <c r="M18" s="46">
        <v>860</v>
      </c>
      <c r="N18" s="48">
        <v>1</v>
      </c>
      <c r="O18" s="46">
        <v>815</v>
      </c>
      <c r="P18" s="46">
        <v>45</v>
      </c>
      <c r="Q18" s="48">
        <v>0.94767441860465096</v>
      </c>
      <c r="R18" s="48">
        <v>5.2325581395348798E-2</v>
      </c>
      <c r="U18" s="46">
        <v>860</v>
      </c>
      <c r="V18" s="46">
        <v>346</v>
      </c>
      <c r="W18" s="49">
        <v>215</v>
      </c>
    </row>
    <row r="19" spans="1:24">
      <c r="A19" s="46">
        <v>33</v>
      </c>
      <c r="B19" s="47" t="s">
        <v>119</v>
      </c>
      <c r="C19" s="47" t="s">
        <v>60</v>
      </c>
      <c r="D19" s="47" t="s">
        <v>120</v>
      </c>
      <c r="E19" s="47" t="s">
        <v>121</v>
      </c>
      <c r="F19" s="47" t="s">
        <v>46</v>
      </c>
      <c r="G19" s="46">
        <v>2</v>
      </c>
      <c r="H19" s="46">
        <v>8</v>
      </c>
      <c r="I19" s="46">
        <v>85</v>
      </c>
      <c r="J19" s="48">
        <v>0.85</v>
      </c>
      <c r="K19" s="46">
        <v>15</v>
      </c>
      <c r="L19" s="48">
        <v>0.15</v>
      </c>
      <c r="M19" s="46">
        <v>75</v>
      </c>
      <c r="N19" s="48">
        <v>0.75</v>
      </c>
      <c r="O19" s="46">
        <v>67</v>
      </c>
      <c r="P19" s="46">
        <v>33</v>
      </c>
      <c r="Q19" s="48">
        <v>0.67</v>
      </c>
      <c r="R19" s="48">
        <v>0.33</v>
      </c>
      <c r="S19" s="46">
        <v>3</v>
      </c>
      <c r="T19" s="48">
        <v>0.03</v>
      </c>
      <c r="U19" s="46">
        <v>100</v>
      </c>
      <c r="V19" s="46">
        <v>26</v>
      </c>
      <c r="W19" s="49">
        <v>12.5</v>
      </c>
    </row>
    <row r="20" spans="1:24">
      <c r="A20" s="88">
        <v>36</v>
      </c>
      <c r="B20" s="89" t="s">
        <v>127</v>
      </c>
      <c r="C20" s="89" t="s">
        <v>60</v>
      </c>
      <c r="D20" s="89" t="s">
        <v>128</v>
      </c>
      <c r="E20" s="89" t="s">
        <v>129</v>
      </c>
      <c r="F20" s="89" t="s">
        <v>130</v>
      </c>
      <c r="G20" s="88">
        <v>2</v>
      </c>
      <c r="H20" s="88">
        <v>8</v>
      </c>
      <c r="I20" s="88">
        <v>3</v>
      </c>
      <c r="J20" s="90">
        <v>1</v>
      </c>
      <c r="K20" s="88">
        <v>0</v>
      </c>
      <c r="L20" s="90">
        <v>0</v>
      </c>
      <c r="M20" s="88">
        <v>1</v>
      </c>
      <c r="N20" s="90">
        <v>0.33333333333333298</v>
      </c>
      <c r="O20" s="88">
        <v>1</v>
      </c>
      <c r="P20" s="88">
        <v>2</v>
      </c>
      <c r="Q20" s="90">
        <v>0.33333333333333298</v>
      </c>
      <c r="R20" s="90">
        <v>0.66666666666666696</v>
      </c>
      <c r="S20" s="91"/>
      <c r="T20" s="91"/>
      <c r="U20" s="88">
        <v>3</v>
      </c>
      <c r="V20" s="88">
        <v>1</v>
      </c>
      <c r="W20" s="92">
        <v>0.375</v>
      </c>
      <c r="X20" t="s">
        <v>181</v>
      </c>
    </row>
    <row r="21" spans="1:24" s="96" customFormat="1" ht="14">
      <c r="G21" s="96">
        <f>SUM(G2:G20)</f>
        <v>36</v>
      </c>
      <c r="H21" s="96">
        <f>SUM(H2:H20)</f>
        <v>144</v>
      </c>
      <c r="I21" s="97">
        <f>SUM(I2:I20)</f>
        <v>5859.2201999999997</v>
      </c>
      <c r="J21" s="98">
        <f>I21/(U21)</f>
        <v>0.75495686122922301</v>
      </c>
      <c r="K21" s="97">
        <f>SUM(K2:K20)</f>
        <v>1901.7798</v>
      </c>
      <c r="L21" s="98">
        <f>K21/(U21)</f>
        <v>0.24504313877077696</v>
      </c>
      <c r="M21" s="97">
        <f>SUM(M2:M20)</f>
        <v>4480.1505999999999</v>
      </c>
      <c r="N21" s="98">
        <f>M21/U21</f>
        <v>0.57726460507666533</v>
      </c>
      <c r="O21" s="97">
        <f>SUM(O2:O20)</f>
        <v>5845.8065999999999</v>
      </c>
      <c r="P21" s="97">
        <f>SUM(P2:P20)</f>
        <v>1905.1934000000001</v>
      </c>
      <c r="Q21" s="98">
        <f>O21/U21</f>
        <v>0.7532285272516428</v>
      </c>
      <c r="R21" s="98">
        <f>P21/U21</f>
        <v>0.24548297899755187</v>
      </c>
      <c r="S21" s="97">
        <f>SUM(S2:S20)</f>
        <v>660.58640000000003</v>
      </c>
      <c r="T21" s="98">
        <f>S21/U21</f>
        <v>8.511614482669759E-2</v>
      </c>
      <c r="U21" s="96">
        <f>SUM(U2:U20)</f>
        <v>7761</v>
      </c>
      <c r="V21" s="96">
        <f>SUM(V2:V20)</f>
        <v>2107</v>
      </c>
      <c r="W21" s="96">
        <f>SUM(W2:W20)</f>
        <v>1117.625</v>
      </c>
    </row>
    <row r="22" spans="1:24">
      <c r="U22" s="99" t="s">
        <v>140</v>
      </c>
      <c r="V22" s="100"/>
      <c r="W22" s="101">
        <f>SUM(W2:W20)/COUNT(W2:W20)</f>
        <v>58.82236842105263</v>
      </c>
    </row>
    <row r="23" spans="1:24">
      <c r="U23" s="99" t="s">
        <v>141</v>
      </c>
      <c r="V23" s="100"/>
      <c r="W23" s="101">
        <f>SUM(V2:V20)/COUNT(V2:V20)</f>
        <v>110.89473684210526</v>
      </c>
    </row>
    <row r="26" spans="1:24">
      <c r="A26" s="75" t="s">
        <v>0</v>
      </c>
      <c r="B26" s="75" t="s">
        <v>1</v>
      </c>
      <c r="C26" s="75" t="s">
        <v>2</v>
      </c>
      <c r="D26" s="75" t="s">
        <v>3</v>
      </c>
      <c r="E26" s="75" t="s">
        <v>4</v>
      </c>
      <c r="F26" s="75" t="s">
        <v>5</v>
      </c>
      <c r="G26" s="75" t="s">
        <v>6</v>
      </c>
      <c r="H26" s="75" t="s">
        <v>7</v>
      </c>
      <c r="I26" s="75" t="s">
        <v>8</v>
      </c>
      <c r="J26" s="75" t="s">
        <v>9</v>
      </c>
      <c r="K26" s="75" t="s">
        <v>10</v>
      </c>
      <c r="L26" s="75" t="s">
        <v>11</v>
      </c>
      <c r="M26" s="75" t="s">
        <v>12</v>
      </c>
      <c r="N26" s="75" t="s">
        <v>13</v>
      </c>
      <c r="O26" s="75" t="s">
        <v>14</v>
      </c>
      <c r="P26" s="75" t="s">
        <v>15</v>
      </c>
      <c r="Q26" s="75" t="s">
        <v>16</v>
      </c>
      <c r="R26" s="75" t="s">
        <v>17</v>
      </c>
      <c r="S26" s="75" t="s">
        <v>169</v>
      </c>
      <c r="T26" s="75" t="s">
        <v>170</v>
      </c>
      <c r="U26" s="75" t="s">
        <v>18</v>
      </c>
      <c r="V26" s="75" t="s">
        <v>19</v>
      </c>
      <c r="W26" s="75" t="s">
        <v>20</v>
      </c>
    </row>
    <row r="27" spans="1:24">
      <c r="A27" s="46">
        <v>7</v>
      </c>
      <c r="B27" s="47" t="s">
        <v>42</v>
      </c>
      <c r="C27" s="47" t="s">
        <v>43</v>
      </c>
      <c r="D27" s="47" t="s">
        <v>44</v>
      </c>
      <c r="E27" s="47" t="s">
        <v>45</v>
      </c>
      <c r="F27" s="47" t="s">
        <v>46</v>
      </c>
      <c r="G27" s="46">
        <v>2</v>
      </c>
      <c r="H27" s="46">
        <v>8</v>
      </c>
      <c r="I27" s="46">
        <v>109</v>
      </c>
      <c r="J27" s="48">
        <v>0.689873417721519</v>
      </c>
      <c r="K27" s="46">
        <v>49</v>
      </c>
      <c r="L27" s="48">
        <v>0.310126582278481</v>
      </c>
      <c r="M27" s="46">
        <v>11</v>
      </c>
      <c r="N27" s="48">
        <v>6.9620253164557E-2</v>
      </c>
      <c r="O27" s="46">
        <v>111</v>
      </c>
      <c r="P27" s="46">
        <v>47</v>
      </c>
      <c r="Q27" s="48">
        <v>0.70253164556962</v>
      </c>
      <c r="R27" s="48">
        <v>0.29746835443038</v>
      </c>
      <c r="S27" s="46">
        <v>18</v>
      </c>
      <c r="T27" s="48">
        <v>0.113924050632911</v>
      </c>
      <c r="U27" s="46">
        <v>158</v>
      </c>
      <c r="V27" s="46">
        <v>66</v>
      </c>
      <c r="W27" s="49">
        <v>19.75</v>
      </c>
    </row>
    <row r="28" spans="1:24">
      <c r="A28" s="46">
        <v>8</v>
      </c>
      <c r="B28" s="47" t="s">
        <v>47</v>
      </c>
      <c r="C28" s="47" t="s">
        <v>22</v>
      </c>
      <c r="D28" s="47" t="s">
        <v>48</v>
      </c>
      <c r="E28" s="47" t="s">
        <v>49</v>
      </c>
      <c r="F28" s="47" t="s">
        <v>29</v>
      </c>
      <c r="G28" s="46">
        <v>2</v>
      </c>
      <c r="H28" s="46">
        <v>8</v>
      </c>
      <c r="I28" s="46">
        <v>427</v>
      </c>
      <c r="J28" s="48">
        <v>0.70695364238410596</v>
      </c>
      <c r="K28" s="46">
        <v>177</v>
      </c>
      <c r="L28" s="48">
        <v>0.29304635761589398</v>
      </c>
      <c r="M28" s="46">
        <v>144</v>
      </c>
      <c r="N28" s="48">
        <v>0.23841059602649001</v>
      </c>
      <c r="O28" s="46">
        <v>360</v>
      </c>
      <c r="P28" s="46">
        <v>244</v>
      </c>
      <c r="Q28" s="48">
        <v>0.59602649006622499</v>
      </c>
      <c r="R28" s="48">
        <v>0.40397350993377501</v>
      </c>
      <c r="S28" s="46">
        <v>68</v>
      </c>
      <c r="T28" s="48">
        <v>0.112582781456954</v>
      </c>
      <c r="U28" s="46">
        <v>604</v>
      </c>
      <c r="V28" s="46">
        <v>117</v>
      </c>
      <c r="W28" s="49">
        <v>75.5</v>
      </c>
    </row>
    <row r="29" spans="1:24">
      <c r="A29" s="46">
        <v>10</v>
      </c>
      <c r="B29" s="47" t="s">
        <v>53</v>
      </c>
      <c r="C29" s="47" t="s">
        <v>22</v>
      </c>
      <c r="D29" s="47" t="s">
        <v>54</v>
      </c>
      <c r="E29" s="47" t="s">
        <v>55</v>
      </c>
      <c r="F29" s="47" t="s">
        <v>33</v>
      </c>
      <c r="G29" s="46">
        <v>2</v>
      </c>
      <c r="H29" s="46">
        <v>8</v>
      </c>
      <c r="I29" s="46">
        <v>399</v>
      </c>
      <c r="J29" s="48">
        <v>0.70619469026548698</v>
      </c>
      <c r="K29" s="46">
        <v>166</v>
      </c>
      <c r="L29" s="48">
        <v>0.29380530973451302</v>
      </c>
      <c r="M29" s="46">
        <v>513</v>
      </c>
      <c r="N29" s="48">
        <v>0.90796460176991101</v>
      </c>
      <c r="O29" s="46">
        <v>414</v>
      </c>
      <c r="P29" s="46">
        <v>141</v>
      </c>
      <c r="Q29" s="48">
        <v>0.73274336283185804</v>
      </c>
      <c r="R29" s="48">
        <v>0.24955752212389401</v>
      </c>
      <c r="S29" s="46">
        <v>85</v>
      </c>
      <c r="T29" s="48">
        <v>0.15044247787610601</v>
      </c>
      <c r="U29" s="46">
        <v>565</v>
      </c>
      <c r="V29" s="46">
        <v>162</v>
      </c>
      <c r="W29" s="49">
        <v>70.625</v>
      </c>
    </row>
    <row r="30" spans="1:24">
      <c r="A30" s="46">
        <v>12</v>
      </c>
      <c r="B30" s="47" t="s">
        <v>59</v>
      </c>
      <c r="C30" s="47" t="s">
        <v>60</v>
      </c>
      <c r="D30" s="47" t="s">
        <v>61</v>
      </c>
      <c r="E30" s="47" t="s">
        <v>58</v>
      </c>
      <c r="F30" s="47" t="s">
        <v>46</v>
      </c>
      <c r="G30" s="46">
        <v>2</v>
      </c>
      <c r="H30" s="46">
        <v>8</v>
      </c>
      <c r="I30" s="46">
        <v>370</v>
      </c>
      <c r="J30" s="48">
        <v>0.64912280701754399</v>
      </c>
      <c r="K30" s="46">
        <v>200</v>
      </c>
      <c r="L30" s="48">
        <v>0.35087719298245601</v>
      </c>
      <c r="M30" s="46">
        <v>21</v>
      </c>
      <c r="N30" s="48">
        <v>3.6842105263157898E-2</v>
      </c>
      <c r="O30" s="46">
        <v>397</v>
      </c>
      <c r="P30" s="46">
        <v>173</v>
      </c>
      <c r="Q30" s="48">
        <v>0.69649122807017505</v>
      </c>
      <c r="R30" s="48">
        <v>0.30350877192982501</v>
      </c>
      <c r="S30" s="46">
        <v>68</v>
      </c>
      <c r="T30" s="48">
        <v>0.119298245614035</v>
      </c>
      <c r="U30" s="46">
        <v>570</v>
      </c>
      <c r="V30" s="46">
        <v>135</v>
      </c>
      <c r="W30" s="49">
        <v>71.25</v>
      </c>
    </row>
    <row r="31" spans="1:24">
      <c r="A31" s="46">
        <v>13</v>
      </c>
      <c r="B31" s="47" t="s">
        <v>62</v>
      </c>
      <c r="C31" s="47" t="s">
        <v>43</v>
      </c>
      <c r="D31" s="47" t="s">
        <v>63</v>
      </c>
      <c r="E31" s="47" t="s">
        <v>45</v>
      </c>
      <c r="F31" s="47" t="s">
        <v>64</v>
      </c>
      <c r="G31" s="46">
        <v>2</v>
      </c>
      <c r="H31" s="46">
        <v>8</v>
      </c>
      <c r="I31" s="46">
        <v>11</v>
      </c>
      <c r="J31" s="48">
        <v>1</v>
      </c>
      <c r="K31" s="46">
        <v>0</v>
      </c>
      <c r="L31" s="48">
        <v>0</v>
      </c>
      <c r="M31" s="46">
        <v>0</v>
      </c>
      <c r="N31" s="48">
        <v>0</v>
      </c>
      <c r="O31" s="46">
        <v>3</v>
      </c>
      <c r="P31" s="46">
        <v>8</v>
      </c>
      <c r="Q31" s="48">
        <v>0.27272727272727298</v>
      </c>
      <c r="R31" s="48">
        <v>0.72727272727272696</v>
      </c>
      <c r="S31" s="46">
        <v>0</v>
      </c>
      <c r="T31" s="48">
        <v>0</v>
      </c>
      <c r="U31" s="46">
        <v>11</v>
      </c>
      <c r="V31" s="46">
        <v>5</v>
      </c>
      <c r="W31" s="49">
        <v>1.375</v>
      </c>
    </row>
    <row r="32" spans="1:24">
      <c r="A32" s="46">
        <v>15</v>
      </c>
      <c r="B32" s="47" t="s">
        <v>69</v>
      </c>
      <c r="C32" s="47" t="s">
        <v>22</v>
      </c>
      <c r="D32" s="47" t="s">
        <v>70</v>
      </c>
      <c r="E32" s="47" t="s">
        <v>71</v>
      </c>
      <c r="F32" s="47" t="s">
        <v>25</v>
      </c>
      <c r="G32" s="46">
        <v>2</v>
      </c>
      <c r="H32" s="46">
        <v>8</v>
      </c>
      <c r="I32" s="46">
        <v>146</v>
      </c>
      <c r="J32" s="48">
        <v>0.74871794871794894</v>
      </c>
      <c r="K32" s="46">
        <v>49</v>
      </c>
      <c r="L32" s="48">
        <v>0.251282051282051</v>
      </c>
      <c r="M32" s="46">
        <v>38</v>
      </c>
      <c r="N32" s="48">
        <v>0.19487179487179501</v>
      </c>
      <c r="O32" s="46">
        <v>150</v>
      </c>
      <c r="P32" s="46">
        <v>45</v>
      </c>
      <c r="Q32" s="48">
        <v>0.76923076923076905</v>
      </c>
      <c r="R32" s="48">
        <v>0.230769230769231</v>
      </c>
      <c r="S32" s="46">
        <v>1</v>
      </c>
      <c r="T32" s="48">
        <v>5.1282051282051299E-3</v>
      </c>
      <c r="U32" s="46">
        <v>195</v>
      </c>
      <c r="V32" s="46">
        <v>47</v>
      </c>
      <c r="W32" s="49">
        <v>24.375</v>
      </c>
    </row>
    <row r="33" spans="1:24">
      <c r="A33" s="46">
        <v>16</v>
      </c>
      <c r="B33" s="47" t="s">
        <v>72</v>
      </c>
      <c r="C33" s="47" t="s">
        <v>22</v>
      </c>
      <c r="D33" s="47" t="s">
        <v>73</v>
      </c>
      <c r="E33" s="47" t="s">
        <v>39</v>
      </c>
      <c r="F33" s="47" t="s">
        <v>33</v>
      </c>
      <c r="G33" s="46">
        <v>2</v>
      </c>
      <c r="H33" s="46">
        <v>8</v>
      </c>
      <c r="I33" s="46">
        <v>451</v>
      </c>
      <c r="J33" s="48">
        <v>0.80535714285714299</v>
      </c>
      <c r="K33" s="46">
        <v>109</v>
      </c>
      <c r="L33" s="48">
        <v>0.19464285714285701</v>
      </c>
      <c r="M33" s="46">
        <v>47</v>
      </c>
      <c r="N33" s="48">
        <v>8.3928571428571394E-2</v>
      </c>
      <c r="O33" s="46">
        <v>321</v>
      </c>
      <c r="P33" s="46">
        <v>239</v>
      </c>
      <c r="Q33" s="48">
        <v>0.57321428571428601</v>
      </c>
      <c r="R33" s="48">
        <v>0.42678571428571399</v>
      </c>
      <c r="S33" s="46">
        <v>86</v>
      </c>
      <c r="T33" s="48">
        <v>0.153571428571429</v>
      </c>
      <c r="U33" s="46">
        <v>560</v>
      </c>
      <c r="V33" s="46">
        <v>122</v>
      </c>
      <c r="W33" s="49">
        <v>70</v>
      </c>
    </row>
    <row r="34" spans="1:24">
      <c r="A34" s="46">
        <v>17</v>
      </c>
      <c r="B34" s="47" t="s">
        <v>31</v>
      </c>
      <c r="C34" s="47" t="s">
        <v>22</v>
      </c>
      <c r="D34" s="47" t="s">
        <v>74</v>
      </c>
      <c r="E34" s="47" t="s">
        <v>75</v>
      </c>
      <c r="F34" s="47" t="s">
        <v>68</v>
      </c>
      <c r="G34" s="46">
        <v>2</v>
      </c>
      <c r="H34" s="46">
        <v>8</v>
      </c>
      <c r="I34" s="46">
        <v>96</v>
      </c>
      <c r="J34" s="48">
        <v>0.65753424657534199</v>
      </c>
      <c r="K34" s="46">
        <v>50</v>
      </c>
      <c r="L34" s="48">
        <v>0.34246575342465801</v>
      </c>
      <c r="M34" s="46">
        <v>90</v>
      </c>
      <c r="N34" s="48">
        <v>0.61643835616438403</v>
      </c>
      <c r="O34" s="46">
        <v>101</v>
      </c>
      <c r="P34" s="46">
        <v>45</v>
      </c>
      <c r="Q34" s="48">
        <v>0.69178082191780799</v>
      </c>
      <c r="R34" s="48">
        <v>0.30821917808219201</v>
      </c>
      <c r="S34" s="46">
        <v>11</v>
      </c>
      <c r="T34" s="48">
        <v>7.5342465753424695E-2</v>
      </c>
      <c r="U34" s="46">
        <v>146</v>
      </c>
      <c r="V34" s="46">
        <v>40</v>
      </c>
      <c r="W34" s="49">
        <v>18.25</v>
      </c>
    </row>
    <row r="35" spans="1:24">
      <c r="A35" s="46">
        <v>19</v>
      </c>
      <c r="B35" s="47" t="s">
        <v>80</v>
      </c>
      <c r="C35" s="47" t="s">
        <v>43</v>
      </c>
      <c r="D35" s="47" t="s">
        <v>81</v>
      </c>
      <c r="E35" s="47" t="s">
        <v>82</v>
      </c>
      <c r="F35" s="47" t="s">
        <v>64</v>
      </c>
      <c r="G35" s="46">
        <v>2</v>
      </c>
      <c r="H35" s="46">
        <v>8</v>
      </c>
      <c r="I35" s="46">
        <v>157</v>
      </c>
      <c r="J35" s="48">
        <v>0.72685185185185197</v>
      </c>
      <c r="K35" s="46">
        <v>59</v>
      </c>
      <c r="L35" s="48">
        <v>0.27314814814814797</v>
      </c>
      <c r="M35" s="46">
        <v>7</v>
      </c>
      <c r="N35" s="48">
        <v>3.2407407407407399E-2</v>
      </c>
      <c r="O35" s="46">
        <v>164</v>
      </c>
      <c r="P35" s="46">
        <v>52</v>
      </c>
      <c r="Q35" s="48">
        <v>0.75925925925925897</v>
      </c>
      <c r="R35" s="48">
        <v>0.240740740740741</v>
      </c>
      <c r="S35" s="46">
        <v>20</v>
      </c>
      <c r="T35" s="48">
        <v>9.2592592592592601E-2</v>
      </c>
      <c r="U35" s="46">
        <v>216</v>
      </c>
      <c r="V35" s="46">
        <v>58</v>
      </c>
      <c r="W35" s="49">
        <v>27</v>
      </c>
    </row>
    <row r="36" spans="1:24">
      <c r="A36" s="46">
        <v>21</v>
      </c>
      <c r="B36" s="47" t="s">
        <v>85</v>
      </c>
      <c r="C36" s="47" t="s">
        <v>22</v>
      </c>
      <c r="D36" s="47" t="s">
        <v>86</v>
      </c>
      <c r="E36" s="47" t="s">
        <v>87</v>
      </c>
      <c r="F36" s="47" t="s">
        <v>33</v>
      </c>
      <c r="G36" s="46">
        <v>1</v>
      </c>
      <c r="H36" s="46">
        <v>4</v>
      </c>
      <c r="I36" s="46">
        <v>240</v>
      </c>
      <c r="J36" s="48">
        <v>0.75</v>
      </c>
      <c r="K36" s="46">
        <v>80</v>
      </c>
      <c r="L36" s="48">
        <v>0.25</v>
      </c>
      <c r="M36" s="46">
        <v>57</v>
      </c>
      <c r="N36" s="48">
        <v>0.17812500000000001</v>
      </c>
      <c r="O36" s="46">
        <v>228</v>
      </c>
      <c r="P36" s="46">
        <v>92</v>
      </c>
      <c r="Q36" s="48">
        <v>0.71250000000000002</v>
      </c>
      <c r="R36" s="48">
        <v>0.28749999999999998</v>
      </c>
      <c r="S36" s="46">
        <v>30</v>
      </c>
      <c r="T36" s="48">
        <v>9.375E-2</v>
      </c>
      <c r="U36" s="46">
        <v>320</v>
      </c>
      <c r="V36" s="46">
        <v>138</v>
      </c>
      <c r="W36" s="49">
        <v>80</v>
      </c>
    </row>
    <row r="37" spans="1:24">
      <c r="A37" s="46">
        <v>22</v>
      </c>
      <c r="B37" s="47" t="s">
        <v>88</v>
      </c>
      <c r="C37" s="47" t="s">
        <v>22</v>
      </c>
      <c r="D37" s="47" t="s">
        <v>89</v>
      </c>
      <c r="E37" s="47" t="s">
        <v>90</v>
      </c>
      <c r="F37" s="47" t="s">
        <v>68</v>
      </c>
      <c r="G37" s="46">
        <v>2</v>
      </c>
      <c r="H37" s="46">
        <v>8</v>
      </c>
      <c r="I37" s="46">
        <v>71</v>
      </c>
      <c r="J37" s="48">
        <v>0.731958762886598</v>
      </c>
      <c r="K37" s="46">
        <v>26</v>
      </c>
      <c r="L37" s="48">
        <v>0.268041237113402</v>
      </c>
      <c r="M37" s="46">
        <v>10</v>
      </c>
      <c r="N37" s="48">
        <v>0.10309278350515499</v>
      </c>
      <c r="O37" s="46">
        <v>54</v>
      </c>
      <c r="P37" s="46">
        <v>43</v>
      </c>
      <c r="Q37" s="48">
        <v>0.55670103092783496</v>
      </c>
      <c r="R37" s="48">
        <v>0.44329896907216498</v>
      </c>
      <c r="S37" s="46">
        <v>1</v>
      </c>
      <c r="T37" s="48">
        <v>1.03092783505155E-2</v>
      </c>
      <c r="U37" s="46">
        <v>97</v>
      </c>
      <c r="V37" s="46">
        <v>20</v>
      </c>
      <c r="W37" s="49">
        <v>12.125</v>
      </c>
    </row>
    <row r="38" spans="1:24">
      <c r="A38" s="46">
        <v>24</v>
      </c>
      <c r="B38" s="47" t="s">
        <v>93</v>
      </c>
      <c r="C38" s="47" t="s">
        <v>22</v>
      </c>
      <c r="D38" s="47" t="s">
        <v>94</v>
      </c>
      <c r="E38" s="47" t="s">
        <v>30</v>
      </c>
      <c r="F38" s="47" t="s">
        <v>33</v>
      </c>
      <c r="G38" s="46">
        <v>2</v>
      </c>
      <c r="H38" s="46">
        <v>8</v>
      </c>
      <c r="I38" s="46">
        <v>344</v>
      </c>
      <c r="J38" s="48">
        <v>0.66281310211946098</v>
      </c>
      <c r="K38" s="46">
        <v>175</v>
      </c>
      <c r="L38" s="48">
        <v>0.33718689788054002</v>
      </c>
      <c r="M38" s="46">
        <v>35</v>
      </c>
      <c r="N38" s="48">
        <v>6.7437379576107903E-2</v>
      </c>
      <c r="O38" s="46">
        <v>358</v>
      </c>
      <c r="P38" s="46">
        <v>161</v>
      </c>
      <c r="Q38" s="48">
        <v>0.68978805394990395</v>
      </c>
      <c r="R38" s="48">
        <v>0.310211946050096</v>
      </c>
      <c r="S38" s="46">
        <v>69</v>
      </c>
      <c r="T38" s="48">
        <v>0.13294797687861301</v>
      </c>
      <c r="U38" s="46">
        <v>519</v>
      </c>
      <c r="V38" s="46">
        <v>159</v>
      </c>
      <c r="W38" s="49">
        <v>64.875</v>
      </c>
    </row>
    <row r="39" spans="1:24">
      <c r="A39" s="46">
        <v>25</v>
      </c>
      <c r="B39" s="47" t="s">
        <v>95</v>
      </c>
      <c r="C39" s="47" t="s">
        <v>43</v>
      </c>
      <c r="D39" s="47" t="s">
        <v>96</v>
      </c>
      <c r="E39" s="47" t="s">
        <v>97</v>
      </c>
      <c r="F39" s="47" t="s">
        <v>64</v>
      </c>
      <c r="G39" s="46">
        <v>2</v>
      </c>
      <c r="H39" s="46">
        <v>8</v>
      </c>
      <c r="I39" s="46">
        <v>119</v>
      </c>
      <c r="J39" s="48">
        <v>0.85611510791366896</v>
      </c>
      <c r="K39" s="46">
        <v>20</v>
      </c>
      <c r="L39" s="48">
        <v>0.14388489208633101</v>
      </c>
      <c r="M39" s="46">
        <v>56</v>
      </c>
      <c r="N39" s="48">
        <v>0.402877697841727</v>
      </c>
      <c r="O39" s="46">
        <v>80</v>
      </c>
      <c r="P39" s="46">
        <v>59</v>
      </c>
      <c r="Q39" s="48">
        <v>0.57553956834532405</v>
      </c>
      <c r="R39" s="48">
        <v>0.42446043165467601</v>
      </c>
      <c r="S39" s="46">
        <v>55</v>
      </c>
      <c r="T39" s="48">
        <v>0.39568345323741</v>
      </c>
      <c r="U39" s="46">
        <v>139</v>
      </c>
      <c r="V39" s="46">
        <v>83</v>
      </c>
      <c r="W39" s="49">
        <v>17.375</v>
      </c>
    </row>
    <row r="40" spans="1:24" ht="14">
      <c r="A40" s="46"/>
      <c r="B40" s="47"/>
      <c r="C40" s="47"/>
      <c r="D40" s="47"/>
      <c r="E40" s="47"/>
      <c r="F40" s="47"/>
      <c r="G40" s="96">
        <f>SUM(G27:G39)</f>
        <v>25</v>
      </c>
      <c r="H40" s="96">
        <f>SUM(H27:H39)</f>
        <v>100</v>
      </c>
      <c r="I40" s="96">
        <f>SUM(I27:I39)</f>
        <v>2940</v>
      </c>
      <c r="J40" s="98">
        <f>I40/(U40)</f>
        <v>0.71707317073170729</v>
      </c>
      <c r="K40" s="96">
        <f>SUM(K27:K39)</f>
        <v>1160</v>
      </c>
      <c r="L40" s="98">
        <f>K40/(U40)</f>
        <v>0.28292682926829266</v>
      </c>
      <c r="M40" s="96">
        <f>SUM(M27:M39)</f>
        <v>1029</v>
      </c>
      <c r="N40" s="98">
        <f>M40/U40</f>
        <v>0.25097560975609756</v>
      </c>
      <c r="O40" s="96">
        <f>SUM(O27:O39)</f>
        <v>2741</v>
      </c>
      <c r="P40" s="96">
        <f>SUM(P27:P39)</f>
        <v>1349</v>
      </c>
      <c r="Q40" s="98">
        <f>O40/U40</f>
        <v>0.6685365853658537</v>
      </c>
      <c r="R40" s="98">
        <f>P40/U40</f>
        <v>0.32902439024390245</v>
      </c>
      <c r="S40" s="96">
        <f>SUM(S27:S39)</f>
        <v>512</v>
      </c>
      <c r="T40" s="98">
        <f>S40/U40</f>
        <v>0.1248780487804878</v>
      </c>
      <c r="U40" s="96">
        <f>SUM(U27:U39)</f>
        <v>4100</v>
      </c>
      <c r="V40" s="96">
        <f>SUM(V27:V39)</f>
        <v>1152</v>
      </c>
      <c r="W40" s="96">
        <f>SUM(W27:W39)</f>
        <v>552.5</v>
      </c>
    </row>
    <row r="41" spans="1:24">
      <c r="A41" s="46"/>
      <c r="B41" s="47"/>
      <c r="C41" s="47"/>
      <c r="D41" s="47"/>
      <c r="E41" s="47"/>
      <c r="F41" s="47"/>
      <c r="G41" s="46"/>
      <c r="H41" s="46"/>
      <c r="I41" s="46"/>
      <c r="J41" s="48"/>
      <c r="K41" s="46"/>
      <c r="L41" s="48"/>
      <c r="M41" s="46"/>
      <c r="N41" s="48"/>
      <c r="O41" s="46"/>
      <c r="P41" s="46"/>
      <c r="Q41" s="48"/>
      <c r="R41" s="48"/>
      <c r="S41" s="46"/>
      <c r="T41" s="48"/>
      <c r="U41" s="99" t="s">
        <v>140</v>
      </c>
      <c r="V41" s="100"/>
      <c r="W41" s="101">
        <f>SUM(W27:W39)/COUNT(W27:W39)</f>
        <v>42.5</v>
      </c>
    </row>
    <row r="42" spans="1:24">
      <c r="A42" s="46"/>
      <c r="B42" s="47"/>
      <c r="C42" s="47"/>
      <c r="D42" s="47"/>
      <c r="E42" s="47"/>
      <c r="F42" s="47"/>
      <c r="G42" s="46"/>
      <c r="H42" s="46"/>
      <c r="I42" s="46"/>
      <c r="J42" s="48"/>
      <c r="K42" s="46"/>
      <c r="L42" s="48"/>
      <c r="M42" s="46"/>
      <c r="N42" s="48"/>
      <c r="O42" s="46"/>
      <c r="P42" s="46"/>
      <c r="Q42" s="48"/>
      <c r="R42" s="48"/>
      <c r="S42" s="46"/>
      <c r="T42" s="48"/>
      <c r="U42" s="99" t="s">
        <v>141</v>
      </c>
      <c r="V42" s="100"/>
      <c r="W42" s="101">
        <f>SUM(V27:V39)/COUNT(V27:V39)</f>
        <v>88.615384615384613</v>
      </c>
    </row>
    <row r="43" spans="1:24">
      <c r="A43" s="46"/>
      <c r="B43" s="102" t="s">
        <v>176</v>
      </c>
      <c r="C43" s="47"/>
      <c r="D43" s="47"/>
      <c r="E43" s="47"/>
      <c r="F43" s="47"/>
      <c r="G43" s="46"/>
      <c r="H43" s="46"/>
      <c r="I43" s="46"/>
      <c r="J43" s="48"/>
      <c r="K43" s="46"/>
      <c r="L43" s="48"/>
      <c r="M43" s="46"/>
      <c r="N43" s="48"/>
      <c r="O43" s="46"/>
      <c r="P43" s="46"/>
      <c r="Q43" s="48"/>
      <c r="R43" s="48"/>
      <c r="S43" s="46"/>
      <c r="T43" s="48"/>
      <c r="U43" s="46"/>
      <c r="V43" s="46"/>
      <c r="W43" s="49"/>
    </row>
    <row r="44" spans="1:24">
      <c r="A44" s="88">
        <v>28</v>
      </c>
      <c r="B44" s="89" t="s">
        <v>103</v>
      </c>
      <c r="C44" s="89" t="s">
        <v>22</v>
      </c>
      <c r="D44" s="89" t="s">
        <v>104</v>
      </c>
      <c r="E44" s="89" t="s">
        <v>105</v>
      </c>
      <c r="F44" s="89" t="s">
        <v>68</v>
      </c>
      <c r="G44" s="88">
        <v>2</v>
      </c>
      <c r="H44" s="88">
        <v>8</v>
      </c>
      <c r="I44" s="88">
        <v>183</v>
      </c>
      <c r="J44" s="90">
        <v>0.86729857819905198</v>
      </c>
      <c r="K44" s="88">
        <v>28</v>
      </c>
      <c r="L44" s="90">
        <v>0.13270142180094799</v>
      </c>
      <c r="M44" s="88">
        <v>144</v>
      </c>
      <c r="N44" s="90">
        <v>0.68246445497630304</v>
      </c>
      <c r="O44" s="88">
        <v>210</v>
      </c>
      <c r="P44" s="88">
        <v>1</v>
      </c>
      <c r="Q44" s="90">
        <v>0.99526066350710896</v>
      </c>
      <c r="R44" s="90">
        <v>4.739336492891E-3</v>
      </c>
      <c r="S44" s="91"/>
      <c r="T44" s="91"/>
      <c r="U44" s="88">
        <v>211</v>
      </c>
      <c r="V44" s="88">
        <v>56</v>
      </c>
      <c r="W44" s="92">
        <v>26.375</v>
      </c>
      <c r="X44" t="s">
        <v>181</v>
      </c>
    </row>
    <row r="45" spans="1:24">
      <c r="A45" s="46">
        <v>29</v>
      </c>
      <c r="B45" s="47" t="s">
        <v>106</v>
      </c>
      <c r="C45" s="47" t="s">
        <v>22</v>
      </c>
      <c r="D45" s="47" t="s">
        <v>107</v>
      </c>
      <c r="E45" s="47" t="s">
        <v>108</v>
      </c>
      <c r="F45" s="47" t="s">
        <v>33</v>
      </c>
      <c r="G45" s="46">
        <v>2</v>
      </c>
      <c r="H45" s="46">
        <v>8</v>
      </c>
      <c r="I45" s="46">
        <v>1067</v>
      </c>
      <c r="J45" s="48">
        <v>0.77039711191335702</v>
      </c>
      <c r="K45" s="46">
        <v>318</v>
      </c>
      <c r="L45" s="48">
        <v>0.229602888086643</v>
      </c>
      <c r="M45" s="46">
        <v>1368</v>
      </c>
      <c r="N45" s="48">
        <v>0.98772563176895301</v>
      </c>
      <c r="O45" s="46">
        <v>1088</v>
      </c>
      <c r="P45" s="46">
        <v>297</v>
      </c>
      <c r="Q45" s="48">
        <v>0.785559566787004</v>
      </c>
      <c r="R45" s="48">
        <v>0.214440433212996</v>
      </c>
      <c r="S45" s="46">
        <v>109</v>
      </c>
      <c r="T45" s="48">
        <v>7.8700361010830305E-2</v>
      </c>
      <c r="U45" s="46">
        <v>1385</v>
      </c>
      <c r="V45" s="46">
        <v>272</v>
      </c>
      <c r="W45" s="49">
        <v>173.125</v>
      </c>
    </row>
    <row r="46" spans="1:24">
      <c r="A46" s="46">
        <v>31</v>
      </c>
      <c r="B46" s="47" t="s">
        <v>112</v>
      </c>
      <c r="C46" s="47" t="s">
        <v>113</v>
      </c>
      <c r="D46" s="47" t="s">
        <v>114</v>
      </c>
      <c r="E46" s="47" t="s">
        <v>115</v>
      </c>
      <c r="F46" s="47" t="s">
        <v>33</v>
      </c>
      <c r="G46" s="46">
        <v>2</v>
      </c>
      <c r="H46" s="46">
        <v>8</v>
      </c>
      <c r="I46" s="93">
        <f>J46*U46</f>
        <v>887.22020000000009</v>
      </c>
      <c r="J46" s="94">
        <v>0.80510000000000004</v>
      </c>
      <c r="K46" s="93">
        <f>L46*U46</f>
        <v>214.77979999999999</v>
      </c>
      <c r="L46" s="94">
        <v>0.19489999999999999</v>
      </c>
      <c r="M46" s="93">
        <f>N46*U46</f>
        <v>1003.1506000000001</v>
      </c>
      <c r="N46" s="94">
        <v>0.9103</v>
      </c>
      <c r="O46" s="93">
        <f>Q46*U46</f>
        <v>923.80659999999989</v>
      </c>
      <c r="P46" s="93">
        <f>R46*U46</f>
        <v>178.19340000000003</v>
      </c>
      <c r="Q46" s="94">
        <v>0.83829999999999993</v>
      </c>
      <c r="R46" s="94">
        <v>0.16170000000000001</v>
      </c>
      <c r="S46" s="93">
        <f>T46*U46</f>
        <v>36.586399999999998</v>
      </c>
      <c r="T46" s="95">
        <v>3.32E-2</v>
      </c>
      <c r="U46" s="46">
        <v>1102</v>
      </c>
      <c r="V46" s="46">
        <v>254</v>
      </c>
      <c r="W46" s="49">
        <v>137.75</v>
      </c>
      <c r="X46" t="s">
        <v>182</v>
      </c>
    </row>
    <row r="47" spans="1:24">
      <c r="A47" s="46">
        <v>32</v>
      </c>
      <c r="B47" s="47" t="s">
        <v>116</v>
      </c>
      <c r="C47" s="47" t="s">
        <v>113</v>
      </c>
      <c r="D47" s="47" t="s">
        <v>117</v>
      </c>
      <c r="E47" s="47" t="s">
        <v>118</v>
      </c>
      <c r="F47" s="47" t="s">
        <v>33</v>
      </c>
      <c r="G47" s="46">
        <v>1</v>
      </c>
      <c r="H47" s="46">
        <v>4</v>
      </c>
      <c r="I47" s="46">
        <v>694</v>
      </c>
      <c r="J47" s="48">
        <v>0.80697674418604604</v>
      </c>
      <c r="K47" s="46">
        <v>166</v>
      </c>
      <c r="L47" s="48">
        <v>0.19302325581395299</v>
      </c>
      <c r="M47" s="46">
        <v>860</v>
      </c>
      <c r="N47" s="48">
        <v>1</v>
      </c>
      <c r="O47" s="46">
        <v>815</v>
      </c>
      <c r="P47" s="46">
        <v>45</v>
      </c>
      <c r="Q47" s="48">
        <v>0.94767441860465096</v>
      </c>
      <c r="R47" s="48">
        <v>5.2325581395348798E-2</v>
      </c>
      <c r="U47" s="46">
        <v>860</v>
      </c>
      <c r="V47" s="46">
        <v>346</v>
      </c>
      <c r="W47" s="49">
        <v>215</v>
      </c>
    </row>
    <row r="48" spans="1:24">
      <c r="A48" s="46">
        <v>33</v>
      </c>
      <c r="B48" s="47" t="s">
        <v>119</v>
      </c>
      <c r="C48" s="47" t="s">
        <v>60</v>
      </c>
      <c r="D48" s="47" t="s">
        <v>120</v>
      </c>
      <c r="E48" s="47" t="s">
        <v>121</v>
      </c>
      <c r="F48" s="47" t="s">
        <v>46</v>
      </c>
      <c r="G48" s="46">
        <v>2</v>
      </c>
      <c r="H48" s="46">
        <v>8</v>
      </c>
      <c r="I48" s="46">
        <v>85</v>
      </c>
      <c r="J48" s="48">
        <v>0.85</v>
      </c>
      <c r="K48" s="46">
        <v>15</v>
      </c>
      <c r="L48" s="48">
        <v>0.15</v>
      </c>
      <c r="M48" s="46">
        <v>75</v>
      </c>
      <c r="N48" s="48">
        <v>0.75</v>
      </c>
      <c r="O48" s="46">
        <v>67</v>
      </c>
      <c r="P48" s="46">
        <v>33</v>
      </c>
      <c r="Q48" s="48">
        <v>0.67</v>
      </c>
      <c r="R48" s="48">
        <v>0.33</v>
      </c>
      <c r="S48" s="46">
        <v>3</v>
      </c>
      <c r="T48" s="48">
        <v>0.03</v>
      </c>
      <c r="U48" s="46">
        <v>100</v>
      </c>
      <c r="V48" s="46">
        <v>26</v>
      </c>
      <c r="W48" s="49">
        <v>12.5</v>
      </c>
    </row>
    <row r="49" spans="1:24">
      <c r="A49" s="88">
        <v>36</v>
      </c>
      <c r="B49" s="89" t="s">
        <v>127</v>
      </c>
      <c r="C49" s="89" t="s">
        <v>60</v>
      </c>
      <c r="D49" s="89" t="s">
        <v>128</v>
      </c>
      <c r="E49" s="89" t="s">
        <v>129</v>
      </c>
      <c r="F49" s="89" t="s">
        <v>130</v>
      </c>
      <c r="G49" s="88">
        <v>2</v>
      </c>
      <c r="H49" s="88">
        <v>8</v>
      </c>
      <c r="I49" s="88">
        <v>3</v>
      </c>
      <c r="J49" s="90">
        <v>1</v>
      </c>
      <c r="K49" s="88">
        <v>0</v>
      </c>
      <c r="L49" s="90">
        <v>0</v>
      </c>
      <c r="M49" s="88">
        <v>1</v>
      </c>
      <c r="N49" s="90">
        <v>0.33333333333333298</v>
      </c>
      <c r="O49" s="88">
        <v>1</v>
      </c>
      <c r="P49" s="88">
        <v>2</v>
      </c>
      <c r="Q49" s="90">
        <v>0.33333333333333298</v>
      </c>
      <c r="R49" s="90">
        <v>0.66666666666666696</v>
      </c>
      <c r="S49" s="91"/>
      <c r="T49" s="91"/>
      <c r="U49" s="88">
        <v>3</v>
      </c>
      <c r="V49" s="88">
        <v>1</v>
      </c>
      <c r="W49" s="92">
        <v>0.375</v>
      </c>
      <c r="X49" t="s">
        <v>181</v>
      </c>
    </row>
    <row r="50" spans="1:24" ht="14">
      <c r="A50" s="46"/>
      <c r="B50" s="47"/>
      <c r="C50" s="47"/>
      <c r="D50" s="47"/>
      <c r="E50" s="47"/>
      <c r="F50" s="47"/>
      <c r="G50" s="103">
        <f>SUM(G44:G49)</f>
        <v>11</v>
      </c>
      <c r="H50" s="103">
        <f>SUM(H44:H49)</f>
        <v>44</v>
      </c>
      <c r="I50" s="97">
        <f>SUM(I44:I49)</f>
        <v>2919.2202000000002</v>
      </c>
      <c r="J50" s="104">
        <f>I50/U50</f>
        <v>0.7973832832559411</v>
      </c>
      <c r="K50" s="97">
        <f>SUM(K44:K49)</f>
        <v>741.77980000000002</v>
      </c>
      <c r="L50" s="104">
        <f>K50/U50</f>
        <v>0.20261671674405901</v>
      </c>
      <c r="M50" s="97">
        <f>SUM(M44:M49)</f>
        <v>3451.1505999999999</v>
      </c>
      <c r="N50" s="104">
        <f>M50/U50</f>
        <v>0.9426797596285168</v>
      </c>
      <c r="O50" s="97">
        <f>SUM(O44:O49)</f>
        <v>3104.8065999999999</v>
      </c>
      <c r="P50" s="97">
        <f>SUM(P44:P49)</f>
        <v>556.1934</v>
      </c>
      <c r="Q50" s="104">
        <f>O50/U50</f>
        <v>0.84807609942638618</v>
      </c>
      <c r="R50" s="104">
        <f>P50/U50</f>
        <v>0.15192390057361377</v>
      </c>
      <c r="S50" s="97">
        <f>SUM(S44:S49)</f>
        <v>148.5864</v>
      </c>
      <c r="T50" s="104">
        <f>S50/U50</f>
        <v>4.0586287899481016E-2</v>
      </c>
      <c r="U50" s="103">
        <f>SUM(U44:U49)</f>
        <v>3661</v>
      </c>
      <c r="V50" s="103">
        <f>SUM(V44:V49)</f>
        <v>955</v>
      </c>
      <c r="W50" s="97">
        <f>SUM(W44:W49)</f>
        <v>565.125</v>
      </c>
    </row>
    <row r="51" spans="1:24">
      <c r="A51" s="46"/>
      <c r="B51" s="47"/>
      <c r="C51" s="47"/>
      <c r="D51" s="47"/>
      <c r="E51" s="47"/>
      <c r="F51" s="47"/>
      <c r="G51" s="46"/>
      <c r="H51" s="46"/>
      <c r="I51" s="46"/>
      <c r="J51" s="48"/>
      <c r="K51" s="46"/>
      <c r="L51" s="48"/>
      <c r="M51" s="46"/>
      <c r="N51" s="48"/>
      <c r="O51" s="46"/>
      <c r="P51" s="46"/>
      <c r="Q51" s="48"/>
      <c r="R51" s="48"/>
      <c r="S51" s="105"/>
      <c r="T51" s="106"/>
      <c r="U51" s="99" t="s">
        <v>140</v>
      </c>
      <c r="V51" s="100"/>
      <c r="W51" s="101">
        <f>SUM(W44:W49)/COUNT(W44:W49)</f>
        <v>94.1875</v>
      </c>
    </row>
    <row r="52" spans="1:24">
      <c r="A52" s="46"/>
      <c r="C52" s="47"/>
      <c r="D52" s="47"/>
      <c r="E52" s="47"/>
      <c r="F52" s="47"/>
      <c r="G52" s="46"/>
      <c r="H52" s="46"/>
      <c r="I52" s="46"/>
      <c r="J52" s="48"/>
      <c r="K52" s="46"/>
      <c r="L52" s="48"/>
      <c r="M52" s="46"/>
      <c r="N52" s="48"/>
      <c r="O52" s="46"/>
      <c r="P52" s="46"/>
      <c r="Q52" s="48"/>
      <c r="R52" s="48"/>
      <c r="S52" s="105"/>
      <c r="T52" s="106"/>
      <c r="U52" s="99" t="s">
        <v>141</v>
      </c>
      <c r="V52" s="100"/>
      <c r="W52" s="101">
        <f>SUM(V44:V49)/COUNT(V44:V49)</f>
        <v>159.16666666666666</v>
      </c>
    </row>
    <row r="53" spans="1:24">
      <c r="A53" s="46"/>
      <c r="B53" s="83" t="s">
        <v>183</v>
      </c>
      <c r="C53" s="47"/>
      <c r="D53" s="47"/>
      <c r="E53" s="47"/>
      <c r="F53" s="47"/>
      <c r="G53" s="46"/>
      <c r="H53" s="46"/>
      <c r="I53" s="46"/>
      <c r="J53" s="48"/>
      <c r="K53" s="46"/>
      <c r="L53" s="48"/>
      <c r="M53" s="46"/>
      <c r="N53" s="48"/>
      <c r="O53" s="46"/>
      <c r="P53" s="46"/>
      <c r="Q53" s="48"/>
      <c r="R53" s="48"/>
      <c r="S53" s="105"/>
      <c r="T53" s="106"/>
      <c r="U53" s="99"/>
      <c r="V53" s="100"/>
      <c r="W53" s="101"/>
    </row>
    <row r="54" spans="1:24">
      <c r="A54" s="46">
        <v>39</v>
      </c>
      <c r="B54" s="47" t="s">
        <v>184</v>
      </c>
      <c r="C54" s="47" t="s">
        <v>43</v>
      </c>
      <c r="D54" s="47" t="s">
        <v>37</v>
      </c>
      <c r="E54" s="47" t="s">
        <v>185</v>
      </c>
      <c r="F54" s="47" t="s">
        <v>64</v>
      </c>
      <c r="G54" s="46">
        <v>2</v>
      </c>
      <c r="H54" s="46">
        <v>8</v>
      </c>
      <c r="I54" s="46">
        <v>416</v>
      </c>
      <c r="J54" s="48">
        <v>0.76190476190476197</v>
      </c>
      <c r="K54" s="46">
        <v>130</v>
      </c>
      <c r="L54" s="48">
        <v>0.238095238095238</v>
      </c>
      <c r="M54" s="46">
        <v>0</v>
      </c>
      <c r="N54" s="48">
        <v>0</v>
      </c>
      <c r="O54" s="46">
        <v>424</v>
      </c>
      <c r="P54" s="46">
        <v>122</v>
      </c>
      <c r="Q54" s="48">
        <v>0.77655677655677702</v>
      </c>
      <c r="R54" s="48">
        <v>0.22344322344322301</v>
      </c>
      <c r="U54" s="46">
        <v>546</v>
      </c>
      <c r="V54" s="46">
        <v>124</v>
      </c>
      <c r="W54" s="49">
        <v>68.25</v>
      </c>
    </row>
    <row r="55" spans="1:24">
      <c r="A55" s="46">
        <v>40</v>
      </c>
      <c r="B55" s="47" t="s">
        <v>54</v>
      </c>
      <c r="C55" s="47" t="s">
        <v>22</v>
      </c>
      <c r="D55" s="47" t="s">
        <v>99</v>
      </c>
      <c r="E55" s="47" t="s">
        <v>186</v>
      </c>
      <c r="F55" s="47" t="s">
        <v>33</v>
      </c>
      <c r="G55" s="46">
        <v>2</v>
      </c>
      <c r="H55" s="46">
        <v>8</v>
      </c>
      <c r="I55" s="46">
        <v>1063</v>
      </c>
      <c r="J55" s="48">
        <v>0.67235926628716003</v>
      </c>
      <c r="K55" s="46">
        <v>518</v>
      </c>
      <c r="L55" s="48">
        <v>0.32764073371284003</v>
      </c>
      <c r="M55" s="46">
        <v>93</v>
      </c>
      <c r="N55" s="48">
        <v>5.8823529411764698E-2</v>
      </c>
      <c r="O55" s="46">
        <v>1084</v>
      </c>
      <c r="P55" s="46">
        <v>497</v>
      </c>
      <c r="Q55" s="48">
        <v>0.685641998734978</v>
      </c>
      <c r="R55" s="48">
        <v>0.314358001265022</v>
      </c>
      <c r="U55" s="46">
        <v>1581</v>
      </c>
      <c r="V55" s="46">
        <v>394</v>
      </c>
      <c r="W55" s="49">
        <v>197.625</v>
      </c>
    </row>
    <row r="56" spans="1:24">
      <c r="A56" s="46">
        <v>41</v>
      </c>
      <c r="B56" s="47" t="s">
        <v>54</v>
      </c>
      <c r="C56" s="47" t="s">
        <v>22</v>
      </c>
      <c r="D56" s="47" t="s">
        <v>38</v>
      </c>
      <c r="E56" s="47" t="s">
        <v>185</v>
      </c>
      <c r="F56" s="47" t="s">
        <v>33</v>
      </c>
      <c r="G56" s="46">
        <v>2</v>
      </c>
      <c r="H56" s="46">
        <v>8</v>
      </c>
      <c r="I56" s="46">
        <v>724</v>
      </c>
      <c r="J56" s="48">
        <v>0.65342960288808705</v>
      </c>
      <c r="K56" s="46">
        <v>384</v>
      </c>
      <c r="L56" s="48">
        <v>0.34657039711191301</v>
      </c>
      <c r="M56" s="46">
        <v>5</v>
      </c>
      <c r="N56" s="48">
        <v>4.5126353790613701E-3</v>
      </c>
      <c r="O56" s="46">
        <v>763</v>
      </c>
      <c r="P56" s="46">
        <v>345</v>
      </c>
      <c r="Q56" s="48">
        <v>0.68862815884476503</v>
      </c>
      <c r="R56" s="48">
        <v>0.31137184115523497</v>
      </c>
      <c r="U56" s="46">
        <v>1108</v>
      </c>
      <c r="V56" s="46">
        <v>304</v>
      </c>
      <c r="W56" s="49">
        <v>138.5</v>
      </c>
    </row>
    <row r="57" spans="1:24">
      <c r="A57" s="46">
        <v>42</v>
      </c>
      <c r="B57" s="47" t="s">
        <v>54</v>
      </c>
      <c r="C57" s="47" t="s">
        <v>22</v>
      </c>
      <c r="D57" s="47" t="s">
        <v>187</v>
      </c>
      <c r="E57" s="47" t="s">
        <v>72</v>
      </c>
      <c r="F57" s="47" t="s">
        <v>33</v>
      </c>
      <c r="G57" s="46">
        <v>2</v>
      </c>
      <c r="H57" s="46">
        <v>8</v>
      </c>
      <c r="I57" s="46">
        <v>822</v>
      </c>
      <c r="J57" s="48">
        <v>0.63919129082426096</v>
      </c>
      <c r="K57" s="46">
        <v>464</v>
      </c>
      <c r="L57" s="48">
        <v>0.36080870917573898</v>
      </c>
      <c r="M57" s="46">
        <v>21</v>
      </c>
      <c r="N57" s="48">
        <v>1.63297045101089E-2</v>
      </c>
      <c r="O57" s="46">
        <v>872</v>
      </c>
      <c r="P57" s="46">
        <v>414</v>
      </c>
      <c r="Q57" s="48">
        <v>0.67807153965785405</v>
      </c>
      <c r="R57" s="48">
        <v>0.32192846034214601</v>
      </c>
      <c r="U57" s="46">
        <v>1286</v>
      </c>
      <c r="V57" s="46">
        <v>323</v>
      </c>
      <c r="W57" s="49">
        <v>160.75</v>
      </c>
    </row>
    <row r="58" spans="1:24">
      <c r="A58" s="46">
        <v>43</v>
      </c>
      <c r="B58" s="47" t="s">
        <v>85</v>
      </c>
      <c r="C58" s="47" t="s">
        <v>22</v>
      </c>
      <c r="D58" s="47" t="s">
        <v>188</v>
      </c>
      <c r="E58" s="47" t="s">
        <v>189</v>
      </c>
      <c r="F58" s="47" t="s">
        <v>33</v>
      </c>
      <c r="G58" s="46">
        <v>2</v>
      </c>
      <c r="H58" s="46">
        <v>8</v>
      </c>
      <c r="I58" s="46">
        <v>781</v>
      </c>
      <c r="J58" s="48">
        <v>0.67096219931271495</v>
      </c>
      <c r="K58" s="46">
        <v>383</v>
      </c>
      <c r="L58" s="48">
        <v>0.329037800687285</v>
      </c>
      <c r="M58" s="46">
        <v>50</v>
      </c>
      <c r="N58" s="48">
        <v>4.29553264604811E-2</v>
      </c>
      <c r="O58" s="46">
        <v>894</v>
      </c>
      <c r="P58" s="46">
        <v>270</v>
      </c>
      <c r="Q58" s="48">
        <v>0.768041237113402</v>
      </c>
      <c r="R58" s="48">
        <v>0.231958762886598</v>
      </c>
      <c r="U58" s="46">
        <v>1164</v>
      </c>
      <c r="V58" s="46">
        <v>257</v>
      </c>
      <c r="W58" s="49">
        <v>145.5</v>
      </c>
    </row>
    <row r="59" spans="1:24">
      <c r="A59" s="46">
        <v>44</v>
      </c>
      <c r="B59" s="47" t="s">
        <v>85</v>
      </c>
      <c r="C59" s="47" t="s">
        <v>22</v>
      </c>
      <c r="D59" s="47" t="s">
        <v>190</v>
      </c>
      <c r="E59" s="47" t="s">
        <v>44</v>
      </c>
      <c r="F59" s="47" t="s">
        <v>33</v>
      </c>
      <c r="G59" s="46">
        <v>2</v>
      </c>
      <c r="H59" s="46">
        <v>8</v>
      </c>
      <c r="I59" s="46">
        <v>730</v>
      </c>
      <c r="J59" s="48">
        <v>0.66243194192377497</v>
      </c>
      <c r="K59" s="46">
        <v>372</v>
      </c>
      <c r="L59" s="48">
        <v>0.33756805807622497</v>
      </c>
      <c r="M59" s="46">
        <v>67</v>
      </c>
      <c r="N59" s="48">
        <v>6.0798548094373898E-2</v>
      </c>
      <c r="O59" s="46">
        <v>834</v>
      </c>
      <c r="P59" s="46">
        <v>268</v>
      </c>
      <c r="Q59" s="48">
        <v>0.75680580762250405</v>
      </c>
      <c r="R59" s="48">
        <v>0.24319419237749501</v>
      </c>
      <c r="U59" s="46">
        <v>1102</v>
      </c>
      <c r="V59" s="46">
        <v>245</v>
      </c>
      <c r="W59" s="49">
        <v>137.75</v>
      </c>
    </row>
    <row r="60" spans="1:24">
      <c r="A60" s="46">
        <v>45</v>
      </c>
      <c r="B60" s="47" t="s">
        <v>32</v>
      </c>
      <c r="C60" s="47" t="s">
        <v>22</v>
      </c>
      <c r="D60" s="47" t="s">
        <v>39</v>
      </c>
      <c r="E60" s="47" t="s">
        <v>191</v>
      </c>
      <c r="F60" s="47" t="s">
        <v>33</v>
      </c>
      <c r="G60" s="46">
        <v>2</v>
      </c>
      <c r="H60" s="46">
        <v>8</v>
      </c>
      <c r="I60" s="46">
        <v>434</v>
      </c>
      <c r="J60" s="48">
        <v>0.71264367816092</v>
      </c>
      <c r="K60" s="46">
        <v>175</v>
      </c>
      <c r="L60" s="48">
        <v>0.28735632183908</v>
      </c>
      <c r="M60" s="46">
        <v>115</v>
      </c>
      <c r="N60" s="48">
        <v>0.188834154351396</v>
      </c>
      <c r="O60" s="46">
        <v>320</v>
      </c>
      <c r="P60" s="46">
        <v>289</v>
      </c>
      <c r="Q60" s="48">
        <v>0.52545155993431902</v>
      </c>
      <c r="R60" s="48">
        <v>0.47454844006568098</v>
      </c>
      <c r="U60" s="46">
        <v>609</v>
      </c>
      <c r="V60" s="46">
        <v>139</v>
      </c>
      <c r="W60" s="49">
        <v>76.125</v>
      </c>
    </row>
    <row r="61" spans="1:24">
      <c r="A61" s="46">
        <v>48</v>
      </c>
      <c r="B61" s="47" t="s">
        <v>192</v>
      </c>
      <c r="C61" s="47" t="s">
        <v>43</v>
      </c>
      <c r="D61" s="47" t="s">
        <v>59</v>
      </c>
      <c r="E61" s="47" t="s">
        <v>193</v>
      </c>
      <c r="F61" s="47" t="s">
        <v>79</v>
      </c>
      <c r="G61" s="46">
        <v>2</v>
      </c>
      <c r="H61" s="46">
        <v>8</v>
      </c>
      <c r="I61" s="46">
        <v>31</v>
      </c>
      <c r="J61" s="48">
        <v>0.86111111111111105</v>
      </c>
      <c r="K61" s="46">
        <v>5</v>
      </c>
      <c r="L61" s="48">
        <v>0.13888888888888901</v>
      </c>
      <c r="M61" s="46">
        <v>0</v>
      </c>
      <c r="N61" s="48">
        <v>0</v>
      </c>
      <c r="O61" s="46">
        <v>23</v>
      </c>
      <c r="P61" s="46">
        <v>13</v>
      </c>
      <c r="Q61" s="48">
        <v>0.63888888888888895</v>
      </c>
      <c r="R61" s="48">
        <v>0.36111111111111099</v>
      </c>
      <c r="S61" s="46">
        <v>2</v>
      </c>
      <c r="T61" s="48">
        <v>5.5555555555555601E-2</v>
      </c>
      <c r="U61" s="46">
        <v>36</v>
      </c>
      <c r="V61" s="46">
        <v>11</v>
      </c>
      <c r="W61" s="49">
        <v>4.5</v>
      </c>
    </row>
    <row r="62" spans="1:24">
      <c r="A62" s="46">
        <v>49</v>
      </c>
      <c r="B62" s="47" t="s">
        <v>192</v>
      </c>
      <c r="C62" s="47" t="s">
        <v>43</v>
      </c>
      <c r="D62" s="47" t="s">
        <v>194</v>
      </c>
      <c r="E62" s="47" t="s">
        <v>195</v>
      </c>
      <c r="F62" s="47" t="s">
        <v>196</v>
      </c>
      <c r="G62" s="46">
        <v>2</v>
      </c>
      <c r="H62" s="46">
        <v>8</v>
      </c>
      <c r="I62" s="46">
        <v>99</v>
      </c>
      <c r="J62" s="48">
        <v>0.78571428571428603</v>
      </c>
      <c r="K62" s="46">
        <v>27</v>
      </c>
      <c r="L62" s="48">
        <v>0.214285714285714</v>
      </c>
      <c r="M62" s="46">
        <v>0</v>
      </c>
      <c r="N62" s="48">
        <v>0</v>
      </c>
      <c r="O62" s="46">
        <v>91</v>
      </c>
      <c r="P62" s="46">
        <v>35</v>
      </c>
      <c r="Q62" s="48">
        <v>0.72222222222222199</v>
      </c>
      <c r="R62" s="48">
        <v>0.27777777777777801</v>
      </c>
      <c r="S62" s="46">
        <v>4</v>
      </c>
      <c r="T62" s="48">
        <v>3.1746031746031703E-2</v>
      </c>
      <c r="U62" s="46">
        <v>126</v>
      </c>
      <c r="V62" s="46">
        <v>25</v>
      </c>
      <c r="W62" s="49">
        <v>15.75</v>
      </c>
    </row>
    <row r="63" spans="1:24">
      <c r="G63" s="103">
        <f>SUM(G54:G62)</f>
        <v>18</v>
      </c>
      <c r="H63" s="103">
        <f>SUM(H54:H62)</f>
        <v>72</v>
      </c>
      <c r="I63" s="103">
        <f>SUM(I54:I62)</f>
        <v>5100</v>
      </c>
      <c r="J63" s="104">
        <f>I63/U63</f>
        <v>0.67478168827732199</v>
      </c>
      <c r="K63" s="103">
        <f>SUM(K54:K62)</f>
        <v>2458</v>
      </c>
      <c r="L63" s="104">
        <f>K63/U63</f>
        <v>0.32521831172267796</v>
      </c>
      <c r="M63" s="103">
        <f>SUM(M54:M62)</f>
        <v>351</v>
      </c>
      <c r="N63" s="104">
        <f>M63/U63</f>
        <v>4.6440857369674515E-2</v>
      </c>
      <c r="O63" s="103">
        <f>SUM(O54:O62)</f>
        <v>5305</v>
      </c>
      <c r="P63" s="103">
        <f>SUM(P54:P62)</f>
        <v>2253</v>
      </c>
      <c r="Q63" s="104">
        <f>O63/U63</f>
        <v>0.70190526594337121</v>
      </c>
      <c r="R63" s="104">
        <f>P63/U63</f>
        <v>0.29809473405662873</v>
      </c>
      <c r="S63" s="103">
        <f>SUM(S54:S62)</f>
        <v>6</v>
      </c>
      <c r="T63" s="104">
        <f>S63/U63</f>
        <v>7.9386080973802594E-4</v>
      </c>
      <c r="U63" s="103">
        <f>SUM(U54:U62)</f>
        <v>7558</v>
      </c>
      <c r="V63" s="103">
        <f>SUM(V54:V62)</f>
        <v>1822</v>
      </c>
      <c r="W63" s="103">
        <f>SUM(W54:W62)</f>
        <v>944.75</v>
      </c>
    </row>
    <row r="64" spans="1:24">
      <c r="G64" s="46"/>
      <c r="H64" s="46"/>
      <c r="I64" s="46"/>
      <c r="J64" s="48"/>
      <c r="K64" s="46"/>
      <c r="L64" s="48"/>
      <c r="M64" s="46"/>
      <c r="N64" s="48"/>
      <c r="O64" s="46"/>
      <c r="P64" s="46"/>
      <c r="Q64" s="48"/>
      <c r="R64" s="48"/>
      <c r="S64" s="105"/>
      <c r="T64" s="106"/>
      <c r="U64" s="99" t="s">
        <v>140</v>
      </c>
      <c r="V64" s="100"/>
      <c r="W64" s="101">
        <f>SUM(W57:W62)/COUNT(W57:W62)</f>
        <v>90.0625</v>
      </c>
    </row>
    <row r="65" spans="7:23">
      <c r="G65" s="46"/>
      <c r="H65" s="46"/>
      <c r="I65" s="46"/>
      <c r="J65" s="48"/>
      <c r="K65" s="46"/>
      <c r="L65" s="48"/>
      <c r="M65" s="46"/>
      <c r="N65" s="48"/>
      <c r="O65" s="46"/>
      <c r="P65" s="46"/>
      <c r="Q65" s="48"/>
      <c r="R65" s="48"/>
      <c r="S65" s="105"/>
      <c r="T65" s="106"/>
      <c r="U65" s="99" t="s">
        <v>141</v>
      </c>
      <c r="V65" s="100"/>
      <c r="W65" s="101">
        <f>SUM(V57:V62)/COUNT(V57:V62)</f>
        <v>166.66666666666666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zoomScale="80" zoomScaleNormal="80" zoomScalePageLayoutView="80" workbookViewId="0">
      <selection activeCell="M40" sqref="M40"/>
    </sheetView>
  </sheetViews>
  <sheetFormatPr baseColWidth="10" defaultColWidth="8.83203125" defaultRowHeight="13" x14ac:dyDescent="0"/>
  <cols>
    <col min="1" max="1" width="7.5" style="108" bestFit="1" customWidth="1"/>
    <col min="2" max="2" width="36.83203125" style="108" bestFit="1" customWidth="1"/>
    <col min="3" max="3" width="7.5" style="108" bestFit="1" customWidth="1"/>
    <col min="4" max="4" width="28.5" style="108" bestFit="1" customWidth="1"/>
    <col min="5" max="5" width="31" style="108" bestFit="1" customWidth="1"/>
    <col min="6" max="6" width="4.6640625" style="108" bestFit="1" customWidth="1"/>
    <col min="7" max="7" width="13.5" style="108" bestFit="1" customWidth="1"/>
    <col min="8" max="8" width="6.6640625" style="108" bestFit="1" customWidth="1"/>
    <col min="9" max="9" width="12.5" style="108" bestFit="1" customWidth="1"/>
    <col min="10" max="10" width="9.83203125" style="108" bestFit="1" customWidth="1"/>
    <col min="11" max="11" width="14.5" style="108" bestFit="1" customWidth="1"/>
    <col min="12" max="12" width="11.5" style="108" bestFit="1" customWidth="1"/>
    <col min="13" max="13" width="9.6640625" style="108" bestFit="1" customWidth="1"/>
    <col min="14" max="14" width="11.5" style="108" bestFit="1" customWidth="1"/>
    <col min="15" max="15" width="9" style="108" bestFit="1" customWidth="1"/>
    <col min="16" max="16" width="7.83203125" style="108" bestFit="1" customWidth="1"/>
    <col min="17" max="17" width="10.83203125" style="108" bestFit="1" customWidth="1"/>
    <col min="18" max="18" width="9.6640625" style="108" bestFit="1" customWidth="1"/>
    <col min="19" max="19" width="8.33203125" style="108" bestFit="1" customWidth="1"/>
    <col min="20" max="20" width="10.1640625" style="108" bestFit="1" customWidth="1"/>
    <col min="21" max="21" width="13.83203125" style="108" bestFit="1" customWidth="1"/>
    <col min="22" max="22" width="8" style="108" bestFit="1" customWidth="1"/>
    <col min="23" max="23" width="13.33203125" style="108" bestFit="1" customWidth="1"/>
    <col min="24" max="16384" width="8.83203125" style="108"/>
  </cols>
  <sheetData>
    <row r="1" spans="1:23">
      <c r="A1" s="107" t="s">
        <v>0</v>
      </c>
      <c r="B1" s="107" t="s">
        <v>1</v>
      </c>
      <c r="C1" s="107" t="s">
        <v>2</v>
      </c>
      <c r="D1" s="107" t="s">
        <v>3</v>
      </c>
      <c r="E1" s="107" t="s">
        <v>4</v>
      </c>
      <c r="F1" s="107" t="s">
        <v>5</v>
      </c>
      <c r="G1" s="107" t="s">
        <v>6</v>
      </c>
      <c r="H1" s="107" t="s">
        <v>7</v>
      </c>
      <c r="I1" s="107" t="s">
        <v>8</v>
      </c>
      <c r="J1" s="107" t="s">
        <v>9</v>
      </c>
      <c r="K1" s="107" t="s">
        <v>10</v>
      </c>
      <c r="L1" s="107" t="s">
        <v>11</v>
      </c>
      <c r="M1" s="107" t="s">
        <v>12</v>
      </c>
      <c r="N1" s="107" t="s">
        <v>13</v>
      </c>
      <c r="O1" s="107" t="s">
        <v>14</v>
      </c>
      <c r="P1" s="107" t="s">
        <v>15</v>
      </c>
      <c r="Q1" s="107" t="s">
        <v>16</v>
      </c>
      <c r="R1" s="107" t="s">
        <v>17</v>
      </c>
      <c r="S1" s="107" t="s">
        <v>169</v>
      </c>
      <c r="T1" s="107" t="s">
        <v>170</v>
      </c>
      <c r="U1" s="107" t="s">
        <v>18</v>
      </c>
      <c r="V1" s="107" t="s">
        <v>19</v>
      </c>
      <c r="W1" s="107" t="s">
        <v>20</v>
      </c>
    </row>
    <row r="2" spans="1:23">
      <c r="A2" s="46">
        <v>7</v>
      </c>
      <c r="B2" s="47" t="s">
        <v>42</v>
      </c>
      <c r="C2" s="47" t="s">
        <v>43</v>
      </c>
      <c r="D2" s="47" t="s">
        <v>44</v>
      </c>
      <c r="E2" s="47" t="s">
        <v>45</v>
      </c>
      <c r="F2" s="47" t="s">
        <v>46</v>
      </c>
      <c r="G2" s="46">
        <v>2</v>
      </c>
      <c r="H2" s="46">
        <v>8</v>
      </c>
      <c r="I2" s="46">
        <v>104</v>
      </c>
      <c r="J2" s="48">
        <v>0.64197530864197505</v>
      </c>
      <c r="K2" s="46">
        <v>58</v>
      </c>
      <c r="L2" s="48">
        <v>0.358024691358025</v>
      </c>
      <c r="M2" s="46">
        <v>7</v>
      </c>
      <c r="N2" s="48">
        <v>4.3209876543209902E-2</v>
      </c>
      <c r="O2" s="46">
        <v>114</v>
      </c>
      <c r="P2" s="46">
        <v>48</v>
      </c>
      <c r="Q2" s="48">
        <v>0.70370370370370405</v>
      </c>
      <c r="R2" s="48">
        <v>0.296296296296296</v>
      </c>
      <c r="S2" s="46">
        <v>11</v>
      </c>
      <c r="T2" s="48">
        <v>6.7901234567901203E-2</v>
      </c>
      <c r="U2" s="46">
        <v>162</v>
      </c>
      <c r="V2" s="46">
        <v>69</v>
      </c>
      <c r="W2" s="49">
        <v>20.25</v>
      </c>
    </row>
    <row r="3" spans="1:23">
      <c r="A3" s="46">
        <v>8</v>
      </c>
      <c r="B3" s="47" t="s">
        <v>47</v>
      </c>
      <c r="C3" s="47" t="s">
        <v>22</v>
      </c>
      <c r="D3" s="47" t="s">
        <v>48</v>
      </c>
      <c r="E3" s="47" t="s">
        <v>49</v>
      </c>
      <c r="F3" s="47" t="s">
        <v>29</v>
      </c>
      <c r="G3" s="46">
        <v>2</v>
      </c>
      <c r="H3" s="46">
        <v>8</v>
      </c>
      <c r="I3" s="46">
        <v>441</v>
      </c>
      <c r="J3" s="48">
        <v>0.7056</v>
      </c>
      <c r="K3" s="46">
        <v>184</v>
      </c>
      <c r="L3" s="48">
        <v>0.2944</v>
      </c>
      <c r="M3" s="46">
        <v>129</v>
      </c>
      <c r="N3" s="48">
        <v>0.2064</v>
      </c>
      <c r="O3" s="46">
        <v>360</v>
      </c>
      <c r="P3" s="46">
        <v>265</v>
      </c>
      <c r="Q3" s="48">
        <v>0.57599999999999996</v>
      </c>
      <c r="R3" s="48">
        <v>0.42399999999999999</v>
      </c>
      <c r="S3" s="46">
        <v>97</v>
      </c>
      <c r="T3" s="48">
        <v>0.1552</v>
      </c>
      <c r="U3" s="46">
        <v>625</v>
      </c>
      <c r="V3" s="46">
        <v>118</v>
      </c>
      <c r="W3" s="49">
        <v>78.125</v>
      </c>
    </row>
    <row r="4" spans="1:23">
      <c r="A4" s="46">
        <v>10</v>
      </c>
      <c r="B4" s="47" t="s">
        <v>53</v>
      </c>
      <c r="C4" s="47" t="s">
        <v>22</v>
      </c>
      <c r="D4" s="47" t="s">
        <v>54</v>
      </c>
      <c r="E4" s="47" t="s">
        <v>55</v>
      </c>
      <c r="F4" s="47" t="s">
        <v>33</v>
      </c>
      <c r="G4" s="46">
        <v>2</v>
      </c>
      <c r="H4" s="46">
        <v>8</v>
      </c>
      <c r="I4" s="46">
        <v>516</v>
      </c>
      <c r="J4" s="48">
        <v>0.74351585014409205</v>
      </c>
      <c r="K4" s="46">
        <v>178</v>
      </c>
      <c r="L4" s="48">
        <v>0.25648414985590801</v>
      </c>
      <c r="M4" s="46">
        <v>581</v>
      </c>
      <c r="N4" s="48">
        <v>0.83717579250720497</v>
      </c>
      <c r="O4" s="46">
        <v>423</v>
      </c>
      <c r="P4" s="46">
        <v>271</v>
      </c>
      <c r="Q4" s="48">
        <v>0.609510086455331</v>
      </c>
      <c r="R4" s="48">
        <v>0.390489913544669</v>
      </c>
      <c r="S4" s="46">
        <v>125</v>
      </c>
      <c r="T4" s="48">
        <v>0.18011527377521599</v>
      </c>
      <c r="U4" s="46">
        <v>694</v>
      </c>
      <c r="V4" s="46">
        <v>158</v>
      </c>
      <c r="W4" s="49">
        <v>86.75</v>
      </c>
    </row>
    <row r="5" spans="1:23">
      <c r="A5" s="46">
        <v>12</v>
      </c>
      <c r="B5" s="47" t="s">
        <v>59</v>
      </c>
      <c r="C5" s="47" t="s">
        <v>60</v>
      </c>
      <c r="D5" s="47" t="s">
        <v>61</v>
      </c>
      <c r="E5" s="47" t="s">
        <v>58</v>
      </c>
      <c r="F5" s="47" t="s">
        <v>46</v>
      </c>
      <c r="G5" s="46">
        <v>2</v>
      </c>
      <c r="H5" s="46">
        <v>8</v>
      </c>
      <c r="I5" s="46">
        <v>414</v>
      </c>
      <c r="J5" s="48">
        <v>0.64186046511627903</v>
      </c>
      <c r="K5" s="46">
        <v>231</v>
      </c>
      <c r="L5" s="48">
        <v>0.35813953488372102</v>
      </c>
      <c r="M5" s="46">
        <v>13</v>
      </c>
      <c r="N5" s="48">
        <v>2.0155038759689901E-2</v>
      </c>
      <c r="O5" s="46">
        <v>480</v>
      </c>
      <c r="P5" s="46">
        <v>165</v>
      </c>
      <c r="Q5" s="48">
        <v>0.74418604651162801</v>
      </c>
      <c r="R5" s="48">
        <v>0.25581395348837199</v>
      </c>
      <c r="S5" s="46">
        <v>34</v>
      </c>
      <c r="T5" s="48">
        <v>5.2713178294573601E-2</v>
      </c>
      <c r="U5" s="46">
        <v>645</v>
      </c>
      <c r="V5" s="46">
        <v>141</v>
      </c>
      <c r="W5" s="49">
        <v>80.625</v>
      </c>
    </row>
    <row r="6" spans="1:23">
      <c r="A6" s="46">
        <v>13</v>
      </c>
      <c r="B6" s="47" t="s">
        <v>62</v>
      </c>
      <c r="C6" s="47" t="s">
        <v>43</v>
      </c>
      <c r="D6" s="47" t="s">
        <v>63</v>
      </c>
      <c r="E6" s="47" t="s">
        <v>45</v>
      </c>
      <c r="F6" s="47" t="s">
        <v>64</v>
      </c>
      <c r="G6" s="46">
        <v>2</v>
      </c>
      <c r="H6" s="46">
        <v>8</v>
      </c>
      <c r="I6" s="46">
        <v>10</v>
      </c>
      <c r="J6" s="48">
        <v>0.90909090909090895</v>
      </c>
      <c r="K6" s="46">
        <v>1</v>
      </c>
      <c r="L6" s="48">
        <v>9.0909090909090898E-2</v>
      </c>
      <c r="M6" s="46">
        <v>1</v>
      </c>
      <c r="N6" s="48">
        <v>9.0909090909090898E-2</v>
      </c>
      <c r="O6" s="46">
        <v>3</v>
      </c>
      <c r="P6" s="46">
        <v>8</v>
      </c>
      <c r="Q6" s="48">
        <v>0.27272727272727298</v>
      </c>
      <c r="R6" s="48">
        <v>0.72727272727272696</v>
      </c>
      <c r="U6" s="46">
        <v>11</v>
      </c>
      <c r="V6" s="46">
        <v>5</v>
      </c>
      <c r="W6" s="49">
        <v>1.375</v>
      </c>
    </row>
    <row r="7" spans="1:23">
      <c r="A7" s="46">
        <v>15</v>
      </c>
      <c r="B7" s="47" t="s">
        <v>69</v>
      </c>
      <c r="C7" s="47" t="s">
        <v>22</v>
      </c>
      <c r="D7" s="47" t="s">
        <v>70</v>
      </c>
      <c r="E7" s="47" t="s">
        <v>71</v>
      </c>
      <c r="F7" s="47" t="s">
        <v>25</v>
      </c>
      <c r="G7" s="46">
        <v>2</v>
      </c>
      <c r="H7" s="46">
        <v>8</v>
      </c>
      <c r="I7" s="46">
        <v>197</v>
      </c>
      <c r="J7" s="48">
        <v>0.75190839694656497</v>
      </c>
      <c r="K7" s="46">
        <v>65</v>
      </c>
      <c r="L7" s="48">
        <v>0.248091603053435</v>
      </c>
      <c r="M7" s="46">
        <v>24</v>
      </c>
      <c r="N7" s="48">
        <v>9.1603053435114504E-2</v>
      </c>
      <c r="O7" s="46">
        <v>194</v>
      </c>
      <c r="P7" s="46">
        <v>68</v>
      </c>
      <c r="Q7" s="48">
        <v>0.74045801526717603</v>
      </c>
      <c r="R7" s="48">
        <v>0.25954198473282403</v>
      </c>
      <c r="U7" s="46">
        <v>262</v>
      </c>
      <c r="V7" s="46">
        <v>78</v>
      </c>
      <c r="W7" s="49">
        <v>32.75</v>
      </c>
    </row>
    <row r="8" spans="1:23">
      <c r="A8" s="46">
        <v>16</v>
      </c>
      <c r="B8" s="47" t="s">
        <v>72</v>
      </c>
      <c r="C8" s="47" t="s">
        <v>22</v>
      </c>
      <c r="D8" s="47" t="s">
        <v>73</v>
      </c>
      <c r="E8" s="47" t="s">
        <v>39</v>
      </c>
      <c r="F8" s="47" t="s">
        <v>33</v>
      </c>
      <c r="G8" s="46">
        <v>2</v>
      </c>
      <c r="H8" s="46">
        <v>8</v>
      </c>
      <c r="I8" s="46">
        <v>405</v>
      </c>
      <c r="J8" s="48">
        <v>0.72972972972973005</v>
      </c>
      <c r="K8" s="46">
        <v>150</v>
      </c>
      <c r="L8" s="48">
        <v>0.27027027027027001</v>
      </c>
      <c r="M8" s="46">
        <v>45</v>
      </c>
      <c r="N8" s="48">
        <v>8.1081081081081099E-2</v>
      </c>
      <c r="O8" s="46">
        <v>343</v>
      </c>
      <c r="P8" s="46">
        <v>212</v>
      </c>
      <c r="Q8" s="48">
        <v>0.61801801801801803</v>
      </c>
      <c r="R8" s="48">
        <v>0.38198198198198202</v>
      </c>
      <c r="S8" s="46">
        <v>61</v>
      </c>
      <c r="T8" s="48">
        <v>0.10990990990990999</v>
      </c>
      <c r="U8" s="46">
        <v>555</v>
      </c>
      <c r="V8" s="46">
        <v>137</v>
      </c>
      <c r="W8" s="49">
        <v>69.375</v>
      </c>
    </row>
    <row r="9" spans="1:23">
      <c r="A9" s="46">
        <v>17</v>
      </c>
      <c r="B9" s="47" t="s">
        <v>31</v>
      </c>
      <c r="C9" s="47" t="s">
        <v>22</v>
      </c>
      <c r="D9" s="47" t="s">
        <v>74</v>
      </c>
      <c r="E9" s="47" t="s">
        <v>75</v>
      </c>
      <c r="F9" s="47" t="s">
        <v>68</v>
      </c>
      <c r="G9" s="46">
        <v>2</v>
      </c>
      <c r="H9" s="46">
        <v>8</v>
      </c>
      <c r="I9" s="46">
        <v>83</v>
      </c>
      <c r="J9" s="48">
        <v>0.77570093457943901</v>
      </c>
      <c r="K9" s="46">
        <v>24</v>
      </c>
      <c r="L9" s="48">
        <v>0.22429906542056099</v>
      </c>
      <c r="M9" s="46">
        <v>59</v>
      </c>
      <c r="N9" s="48">
        <v>0.55140186915887801</v>
      </c>
      <c r="O9" s="46">
        <v>83</v>
      </c>
      <c r="P9" s="46">
        <v>24</v>
      </c>
      <c r="Q9" s="48">
        <v>0.77570093457943901</v>
      </c>
      <c r="R9" s="48">
        <v>0.22429906542056099</v>
      </c>
      <c r="U9" s="46">
        <v>107</v>
      </c>
      <c r="V9" s="46">
        <v>30</v>
      </c>
      <c r="W9" s="49">
        <v>13.375</v>
      </c>
    </row>
    <row r="10" spans="1:23">
      <c r="A10" s="46">
        <v>19</v>
      </c>
      <c r="B10" s="47" t="s">
        <v>80</v>
      </c>
      <c r="C10" s="47" t="s">
        <v>43</v>
      </c>
      <c r="D10" s="47" t="s">
        <v>81</v>
      </c>
      <c r="E10" s="47" t="s">
        <v>82</v>
      </c>
      <c r="F10" s="47" t="s">
        <v>64</v>
      </c>
      <c r="G10" s="46">
        <v>2</v>
      </c>
      <c r="H10" s="46">
        <v>8</v>
      </c>
      <c r="I10" s="46">
        <v>132</v>
      </c>
      <c r="J10" s="48">
        <v>0.69841269841269804</v>
      </c>
      <c r="K10" s="46">
        <v>57</v>
      </c>
      <c r="L10" s="48">
        <v>0.30158730158730201</v>
      </c>
      <c r="M10" s="46">
        <v>4</v>
      </c>
      <c r="N10" s="48">
        <v>2.1164021164021201E-2</v>
      </c>
      <c r="O10" s="46">
        <v>143</v>
      </c>
      <c r="P10" s="46">
        <v>46</v>
      </c>
      <c r="Q10" s="48">
        <v>0.75661375661375696</v>
      </c>
      <c r="R10" s="48">
        <v>0.24338624338624301</v>
      </c>
      <c r="S10" s="46">
        <v>7</v>
      </c>
      <c r="T10" s="48">
        <v>3.7037037037037E-2</v>
      </c>
      <c r="U10" s="46">
        <v>189</v>
      </c>
      <c r="V10" s="46">
        <v>45</v>
      </c>
      <c r="W10" s="49">
        <v>23.625</v>
      </c>
    </row>
    <row r="11" spans="1:23">
      <c r="A11" s="46">
        <v>21</v>
      </c>
      <c r="B11" s="47" t="s">
        <v>85</v>
      </c>
      <c r="C11" s="47" t="s">
        <v>22</v>
      </c>
      <c r="D11" s="47" t="s">
        <v>86</v>
      </c>
      <c r="E11" s="47" t="s">
        <v>87</v>
      </c>
      <c r="F11" s="47" t="s">
        <v>33</v>
      </c>
      <c r="G11" s="46">
        <v>2</v>
      </c>
      <c r="H11" s="46">
        <v>8</v>
      </c>
      <c r="I11" s="46">
        <v>606</v>
      </c>
      <c r="J11" s="48">
        <v>0.76611883691529703</v>
      </c>
      <c r="K11" s="46">
        <v>185</v>
      </c>
      <c r="L11" s="48">
        <v>0.233881163084703</v>
      </c>
      <c r="M11" s="46">
        <v>98</v>
      </c>
      <c r="N11" s="48">
        <v>0.123893805309735</v>
      </c>
      <c r="O11" s="46">
        <v>529</v>
      </c>
      <c r="P11" s="46">
        <v>262</v>
      </c>
      <c r="Q11" s="48">
        <v>0.66877370417193405</v>
      </c>
      <c r="R11" s="48">
        <v>0.33122629582806601</v>
      </c>
      <c r="S11" s="46">
        <v>61</v>
      </c>
      <c r="T11" s="48">
        <v>7.7117572692793901E-2</v>
      </c>
      <c r="U11" s="46">
        <v>791</v>
      </c>
      <c r="V11" s="46">
        <v>166</v>
      </c>
      <c r="W11" s="49">
        <v>98.875</v>
      </c>
    </row>
    <row r="12" spans="1:23">
      <c r="A12" s="46">
        <v>22</v>
      </c>
      <c r="B12" s="47" t="s">
        <v>88</v>
      </c>
      <c r="C12" s="47" t="s">
        <v>22</v>
      </c>
      <c r="D12" s="47" t="s">
        <v>89</v>
      </c>
      <c r="E12" s="47" t="s">
        <v>90</v>
      </c>
      <c r="F12" s="47" t="s">
        <v>68</v>
      </c>
      <c r="G12" s="46">
        <v>2</v>
      </c>
      <c r="H12" s="46">
        <v>8</v>
      </c>
      <c r="I12" s="46">
        <v>87</v>
      </c>
      <c r="J12" s="48">
        <v>0.798165137614679</v>
      </c>
      <c r="K12" s="46">
        <v>22</v>
      </c>
      <c r="L12" s="48">
        <v>0.201834862385321</v>
      </c>
      <c r="M12" s="46">
        <v>17</v>
      </c>
      <c r="N12" s="48">
        <v>0.155963302752294</v>
      </c>
      <c r="O12" s="46">
        <v>56</v>
      </c>
      <c r="P12" s="46">
        <v>53</v>
      </c>
      <c r="Q12" s="48">
        <v>0.51376146788990795</v>
      </c>
      <c r="R12" s="48">
        <v>0.48623853211009199</v>
      </c>
      <c r="U12" s="46">
        <v>109</v>
      </c>
      <c r="V12" s="46">
        <v>26</v>
      </c>
      <c r="W12" s="49">
        <v>13.625</v>
      </c>
    </row>
    <row r="13" spans="1:23">
      <c r="A13" s="46">
        <v>24</v>
      </c>
      <c r="B13" s="47" t="s">
        <v>93</v>
      </c>
      <c r="C13" s="47" t="s">
        <v>22</v>
      </c>
      <c r="D13" s="47" t="s">
        <v>94</v>
      </c>
      <c r="E13" s="47" t="s">
        <v>30</v>
      </c>
      <c r="F13" s="47" t="s">
        <v>33</v>
      </c>
      <c r="G13" s="46">
        <v>2</v>
      </c>
      <c r="H13" s="46">
        <v>8</v>
      </c>
      <c r="I13" s="46">
        <v>472</v>
      </c>
      <c r="J13" s="48">
        <v>0.61538461538461497</v>
      </c>
      <c r="K13" s="46">
        <v>295</v>
      </c>
      <c r="L13" s="48">
        <v>0.38461538461538503</v>
      </c>
      <c r="M13" s="46">
        <v>21</v>
      </c>
      <c r="N13" s="48">
        <v>2.73794002607562E-2</v>
      </c>
      <c r="O13" s="46">
        <v>529</v>
      </c>
      <c r="P13" s="46">
        <v>238</v>
      </c>
      <c r="Q13" s="48">
        <v>0.68970013037809696</v>
      </c>
      <c r="R13" s="48">
        <v>0.31029986962190398</v>
      </c>
      <c r="S13" s="46">
        <v>79</v>
      </c>
      <c r="T13" s="48">
        <v>0.102998696219035</v>
      </c>
      <c r="U13" s="46">
        <v>767</v>
      </c>
      <c r="V13" s="46">
        <v>251</v>
      </c>
      <c r="W13" s="49">
        <v>95.875</v>
      </c>
    </row>
    <row r="14" spans="1:23">
      <c r="A14" s="46">
        <v>25</v>
      </c>
      <c r="B14" s="47" t="s">
        <v>95</v>
      </c>
      <c r="C14" s="47" t="s">
        <v>43</v>
      </c>
      <c r="D14" s="47" t="s">
        <v>96</v>
      </c>
      <c r="E14" s="47" t="s">
        <v>97</v>
      </c>
      <c r="F14" s="47" t="s">
        <v>64</v>
      </c>
      <c r="G14" s="46">
        <v>2</v>
      </c>
      <c r="H14" s="46">
        <v>8</v>
      </c>
      <c r="I14" s="46">
        <v>121</v>
      </c>
      <c r="J14" s="48">
        <v>0.88970588235294101</v>
      </c>
      <c r="K14" s="46">
        <v>15</v>
      </c>
      <c r="L14" s="48">
        <v>0.110294117647059</v>
      </c>
      <c r="M14" s="46">
        <v>55</v>
      </c>
      <c r="N14" s="48">
        <v>0.40441176470588203</v>
      </c>
      <c r="O14" s="46">
        <v>64</v>
      </c>
      <c r="P14" s="46">
        <v>72</v>
      </c>
      <c r="Q14" s="48">
        <v>0.47058823529411797</v>
      </c>
      <c r="R14" s="48">
        <v>0.52941176470588203</v>
      </c>
      <c r="U14" s="46">
        <v>136</v>
      </c>
      <c r="V14" s="46">
        <v>34</v>
      </c>
      <c r="W14" s="49">
        <v>17</v>
      </c>
    </row>
    <row r="15" spans="1:23">
      <c r="A15" s="46">
        <v>28</v>
      </c>
      <c r="B15" s="47" t="s">
        <v>103</v>
      </c>
      <c r="C15" s="47" t="s">
        <v>22</v>
      </c>
      <c r="D15" s="47" t="s">
        <v>104</v>
      </c>
      <c r="E15" s="47" t="s">
        <v>105</v>
      </c>
      <c r="F15" s="47" t="s">
        <v>68</v>
      </c>
      <c r="G15" s="46">
        <v>2</v>
      </c>
      <c r="H15" s="46">
        <v>8</v>
      </c>
      <c r="I15" s="46">
        <v>103</v>
      </c>
      <c r="J15" s="48">
        <v>0.90350877192982504</v>
      </c>
      <c r="K15" s="46">
        <v>11</v>
      </c>
      <c r="L15" s="48">
        <v>9.6491228070175405E-2</v>
      </c>
      <c r="M15" s="46">
        <v>110</v>
      </c>
      <c r="N15" s="48">
        <v>0.96491228070175405</v>
      </c>
      <c r="O15" s="46">
        <v>101</v>
      </c>
      <c r="P15" s="46">
        <v>13</v>
      </c>
      <c r="Q15" s="48">
        <v>0.88596491228070196</v>
      </c>
      <c r="R15" s="48">
        <v>0.114035087719298</v>
      </c>
      <c r="U15" s="46">
        <v>114</v>
      </c>
      <c r="V15" s="46">
        <v>36</v>
      </c>
      <c r="W15" s="49">
        <v>14.25</v>
      </c>
    </row>
    <row r="16" spans="1:23">
      <c r="A16" s="46">
        <v>29</v>
      </c>
      <c r="B16" s="47" t="s">
        <v>106</v>
      </c>
      <c r="C16" s="47" t="s">
        <v>22</v>
      </c>
      <c r="D16" s="47" t="s">
        <v>107</v>
      </c>
      <c r="E16" s="47" t="s">
        <v>108</v>
      </c>
      <c r="F16" s="47" t="s">
        <v>33</v>
      </c>
      <c r="G16" s="46">
        <v>2</v>
      </c>
      <c r="H16" s="46">
        <v>8</v>
      </c>
      <c r="I16" s="46">
        <v>1151</v>
      </c>
      <c r="J16" s="48">
        <v>0.80433263452131398</v>
      </c>
      <c r="K16" s="46">
        <v>280</v>
      </c>
      <c r="L16" s="48">
        <v>0.19566736547868599</v>
      </c>
      <c r="M16" s="46">
        <v>1406</v>
      </c>
      <c r="N16" s="48">
        <v>0.98252969951083202</v>
      </c>
      <c r="O16" s="46">
        <v>1106</v>
      </c>
      <c r="P16" s="46">
        <v>325</v>
      </c>
      <c r="Q16" s="48">
        <v>0.77288609364081096</v>
      </c>
      <c r="R16" s="48">
        <v>0.22711390635918899</v>
      </c>
      <c r="S16" s="46">
        <v>97</v>
      </c>
      <c r="T16" s="48">
        <v>6.7784765897973401E-2</v>
      </c>
      <c r="U16" s="46">
        <v>1431</v>
      </c>
      <c r="V16" s="46">
        <v>310</v>
      </c>
      <c r="W16" s="49">
        <v>178.875</v>
      </c>
    </row>
    <row r="17" spans="1:23">
      <c r="A17" s="46">
        <v>31</v>
      </c>
      <c r="B17" s="47" t="s">
        <v>112</v>
      </c>
      <c r="C17" s="47" t="s">
        <v>113</v>
      </c>
      <c r="D17" s="47" t="s">
        <v>114</v>
      </c>
      <c r="E17" s="47" t="s">
        <v>115</v>
      </c>
      <c r="F17" s="47" t="s">
        <v>33</v>
      </c>
      <c r="G17" s="46">
        <v>2</v>
      </c>
      <c r="H17" s="46">
        <v>8</v>
      </c>
      <c r="I17" s="46">
        <v>631</v>
      </c>
      <c r="J17" s="48">
        <v>0.75932611311672704</v>
      </c>
      <c r="K17" s="46">
        <v>200</v>
      </c>
      <c r="L17" s="48">
        <v>0.24067388688327301</v>
      </c>
      <c r="M17" s="46">
        <v>819</v>
      </c>
      <c r="N17" s="48">
        <v>0.98555956678700396</v>
      </c>
      <c r="O17" s="46">
        <v>681</v>
      </c>
      <c r="P17" s="46">
        <v>150</v>
      </c>
      <c r="Q17" s="48">
        <v>0.819494584837545</v>
      </c>
      <c r="R17" s="48">
        <v>0.180505415162455</v>
      </c>
      <c r="S17" s="46">
        <v>98</v>
      </c>
      <c r="T17" s="48">
        <v>0.117930204572804</v>
      </c>
      <c r="U17" s="46">
        <v>831</v>
      </c>
      <c r="V17" s="46">
        <v>214</v>
      </c>
      <c r="W17" s="49">
        <v>103.875</v>
      </c>
    </row>
    <row r="18" spans="1:23">
      <c r="A18" s="46">
        <v>32</v>
      </c>
      <c r="B18" s="47" t="s">
        <v>116</v>
      </c>
      <c r="C18" s="47" t="s">
        <v>113</v>
      </c>
      <c r="D18" s="47" t="s">
        <v>117</v>
      </c>
      <c r="E18" s="47" t="s">
        <v>118</v>
      </c>
      <c r="F18" s="47" t="s">
        <v>33</v>
      </c>
      <c r="G18" s="46">
        <v>2</v>
      </c>
      <c r="H18" s="46">
        <v>8</v>
      </c>
      <c r="I18" s="46">
        <v>1101</v>
      </c>
      <c r="J18" s="48">
        <v>0.83219954648526095</v>
      </c>
      <c r="K18" s="46">
        <v>222</v>
      </c>
      <c r="L18" s="48">
        <v>0.16780045351473899</v>
      </c>
      <c r="M18" s="46">
        <v>1323</v>
      </c>
      <c r="N18" s="48">
        <v>1</v>
      </c>
      <c r="O18" s="46">
        <v>1214</v>
      </c>
      <c r="P18" s="46">
        <v>109</v>
      </c>
      <c r="Q18" s="48">
        <v>0.91761148904006096</v>
      </c>
      <c r="R18" s="48">
        <v>8.2388510959939501E-2</v>
      </c>
      <c r="S18" s="46">
        <v>32</v>
      </c>
      <c r="T18" s="48">
        <v>2.41874527588813E-2</v>
      </c>
      <c r="U18" s="46">
        <v>1323</v>
      </c>
      <c r="V18" s="46">
        <v>308</v>
      </c>
      <c r="W18" s="49">
        <v>165.375</v>
      </c>
    </row>
    <row r="19" spans="1:23">
      <c r="A19" s="46">
        <v>33</v>
      </c>
      <c r="B19" s="47" t="s">
        <v>119</v>
      </c>
      <c r="C19" s="47" t="s">
        <v>60</v>
      </c>
      <c r="D19" s="47" t="s">
        <v>120</v>
      </c>
      <c r="E19" s="47" t="s">
        <v>121</v>
      </c>
      <c r="F19" s="47" t="s">
        <v>46</v>
      </c>
      <c r="G19" s="46">
        <v>2</v>
      </c>
      <c r="H19" s="46">
        <v>8</v>
      </c>
      <c r="I19" s="46">
        <v>230</v>
      </c>
      <c r="J19" s="48">
        <v>0.8984375</v>
      </c>
      <c r="K19" s="46">
        <v>26</v>
      </c>
      <c r="L19" s="48">
        <v>0.1015625</v>
      </c>
      <c r="M19" s="46">
        <v>256</v>
      </c>
      <c r="N19" s="48">
        <v>1</v>
      </c>
      <c r="O19" s="46">
        <v>203</v>
      </c>
      <c r="P19" s="46">
        <v>53</v>
      </c>
      <c r="Q19" s="48">
        <v>0.79296875</v>
      </c>
      <c r="R19" s="48">
        <v>0.20703125</v>
      </c>
      <c r="U19" s="46">
        <v>256</v>
      </c>
      <c r="V19" s="46">
        <v>50</v>
      </c>
      <c r="W19" s="49">
        <v>32</v>
      </c>
    </row>
    <row r="20" spans="1:23">
      <c r="A20" s="46">
        <v>36</v>
      </c>
      <c r="B20" s="47" t="s">
        <v>127</v>
      </c>
      <c r="C20" s="47" t="s">
        <v>60</v>
      </c>
      <c r="D20" s="47" t="s">
        <v>128</v>
      </c>
      <c r="E20" s="47" t="s">
        <v>129</v>
      </c>
      <c r="F20" s="47" t="s">
        <v>130</v>
      </c>
      <c r="G20" s="46">
        <v>2</v>
      </c>
      <c r="H20" s="46">
        <v>8</v>
      </c>
      <c r="I20" s="46">
        <v>15</v>
      </c>
      <c r="J20" s="48">
        <v>0.83333333333333304</v>
      </c>
      <c r="K20" s="46">
        <v>3</v>
      </c>
      <c r="L20" s="48">
        <v>0.16666666666666699</v>
      </c>
      <c r="M20" s="46">
        <v>5</v>
      </c>
      <c r="N20" s="48">
        <v>0.27777777777777801</v>
      </c>
      <c r="O20" s="46">
        <v>10</v>
      </c>
      <c r="P20" s="46">
        <v>8</v>
      </c>
      <c r="Q20" s="48">
        <v>0.55555555555555602</v>
      </c>
      <c r="R20" s="48">
        <v>0.44444444444444398</v>
      </c>
      <c r="U20" s="46">
        <v>18</v>
      </c>
      <c r="V20" s="46">
        <v>6</v>
      </c>
      <c r="W20" s="49">
        <v>2.25</v>
      </c>
    </row>
    <row r="21" spans="1:23" s="109" customFormat="1" ht="11">
      <c r="G21" s="109">
        <f>SUM(G2:G20)</f>
        <v>38</v>
      </c>
      <c r="H21" s="109">
        <f>SUM(H2:H20)</f>
        <v>152</v>
      </c>
      <c r="I21" s="109">
        <f>SUM(I2:I20)</f>
        <v>6819</v>
      </c>
      <c r="J21" s="110">
        <f>I21/U21</f>
        <v>0.75548415688012405</v>
      </c>
      <c r="K21" s="109">
        <f>SUM(K2:K20)</f>
        <v>2207</v>
      </c>
      <c r="L21" s="110">
        <f>K21/U21</f>
        <v>0.24451584311987593</v>
      </c>
      <c r="M21" s="109">
        <f>SUM(M2:M20)</f>
        <v>4973</v>
      </c>
      <c r="N21" s="110">
        <f>M21/U21</f>
        <v>0.55096388211832481</v>
      </c>
      <c r="O21" s="109">
        <f>SUM(O2:O20)</f>
        <v>6636</v>
      </c>
      <c r="P21" s="109">
        <f>SUM(P2:P20)</f>
        <v>2390</v>
      </c>
      <c r="Q21" s="110">
        <f>O21/U21</f>
        <v>0.73520939508087746</v>
      </c>
      <c r="R21" s="110">
        <f>P21/U21</f>
        <v>0.26479060491912254</v>
      </c>
      <c r="S21" s="109">
        <f>SUM(S2:S20)</f>
        <v>702</v>
      </c>
      <c r="U21" s="109">
        <f>SUM(U2:U20)</f>
        <v>9026</v>
      </c>
      <c r="V21" s="109">
        <f>SUM(V2:V20)</f>
        <v>2182</v>
      </c>
      <c r="W21" s="109">
        <f>SUM(W2:W20)</f>
        <v>1128.25</v>
      </c>
    </row>
    <row r="22" spans="1:23">
      <c r="U22" s="27" t="s">
        <v>140</v>
      </c>
      <c r="V22"/>
      <c r="W22" s="28">
        <f>SUM(W2:W20)/COUNT(W2:W20)</f>
        <v>59.381578947368418</v>
      </c>
    </row>
    <row r="23" spans="1:23">
      <c r="U23" s="27" t="s">
        <v>141</v>
      </c>
      <c r="V23"/>
      <c r="W23" s="28">
        <f>SUM(V2:V20)/COUNT(V2:V20)</f>
        <v>114.84210526315789</v>
      </c>
    </row>
    <row r="26" spans="1:23">
      <c r="A26" s="107" t="s">
        <v>0</v>
      </c>
      <c r="B26" s="107" t="s">
        <v>1</v>
      </c>
      <c r="C26" s="107" t="s">
        <v>2</v>
      </c>
      <c r="D26" s="107" t="s">
        <v>3</v>
      </c>
      <c r="E26" s="107" t="s">
        <v>4</v>
      </c>
      <c r="F26" s="107" t="s">
        <v>5</v>
      </c>
      <c r="G26" s="107" t="s">
        <v>6</v>
      </c>
      <c r="H26" s="107" t="s">
        <v>7</v>
      </c>
      <c r="I26" s="107" t="s">
        <v>8</v>
      </c>
      <c r="J26" s="107" t="s">
        <v>9</v>
      </c>
      <c r="K26" s="107" t="s">
        <v>10</v>
      </c>
      <c r="L26" s="107" t="s">
        <v>11</v>
      </c>
      <c r="M26" s="107" t="s">
        <v>12</v>
      </c>
      <c r="N26" s="107" t="s">
        <v>13</v>
      </c>
      <c r="O26" s="107" t="s">
        <v>14</v>
      </c>
      <c r="P26" s="107" t="s">
        <v>15</v>
      </c>
      <c r="Q26" s="107" t="s">
        <v>16</v>
      </c>
      <c r="R26" s="107" t="s">
        <v>17</v>
      </c>
      <c r="S26" s="107" t="s">
        <v>169</v>
      </c>
      <c r="T26" s="107" t="s">
        <v>170</v>
      </c>
      <c r="U26" s="107" t="s">
        <v>18</v>
      </c>
      <c r="V26" s="107" t="s">
        <v>19</v>
      </c>
      <c r="W26" s="107" t="s">
        <v>20</v>
      </c>
    </row>
    <row r="27" spans="1:23">
      <c r="A27" s="46">
        <v>7</v>
      </c>
      <c r="B27" s="47" t="s">
        <v>42</v>
      </c>
      <c r="C27" s="47" t="s">
        <v>43</v>
      </c>
      <c r="D27" s="47" t="s">
        <v>44</v>
      </c>
      <c r="E27" s="47" t="s">
        <v>45</v>
      </c>
      <c r="F27" s="47" t="s">
        <v>46</v>
      </c>
      <c r="G27" s="46">
        <v>2</v>
      </c>
      <c r="H27" s="46">
        <v>8</v>
      </c>
      <c r="I27" s="46">
        <v>104</v>
      </c>
      <c r="J27" s="48">
        <v>0.64197530864197505</v>
      </c>
      <c r="K27" s="46">
        <v>58</v>
      </c>
      <c r="L27" s="48">
        <v>0.358024691358025</v>
      </c>
      <c r="M27" s="46">
        <v>7</v>
      </c>
      <c r="N27" s="48">
        <v>4.3209876543209902E-2</v>
      </c>
      <c r="O27" s="46">
        <v>114</v>
      </c>
      <c r="P27" s="46">
        <v>48</v>
      </c>
      <c r="Q27" s="48">
        <v>0.70370370370370405</v>
      </c>
      <c r="R27" s="48">
        <v>0.296296296296296</v>
      </c>
      <c r="S27" s="46">
        <v>11</v>
      </c>
      <c r="T27" s="48">
        <v>6.7901234567901203E-2</v>
      </c>
      <c r="U27" s="46">
        <v>162</v>
      </c>
      <c r="V27" s="46">
        <v>69</v>
      </c>
      <c r="W27" s="49">
        <v>20.25</v>
      </c>
    </row>
    <row r="28" spans="1:23">
      <c r="A28" s="46">
        <v>8</v>
      </c>
      <c r="B28" s="47" t="s">
        <v>47</v>
      </c>
      <c r="C28" s="47" t="s">
        <v>22</v>
      </c>
      <c r="D28" s="47" t="s">
        <v>48</v>
      </c>
      <c r="E28" s="47" t="s">
        <v>49</v>
      </c>
      <c r="F28" s="47" t="s">
        <v>29</v>
      </c>
      <c r="G28" s="46">
        <v>2</v>
      </c>
      <c r="H28" s="46">
        <v>8</v>
      </c>
      <c r="I28" s="46">
        <v>441</v>
      </c>
      <c r="J28" s="48">
        <v>0.7056</v>
      </c>
      <c r="K28" s="46">
        <v>184</v>
      </c>
      <c r="L28" s="48">
        <v>0.2944</v>
      </c>
      <c r="M28" s="46">
        <v>129</v>
      </c>
      <c r="N28" s="48">
        <v>0.2064</v>
      </c>
      <c r="O28" s="46">
        <v>360</v>
      </c>
      <c r="P28" s="46">
        <v>265</v>
      </c>
      <c r="Q28" s="48">
        <v>0.57599999999999996</v>
      </c>
      <c r="R28" s="48">
        <v>0.42399999999999999</v>
      </c>
      <c r="S28" s="46">
        <v>97</v>
      </c>
      <c r="T28" s="48">
        <v>0.1552</v>
      </c>
      <c r="U28" s="46">
        <v>625</v>
      </c>
      <c r="V28" s="46">
        <v>118</v>
      </c>
      <c r="W28" s="49">
        <v>78.125</v>
      </c>
    </row>
    <row r="29" spans="1:23">
      <c r="A29" s="46">
        <v>10</v>
      </c>
      <c r="B29" s="47" t="s">
        <v>53</v>
      </c>
      <c r="C29" s="47" t="s">
        <v>22</v>
      </c>
      <c r="D29" s="47" t="s">
        <v>54</v>
      </c>
      <c r="E29" s="47" t="s">
        <v>55</v>
      </c>
      <c r="F29" s="47" t="s">
        <v>33</v>
      </c>
      <c r="G29" s="46">
        <v>2</v>
      </c>
      <c r="H29" s="46">
        <v>8</v>
      </c>
      <c r="I29" s="46">
        <v>516</v>
      </c>
      <c r="J29" s="48">
        <v>0.74351585014409205</v>
      </c>
      <c r="K29" s="46">
        <v>178</v>
      </c>
      <c r="L29" s="48">
        <v>0.25648414985590801</v>
      </c>
      <c r="M29" s="46">
        <v>581</v>
      </c>
      <c r="N29" s="48">
        <v>0.83717579250720497</v>
      </c>
      <c r="O29" s="46">
        <v>423</v>
      </c>
      <c r="P29" s="46">
        <v>271</v>
      </c>
      <c r="Q29" s="48">
        <v>0.609510086455331</v>
      </c>
      <c r="R29" s="48">
        <v>0.390489913544669</v>
      </c>
      <c r="S29" s="46">
        <v>125</v>
      </c>
      <c r="T29" s="48">
        <v>0.18011527377521599</v>
      </c>
      <c r="U29" s="46">
        <v>694</v>
      </c>
      <c r="V29" s="46">
        <v>158</v>
      </c>
      <c r="W29" s="49">
        <v>86.75</v>
      </c>
    </row>
    <row r="30" spans="1:23">
      <c r="A30" s="46">
        <v>12</v>
      </c>
      <c r="B30" s="47" t="s">
        <v>59</v>
      </c>
      <c r="C30" s="47" t="s">
        <v>60</v>
      </c>
      <c r="D30" s="47" t="s">
        <v>61</v>
      </c>
      <c r="E30" s="47" t="s">
        <v>58</v>
      </c>
      <c r="F30" s="47" t="s">
        <v>46</v>
      </c>
      <c r="G30" s="46">
        <v>2</v>
      </c>
      <c r="H30" s="46">
        <v>8</v>
      </c>
      <c r="I30" s="46">
        <v>414</v>
      </c>
      <c r="J30" s="48">
        <v>0.64186046511627903</v>
      </c>
      <c r="K30" s="46">
        <v>231</v>
      </c>
      <c r="L30" s="48">
        <v>0.35813953488372102</v>
      </c>
      <c r="M30" s="46">
        <v>13</v>
      </c>
      <c r="N30" s="48">
        <v>2.0155038759689901E-2</v>
      </c>
      <c r="O30" s="46">
        <v>480</v>
      </c>
      <c r="P30" s="46">
        <v>165</v>
      </c>
      <c r="Q30" s="48">
        <v>0.74418604651162801</v>
      </c>
      <c r="R30" s="48">
        <v>0.25581395348837199</v>
      </c>
      <c r="S30" s="46">
        <v>34</v>
      </c>
      <c r="T30" s="48">
        <v>5.2713178294573601E-2</v>
      </c>
      <c r="U30" s="46">
        <v>645</v>
      </c>
      <c r="V30" s="46">
        <v>141</v>
      </c>
      <c r="W30" s="49">
        <v>80.625</v>
      </c>
    </row>
    <row r="31" spans="1:23">
      <c r="A31" s="46">
        <v>13</v>
      </c>
      <c r="B31" s="47" t="s">
        <v>62</v>
      </c>
      <c r="C31" s="47" t="s">
        <v>43</v>
      </c>
      <c r="D31" s="47" t="s">
        <v>63</v>
      </c>
      <c r="E31" s="47" t="s">
        <v>45</v>
      </c>
      <c r="F31" s="47" t="s">
        <v>64</v>
      </c>
      <c r="G31" s="46">
        <v>2</v>
      </c>
      <c r="H31" s="46">
        <v>8</v>
      </c>
      <c r="I31" s="46">
        <v>10</v>
      </c>
      <c r="J31" s="48">
        <v>0.90909090909090895</v>
      </c>
      <c r="K31" s="46">
        <v>1</v>
      </c>
      <c r="L31" s="48">
        <v>9.0909090909090898E-2</v>
      </c>
      <c r="M31" s="46">
        <v>1</v>
      </c>
      <c r="N31" s="48">
        <v>9.0909090909090898E-2</v>
      </c>
      <c r="O31" s="46">
        <v>3</v>
      </c>
      <c r="P31" s="46">
        <v>8</v>
      </c>
      <c r="Q31" s="48">
        <v>0.27272727272727298</v>
      </c>
      <c r="R31" s="48">
        <v>0.72727272727272696</v>
      </c>
      <c r="U31" s="46">
        <v>11</v>
      </c>
      <c r="V31" s="46">
        <v>5</v>
      </c>
      <c r="W31" s="49">
        <v>1.375</v>
      </c>
    </row>
    <row r="32" spans="1:23">
      <c r="A32" s="46">
        <v>15</v>
      </c>
      <c r="B32" s="47" t="s">
        <v>69</v>
      </c>
      <c r="C32" s="47" t="s">
        <v>22</v>
      </c>
      <c r="D32" s="47" t="s">
        <v>70</v>
      </c>
      <c r="E32" s="47" t="s">
        <v>71</v>
      </c>
      <c r="F32" s="47" t="s">
        <v>25</v>
      </c>
      <c r="G32" s="46">
        <v>2</v>
      </c>
      <c r="H32" s="46">
        <v>8</v>
      </c>
      <c r="I32" s="46">
        <v>197</v>
      </c>
      <c r="J32" s="48">
        <v>0.75190839694656497</v>
      </c>
      <c r="K32" s="46">
        <v>65</v>
      </c>
      <c r="L32" s="48">
        <v>0.248091603053435</v>
      </c>
      <c r="M32" s="46">
        <v>24</v>
      </c>
      <c r="N32" s="48">
        <v>9.1603053435114504E-2</v>
      </c>
      <c r="O32" s="46">
        <v>194</v>
      </c>
      <c r="P32" s="46">
        <v>68</v>
      </c>
      <c r="Q32" s="48">
        <v>0.74045801526717603</v>
      </c>
      <c r="R32" s="48">
        <v>0.25954198473282403</v>
      </c>
      <c r="U32" s="46">
        <v>262</v>
      </c>
      <c r="V32" s="46">
        <v>78</v>
      </c>
      <c r="W32" s="49">
        <v>32.75</v>
      </c>
    </row>
    <row r="33" spans="1:23">
      <c r="A33" s="46">
        <v>16</v>
      </c>
      <c r="B33" s="47" t="s">
        <v>72</v>
      </c>
      <c r="C33" s="47" t="s">
        <v>22</v>
      </c>
      <c r="D33" s="47" t="s">
        <v>73</v>
      </c>
      <c r="E33" s="47" t="s">
        <v>39</v>
      </c>
      <c r="F33" s="47" t="s">
        <v>33</v>
      </c>
      <c r="G33" s="46">
        <v>2</v>
      </c>
      <c r="H33" s="46">
        <v>8</v>
      </c>
      <c r="I33" s="46">
        <v>405</v>
      </c>
      <c r="J33" s="48">
        <v>0.72972972972973005</v>
      </c>
      <c r="K33" s="46">
        <v>150</v>
      </c>
      <c r="L33" s="48">
        <v>0.27027027027027001</v>
      </c>
      <c r="M33" s="46">
        <v>45</v>
      </c>
      <c r="N33" s="48">
        <v>8.1081081081081099E-2</v>
      </c>
      <c r="O33" s="46">
        <v>343</v>
      </c>
      <c r="P33" s="46">
        <v>212</v>
      </c>
      <c r="Q33" s="48">
        <v>0.61801801801801803</v>
      </c>
      <c r="R33" s="48">
        <v>0.38198198198198202</v>
      </c>
      <c r="S33" s="46">
        <v>61</v>
      </c>
      <c r="T33" s="48">
        <v>0.10990990990990999</v>
      </c>
      <c r="U33" s="46">
        <v>555</v>
      </c>
      <c r="V33" s="46">
        <v>137</v>
      </c>
      <c r="W33" s="49">
        <v>69.375</v>
      </c>
    </row>
    <row r="34" spans="1:23">
      <c r="A34" s="46">
        <v>17</v>
      </c>
      <c r="B34" s="47" t="s">
        <v>31</v>
      </c>
      <c r="C34" s="47" t="s">
        <v>22</v>
      </c>
      <c r="D34" s="47" t="s">
        <v>74</v>
      </c>
      <c r="E34" s="47" t="s">
        <v>75</v>
      </c>
      <c r="F34" s="47" t="s">
        <v>68</v>
      </c>
      <c r="G34" s="46">
        <v>2</v>
      </c>
      <c r="H34" s="46">
        <v>8</v>
      </c>
      <c r="I34" s="46">
        <v>83</v>
      </c>
      <c r="J34" s="48">
        <v>0.77570093457943901</v>
      </c>
      <c r="K34" s="46">
        <v>24</v>
      </c>
      <c r="L34" s="48">
        <v>0.22429906542056099</v>
      </c>
      <c r="M34" s="46">
        <v>59</v>
      </c>
      <c r="N34" s="48">
        <v>0.55140186915887801</v>
      </c>
      <c r="O34" s="46">
        <v>83</v>
      </c>
      <c r="P34" s="46">
        <v>24</v>
      </c>
      <c r="Q34" s="48">
        <v>0.77570093457943901</v>
      </c>
      <c r="R34" s="48">
        <v>0.22429906542056099</v>
      </c>
      <c r="U34" s="46">
        <v>107</v>
      </c>
      <c r="V34" s="46">
        <v>30</v>
      </c>
      <c r="W34" s="49">
        <v>13.375</v>
      </c>
    </row>
    <row r="35" spans="1:23">
      <c r="A35" s="46">
        <v>19</v>
      </c>
      <c r="B35" s="47" t="s">
        <v>80</v>
      </c>
      <c r="C35" s="47" t="s">
        <v>43</v>
      </c>
      <c r="D35" s="47" t="s">
        <v>81</v>
      </c>
      <c r="E35" s="47" t="s">
        <v>82</v>
      </c>
      <c r="F35" s="47" t="s">
        <v>64</v>
      </c>
      <c r="G35" s="46">
        <v>2</v>
      </c>
      <c r="H35" s="46">
        <v>8</v>
      </c>
      <c r="I35" s="46">
        <v>132</v>
      </c>
      <c r="J35" s="48">
        <v>0.69841269841269804</v>
      </c>
      <c r="K35" s="46">
        <v>57</v>
      </c>
      <c r="L35" s="48">
        <v>0.30158730158730201</v>
      </c>
      <c r="M35" s="46">
        <v>4</v>
      </c>
      <c r="N35" s="48">
        <v>2.1164021164021201E-2</v>
      </c>
      <c r="O35" s="46">
        <v>143</v>
      </c>
      <c r="P35" s="46">
        <v>46</v>
      </c>
      <c r="Q35" s="48">
        <v>0.75661375661375696</v>
      </c>
      <c r="R35" s="48">
        <v>0.24338624338624301</v>
      </c>
      <c r="S35" s="46">
        <v>7</v>
      </c>
      <c r="T35" s="48">
        <v>3.7037037037037E-2</v>
      </c>
      <c r="U35" s="46">
        <v>189</v>
      </c>
      <c r="V35" s="46">
        <v>45</v>
      </c>
      <c r="W35" s="49">
        <v>23.625</v>
      </c>
    </row>
    <row r="36" spans="1:23">
      <c r="A36" s="46">
        <v>21</v>
      </c>
      <c r="B36" s="47" t="s">
        <v>85</v>
      </c>
      <c r="C36" s="47" t="s">
        <v>22</v>
      </c>
      <c r="D36" s="47" t="s">
        <v>86</v>
      </c>
      <c r="E36" s="47" t="s">
        <v>87</v>
      </c>
      <c r="F36" s="47" t="s">
        <v>33</v>
      </c>
      <c r="G36" s="46">
        <v>2</v>
      </c>
      <c r="H36" s="46">
        <v>8</v>
      </c>
      <c r="I36" s="46">
        <v>606</v>
      </c>
      <c r="J36" s="48">
        <v>0.76611883691529703</v>
      </c>
      <c r="K36" s="46">
        <v>185</v>
      </c>
      <c r="L36" s="48">
        <v>0.233881163084703</v>
      </c>
      <c r="M36" s="46">
        <v>98</v>
      </c>
      <c r="N36" s="48">
        <v>0.123893805309735</v>
      </c>
      <c r="O36" s="46">
        <v>529</v>
      </c>
      <c r="P36" s="46">
        <v>262</v>
      </c>
      <c r="Q36" s="48">
        <v>0.66877370417193405</v>
      </c>
      <c r="R36" s="48">
        <v>0.33122629582806601</v>
      </c>
      <c r="S36" s="46">
        <v>61</v>
      </c>
      <c r="T36" s="48">
        <v>7.7117572692793901E-2</v>
      </c>
      <c r="U36" s="46">
        <v>791</v>
      </c>
      <c r="V36" s="46">
        <v>166</v>
      </c>
      <c r="W36" s="49">
        <v>98.875</v>
      </c>
    </row>
    <row r="37" spans="1:23">
      <c r="A37" s="46">
        <v>22</v>
      </c>
      <c r="B37" s="47" t="s">
        <v>88</v>
      </c>
      <c r="C37" s="47" t="s">
        <v>22</v>
      </c>
      <c r="D37" s="47" t="s">
        <v>89</v>
      </c>
      <c r="E37" s="47" t="s">
        <v>90</v>
      </c>
      <c r="F37" s="47" t="s">
        <v>68</v>
      </c>
      <c r="G37" s="46">
        <v>2</v>
      </c>
      <c r="H37" s="46">
        <v>8</v>
      </c>
      <c r="I37" s="46">
        <v>87</v>
      </c>
      <c r="J37" s="48">
        <v>0.798165137614679</v>
      </c>
      <c r="K37" s="46">
        <v>22</v>
      </c>
      <c r="L37" s="48">
        <v>0.201834862385321</v>
      </c>
      <c r="M37" s="46">
        <v>17</v>
      </c>
      <c r="N37" s="48">
        <v>0.155963302752294</v>
      </c>
      <c r="O37" s="46">
        <v>56</v>
      </c>
      <c r="P37" s="46">
        <v>53</v>
      </c>
      <c r="Q37" s="48">
        <v>0.51376146788990795</v>
      </c>
      <c r="R37" s="48">
        <v>0.48623853211009199</v>
      </c>
      <c r="U37" s="46">
        <v>109</v>
      </c>
      <c r="V37" s="46">
        <v>26</v>
      </c>
      <c r="W37" s="49">
        <v>13.625</v>
      </c>
    </row>
    <row r="38" spans="1:23">
      <c r="A38" s="46">
        <v>24</v>
      </c>
      <c r="B38" s="47" t="s">
        <v>93</v>
      </c>
      <c r="C38" s="47" t="s">
        <v>22</v>
      </c>
      <c r="D38" s="47" t="s">
        <v>94</v>
      </c>
      <c r="E38" s="47" t="s">
        <v>30</v>
      </c>
      <c r="F38" s="47" t="s">
        <v>33</v>
      </c>
      <c r="G38" s="46">
        <v>2</v>
      </c>
      <c r="H38" s="46">
        <v>8</v>
      </c>
      <c r="I38" s="46">
        <v>472</v>
      </c>
      <c r="J38" s="48">
        <v>0.61538461538461497</v>
      </c>
      <c r="K38" s="46">
        <v>295</v>
      </c>
      <c r="L38" s="48">
        <v>0.38461538461538503</v>
      </c>
      <c r="M38" s="46">
        <v>21</v>
      </c>
      <c r="N38" s="48">
        <v>2.73794002607562E-2</v>
      </c>
      <c r="O38" s="46">
        <v>529</v>
      </c>
      <c r="P38" s="46">
        <v>238</v>
      </c>
      <c r="Q38" s="48">
        <v>0.68970013037809696</v>
      </c>
      <c r="R38" s="48">
        <v>0.31029986962190398</v>
      </c>
      <c r="S38" s="46">
        <v>79</v>
      </c>
      <c r="T38" s="48">
        <v>0.102998696219035</v>
      </c>
      <c r="U38" s="46">
        <v>767</v>
      </c>
      <c r="V38" s="46">
        <v>251</v>
      </c>
      <c r="W38" s="49">
        <v>95.875</v>
      </c>
    </row>
    <row r="39" spans="1:23">
      <c r="A39" s="46">
        <v>25</v>
      </c>
      <c r="B39" s="47" t="s">
        <v>95</v>
      </c>
      <c r="C39" s="47" t="s">
        <v>43</v>
      </c>
      <c r="D39" s="47" t="s">
        <v>96</v>
      </c>
      <c r="E39" s="47" t="s">
        <v>97</v>
      </c>
      <c r="F39" s="47" t="s">
        <v>64</v>
      </c>
      <c r="G39" s="46">
        <v>2</v>
      </c>
      <c r="H39" s="46">
        <v>8</v>
      </c>
      <c r="I39" s="46">
        <v>121</v>
      </c>
      <c r="J39" s="48">
        <v>0.88970588235294101</v>
      </c>
      <c r="K39" s="46">
        <v>15</v>
      </c>
      <c r="L39" s="48">
        <v>0.110294117647059</v>
      </c>
      <c r="M39" s="46">
        <v>55</v>
      </c>
      <c r="N39" s="48">
        <v>0.40441176470588203</v>
      </c>
      <c r="O39" s="46">
        <v>64</v>
      </c>
      <c r="P39" s="46">
        <v>72</v>
      </c>
      <c r="Q39" s="48">
        <v>0.47058823529411797</v>
      </c>
      <c r="R39" s="48">
        <v>0.52941176470588203</v>
      </c>
      <c r="U39" s="46">
        <v>136</v>
      </c>
      <c r="V39" s="46">
        <v>34</v>
      </c>
      <c r="W39" s="49">
        <v>17</v>
      </c>
    </row>
    <row r="40" spans="1:23">
      <c r="G40" s="109">
        <f>SUM(G27:G39)</f>
        <v>26</v>
      </c>
      <c r="H40" s="109">
        <f>SUM(H27:H39)</f>
        <v>104</v>
      </c>
      <c r="I40" s="109">
        <f>SUM(I27:I39)</f>
        <v>3588</v>
      </c>
      <c r="J40" s="110">
        <f>I40/U40</f>
        <v>0.71007322382742921</v>
      </c>
      <c r="K40" s="109">
        <f>SUM(K27:K39)</f>
        <v>1465</v>
      </c>
      <c r="L40" s="110">
        <f>K40/U40</f>
        <v>0.28992677617257073</v>
      </c>
      <c r="M40" s="109">
        <f>SUM(M27:M39)</f>
        <v>1054</v>
      </c>
      <c r="N40" s="110">
        <f>M40/U40</f>
        <v>0.20858895705521471</v>
      </c>
      <c r="O40" s="109">
        <f>SUM(O27:O39)</f>
        <v>3321</v>
      </c>
      <c r="P40" s="109">
        <f>SUM(P27:P39)</f>
        <v>1732</v>
      </c>
      <c r="Q40" s="110">
        <f>O40/U40</f>
        <v>0.65723332673659207</v>
      </c>
      <c r="R40" s="110">
        <f>P40/U40</f>
        <v>0.34276667326340787</v>
      </c>
      <c r="S40" s="109">
        <f>SUM(S27:S39)</f>
        <v>475</v>
      </c>
      <c r="T40" s="109"/>
      <c r="U40" s="109">
        <f>SUM(U27:U39)</f>
        <v>5053</v>
      </c>
      <c r="V40" s="109">
        <f>SUM(V27:V39)</f>
        <v>1258</v>
      </c>
      <c r="W40" s="111">
        <f>SUM(W27:W39)</f>
        <v>631.625</v>
      </c>
    </row>
    <row r="41" spans="1:23">
      <c r="U41" s="27" t="s">
        <v>140</v>
      </c>
      <c r="V41"/>
      <c r="W41" s="28">
        <f>SUM(W27:W39)/COUNT(W27:W39)</f>
        <v>48.58653846153846</v>
      </c>
    </row>
    <row r="42" spans="1:23">
      <c r="U42" s="27" t="s">
        <v>141</v>
      </c>
      <c r="V42"/>
      <c r="W42" s="28">
        <f>SUM(V27:V39)/COUNT(V27:V39)</f>
        <v>96.769230769230774</v>
      </c>
    </row>
    <row r="43" spans="1:23">
      <c r="B43" s="102" t="s">
        <v>176</v>
      </c>
    </row>
    <row r="44" spans="1:23">
      <c r="A44" s="46">
        <v>28</v>
      </c>
      <c r="B44" s="47" t="s">
        <v>103</v>
      </c>
      <c r="C44" s="47" t="s">
        <v>22</v>
      </c>
      <c r="D44" s="47" t="s">
        <v>104</v>
      </c>
      <c r="E44" s="47" t="s">
        <v>105</v>
      </c>
      <c r="F44" s="47" t="s">
        <v>68</v>
      </c>
      <c r="G44" s="46">
        <v>2</v>
      </c>
      <c r="H44" s="46">
        <v>8</v>
      </c>
      <c r="I44" s="46">
        <v>103</v>
      </c>
      <c r="J44" s="48">
        <v>0.90350877192982504</v>
      </c>
      <c r="K44" s="46">
        <v>11</v>
      </c>
      <c r="L44" s="48">
        <v>9.6491228070175405E-2</v>
      </c>
      <c r="M44" s="46">
        <v>110</v>
      </c>
      <c r="N44" s="48">
        <v>0.96491228070175405</v>
      </c>
      <c r="O44" s="46">
        <v>101</v>
      </c>
      <c r="P44" s="46">
        <v>13</v>
      </c>
      <c r="Q44" s="48">
        <v>0.88596491228070196</v>
      </c>
      <c r="R44" s="48">
        <v>0.114035087719298</v>
      </c>
      <c r="U44" s="46">
        <v>114</v>
      </c>
      <c r="V44" s="46">
        <v>36</v>
      </c>
      <c r="W44" s="49">
        <v>14.25</v>
      </c>
    </row>
    <row r="45" spans="1:23">
      <c r="A45" s="46">
        <v>29</v>
      </c>
      <c r="B45" s="47" t="s">
        <v>106</v>
      </c>
      <c r="C45" s="47" t="s">
        <v>22</v>
      </c>
      <c r="D45" s="47" t="s">
        <v>107</v>
      </c>
      <c r="E45" s="47" t="s">
        <v>108</v>
      </c>
      <c r="F45" s="47" t="s">
        <v>33</v>
      </c>
      <c r="G45" s="46">
        <v>2</v>
      </c>
      <c r="H45" s="46">
        <v>8</v>
      </c>
      <c r="I45" s="46">
        <v>1151</v>
      </c>
      <c r="J45" s="48">
        <v>0.80433263452131398</v>
      </c>
      <c r="K45" s="46">
        <v>280</v>
      </c>
      <c r="L45" s="48">
        <v>0.19566736547868599</v>
      </c>
      <c r="M45" s="46">
        <v>1406</v>
      </c>
      <c r="N45" s="48">
        <v>0.98252969951083202</v>
      </c>
      <c r="O45" s="46">
        <v>1106</v>
      </c>
      <c r="P45" s="46">
        <v>325</v>
      </c>
      <c r="Q45" s="48">
        <v>0.77288609364081096</v>
      </c>
      <c r="R45" s="48">
        <v>0.22711390635918899</v>
      </c>
      <c r="S45" s="46">
        <v>97</v>
      </c>
      <c r="T45" s="48">
        <v>6.7784765897973401E-2</v>
      </c>
      <c r="U45" s="46">
        <v>1431</v>
      </c>
      <c r="V45" s="46">
        <v>310</v>
      </c>
      <c r="W45" s="49">
        <v>178.875</v>
      </c>
    </row>
    <row r="46" spans="1:23">
      <c r="A46" s="46">
        <v>31</v>
      </c>
      <c r="B46" s="47" t="s">
        <v>112</v>
      </c>
      <c r="C46" s="47" t="s">
        <v>113</v>
      </c>
      <c r="D46" s="47" t="s">
        <v>114</v>
      </c>
      <c r="E46" s="47" t="s">
        <v>115</v>
      </c>
      <c r="F46" s="47" t="s">
        <v>33</v>
      </c>
      <c r="G46" s="46">
        <v>2</v>
      </c>
      <c r="H46" s="46">
        <v>8</v>
      </c>
      <c r="I46" s="46">
        <v>631</v>
      </c>
      <c r="J46" s="48">
        <v>0.75932611311672704</v>
      </c>
      <c r="K46" s="46">
        <v>200</v>
      </c>
      <c r="L46" s="48">
        <v>0.24067388688327301</v>
      </c>
      <c r="M46" s="46">
        <v>819</v>
      </c>
      <c r="N46" s="48">
        <v>0.98555956678700396</v>
      </c>
      <c r="O46" s="46">
        <v>681</v>
      </c>
      <c r="P46" s="46">
        <v>150</v>
      </c>
      <c r="Q46" s="48">
        <v>0.819494584837545</v>
      </c>
      <c r="R46" s="48">
        <v>0.180505415162455</v>
      </c>
      <c r="S46" s="46">
        <v>98</v>
      </c>
      <c r="T46" s="48">
        <v>0.117930204572804</v>
      </c>
      <c r="U46" s="46">
        <v>831</v>
      </c>
      <c r="V46" s="46">
        <v>214</v>
      </c>
      <c r="W46" s="49">
        <v>103.875</v>
      </c>
    </row>
    <row r="47" spans="1:23">
      <c r="A47" s="46">
        <v>32</v>
      </c>
      <c r="B47" s="47" t="s">
        <v>116</v>
      </c>
      <c r="C47" s="47" t="s">
        <v>113</v>
      </c>
      <c r="D47" s="47" t="s">
        <v>117</v>
      </c>
      <c r="E47" s="47" t="s">
        <v>118</v>
      </c>
      <c r="F47" s="47" t="s">
        <v>33</v>
      </c>
      <c r="G47" s="46">
        <v>2</v>
      </c>
      <c r="H47" s="46">
        <v>8</v>
      </c>
      <c r="I47" s="46">
        <v>1101</v>
      </c>
      <c r="J47" s="48">
        <v>0.83219954648526095</v>
      </c>
      <c r="K47" s="46">
        <v>222</v>
      </c>
      <c r="L47" s="48">
        <v>0.16780045351473899</v>
      </c>
      <c r="M47" s="46">
        <v>1323</v>
      </c>
      <c r="N47" s="48">
        <v>1</v>
      </c>
      <c r="O47" s="46">
        <v>1214</v>
      </c>
      <c r="P47" s="46">
        <v>109</v>
      </c>
      <c r="Q47" s="48">
        <v>0.91761148904006096</v>
      </c>
      <c r="R47" s="48">
        <v>8.2388510959939501E-2</v>
      </c>
      <c r="S47" s="46">
        <v>32</v>
      </c>
      <c r="T47" s="48">
        <v>2.41874527588813E-2</v>
      </c>
      <c r="U47" s="46">
        <v>1323</v>
      </c>
      <c r="V47" s="46">
        <v>308</v>
      </c>
      <c r="W47" s="49">
        <v>165.375</v>
      </c>
    </row>
    <row r="48" spans="1:23">
      <c r="A48" s="46">
        <v>33</v>
      </c>
      <c r="B48" s="47" t="s">
        <v>119</v>
      </c>
      <c r="C48" s="47" t="s">
        <v>60</v>
      </c>
      <c r="D48" s="47" t="s">
        <v>120</v>
      </c>
      <c r="E48" s="47" t="s">
        <v>121</v>
      </c>
      <c r="F48" s="47" t="s">
        <v>46</v>
      </c>
      <c r="G48" s="46">
        <v>2</v>
      </c>
      <c r="H48" s="46">
        <v>8</v>
      </c>
      <c r="I48" s="46">
        <v>230</v>
      </c>
      <c r="J48" s="48">
        <v>0.8984375</v>
      </c>
      <c r="K48" s="46">
        <v>26</v>
      </c>
      <c r="L48" s="48">
        <v>0.1015625</v>
      </c>
      <c r="M48" s="46">
        <v>256</v>
      </c>
      <c r="N48" s="48">
        <v>1</v>
      </c>
      <c r="O48" s="46">
        <v>203</v>
      </c>
      <c r="P48" s="46">
        <v>53</v>
      </c>
      <c r="Q48" s="48">
        <v>0.79296875</v>
      </c>
      <c r="R48" s="48">
        <v>0.20703125</v>
      </c>
      <c r="U48" s="46">
        <v>256</v>
      </c>
      <c r="V48" s="46">
        <v>50</v>
      </c>
      <c r="W48" s="49">
        <v>32</v>
      </c>
    </row>
    <row r="49" spans="1:23">
      <c r="A49" s="46">
        <v>36</v>
      </c>
      <c r="B49" s="47" t="s">
        <v>127</v>
      </c>
      <c r="C49" s="47" t="s">
        <v>60</v>
      </c>
      <c r="D49" s="47" t="s">
        <v>128</v>
      </c>
      <c r="E49" s="47" t="s">
        <v>129</v>
      </c>
      <c r="F49" s="47" t="s">
        <v>130</v>
      </c>
      <c r="G49" s="46">
        <v>2</v>
      </c>
      <c r="H49" s="46">
        <v>8</v>
      </c>
      <c r="I49" s="46">
        <v>15</v>
      </c>
      <c r="J49" s="48">
        <v>0.83333333333333304</v>
      </c>
      <c r="K49" s="46">
        <v>3</v>
      </c>
      <c r="L49" s="48">
        <v>0.16666666666666699</v>
      </c>
      <c r="M49" s="46">
        <v>5</v>
      </c>
      <c r="N49" s="48">
        <v>0.27777777777777801</v>
      </c>
      <c r="O49" s="46">
        <v>10</v>
      </c>
      <c r="P49" s="46">
        <v>8</v>
      </c>
      <c r="Q49" s="48">
        <v>0.55555555555555602</v>
      </c>
      <c r="R49" s="48">
        <v>0.44444444444444398</v>
      </c>
      <c r="U49" s="46">
        <v>18</v>
      </c>
      <c r="V49" s="46">
        <v>6</v>
      </c>
      <c r="W49" s="49">
        <v>2.25</v>
      </c>
    </row>
    <row r="50" spans="1:23">
      <c r="A50" s="109"/>
      <c r="B50" s="109"/>
      <c r="C50" s="109"/>
      <c r="D50" s="109"/>
      <c r="E50" s="109"/>
      <c r="F50" s="109"/>
      <c r="G50" s="109">
        <f>SUM(G44:G49)</f>
        <v>12</v>
      </c>
      <c r="H50" s="109">
        <f>SUM(H44:H49)</f>
        <v>48</v>
      </c>
      <c r="I50" s="109">
        <f>SUM(I31:I49)</f>
        <v>8932</v>
      </c>
      <c r="J50" s="110">
        <f>I50/U50</f>
        <v>2.2481751824817517</v>
      </c>
      <c r="K50" s="109">
        <f>SUM(K44:K49)</f>
        <v>742</v>
      </c>
      <c r="L50" s="110">
        <f>K50/U50</f>
        <v>0.18676063428139944</v>
      </c>
      <c r="M50" s="109">
        <f>SUM(M44:M49)</f>
        <v>3919</v>
      </c>
      <c r="N50" s="110">
        <f>M50/U50</f>
        <v>0.98640825572615154</v>
      </c>
      <c r="O50" s="109">
        <f>SUM(O44:O49)</f>
        <v>3315</v>
      </c>
      <c r="P50" s="109">
        <f>SUM(P44:P49)</f>
        <v>658</v>
      </c>
      <c r="Q50" s="110">
        <f>O50/U50</f>
        <v>0.83438207903347594</v>
      </c>
      <c r="R50" s="110">
        <f>P50/U50</f>
        <v>0.16561792096652403</v>
      </c>
      <c r="S50" s="109">
        <f>SUM(S44:S49)</f>
        <v>227</v>
      </c>
      <c r="T50" s="109"/>
      <c r="U50" s="109">
        <f>SUM(U44:U49)</f>
        <v>3973</v>
      </c>
      <c r="V50" s="109">
        <f>SUM(V44:V49)</f>
        <v>924</v>
      </c>
      <c r="W50" s="111">
        <f>SUM(W44:W49)</f>
        <v>496.625</v>
      </c>
    </row>
    <row r="51" spans="1:23">
      <c r="U51" s="27" t="s">
        <v>140</v>
      </c>
      <c r="V51"/>
      <c r="W51" s="28">
        <f>SUM(W44:W49)/COUNT(W44:W49)</f>
        <v>82.770833333333329</v>
      </c>
    </row>
    <row r="52" spans="1:23">
      <c r="U52" s="27" t="s">
        <v>141</v>
      </c>
      <c r="V52"/>
      <c r="W52" s="28">
        <f>SUM(V44:V49)/COUNT(V44:V49)</f>
        <v>154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opLeftCell="C1" zoomScale="75" workbookViewId="0">
      <selection activeCell="J7" sqref="J7"/>
    </sheetView>
  </sheetViews>
  <sheetFormatPr baseColWidth="10" defaultColWidth="8.83203125" defaultRowHeight="12" x14ac:dyDescent="0"/>
  <cols>
    <col min="1" max="1" width="14" customWidth="1"/>
    <col min="2" max="2" width="37.6640625" customWidth="1"/>
    <col min="3" max="3" width="8.33203125" customWidth="1"/>
    <col min="4" max="4" width="23.33203125" customWidth="1"/>
    <col min="5" max="5" width="31.5" customWidth="1"/>
    <col min="6" max="6" width="5.5" customWidth="1"/>
    <col min="7" max="7" width="14" customWidth="1"/>
    <col min="8" max="8" width="7.5" customWidth="1"/>
    <col min="9" max="9" width="14" customWidth="1"/>
    <col min="10" max="10" width="14" style="11" customWidth="1"/>
    <col min="11" max="11" width="14" customWidth="1"/>
    <col min="12" max="12" width="14" style="11" customWidth="1"/>
    <col min="13" max="13" width="10.6640625" customWidth="1"/>
    <col min="14" max="14" width="12.5" style="11" customWidth="1"/>
    <col min="15" max="15" width="10" customWidth="1"/>
    <col min="16" max="16" width="8.83203125" customWidth="1"/>
    <col min="17" max="17" width="11.83203125" style="11" customWidth="1"/>
    <col min="18" max="18" width="10.6640625" style="11" customWidth="1"/>
    <col min="19" max="19" width="14.83203125" customWidth="1"/>
    <col min="20" max="20" width="9" customWidth="1"/>
    <col min="21" max="21" width="14.1640625" style="26" customWidth="1"/>
  </cols>
  <sheetData>
    <row r="1" spans="1:21" ht="12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0" t="s">
        <v>9</v>
      </c>
      <c r="K1" s="1" t="s">
        <v>10</v>
      </c>
      <c r="L1" s="10" t="s">
        <v>11</v>
      </c>
      <c r="M1" s="1" t="s">
        <v>12</v>
      </c>
      <c r="N1" s="10" t="s">
        <v>13</v>
      </c>
      <c r="O1" s="1" t="s">
        <v>14</v>
      </c>
      <c r="P1" s="1" t="s">
        <v>15</v>
      </c>
      <c r="Q1" s="10" t="s">
        <v>16</v>
      </c>
      <c r="R1" s="10" t="s">
        <v>17</v>
      </c>
      <c r="S1" s="1" t="s">
        <v>18</v>
      </c>
      <c r="T1" s="1" t="s">
        <v>19</v>
      </c>
      <c r="U1" s="14" t="s">
        <v>20</v>
      </c>
    </row>
    <row r="2" spans="1:21" ht="12" customHeight="1">
      <c r="A2" s="2">
        <v>1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2" t="e">
        <f>'2004'!#REF!+'2005'!#REF!+'2006'!#REF!+'2007'!#REF!+'2008'!#REF!+#REF!</f>
        <v>#REF!</v>
      </c>
      <c r="H2" s="2" t="e">
        <f>'2004'!#REF!+'2005'!#REF!+'2006'!#REF!+'2007'!#REF!+'2008'!#REF!+#REF!</f>
        <v>#REF!</v>
      </c>
      <c r="I2" s="2" t="e">
        <f>'2004'!#REF!+'2005'!#REF!+'2006'!#REF!+'2007'!#REF!+'2008'!#REF!+#REF!</f>
        <v>#REF!</v>
      </c>
      <c r="J2" s="24" t="e">
        <f>I2/S2</f>
        <v>#REF!</v>
      </c>
      <c r="K2" s="4" t="e">
        <f>'2004'!#REF!+'2005'!#REF!+'2006'!#REF!+'2007'!#REF!+'2008'!#REF!+#REF!</f>
        <v>#REF!</v>
      </c>
      <c r="L2" s="24" t="e">
        <f>K2/S2</f>
        <v>#REF!</v>
      </c>
      <c r="M2" s="4" t="e">
        <f>'2004'!#REF!+'2005'!#REF!+'2006'!#REF!+'2007'!#REF!+'2008'!#REF!+#REF!</f>
        <v>#REF!</v>
      </c>
      <c r="N2" s="24" t="e">
        <f>M2/S2</f>
        <v>#REF!</v>
      </c>
      <c r="O2" s="4" t="e">
        <f>'2004'!#REF!+'2005'!#REF!+'2006'!#REF!+'2007'!#REF!+'2008'!#REF!+#REF!</f>
        <v>#REF!</v>
      </c>
      <c r="P2" s="4" t="e">
        <f>'2004'!#REF!+'2005'!#REF!+'2006'!#REF!+'2007'!#REF!+'2008'!#REF!+#REF!</f>
        <v>#REF!</v>
      </c>
      <c r="Q2" s="24" t="e">
        <f>O2/S2</f>
        <v>#REF!</v>
      </c>
      <c r="R2" s="24" t="e">
        <f>P2/S2</f>
        <v>#REF!</v>
      </c>
      <c r="S2" s="4" t="e">
        <f>'2004'!#REF!+'2005'!#REF!+'2006'!#REF!+'2007'!#REF!+'2008'!#REF!+#REF!</f>
        <v>#REF!</v>
      </c>
      <c r="T2" s="2" t="e">
        <f>MAX('2004'!#REF!,'2005'!#REF!,'2006'!#REF!,'2007'!#REF!,'2008'!#REF!,#REF!)</f>
        <v>#REF!</v>
      </c>
      <c r="U2" s="25" t="e">
        <f>S2/H2</f>
        <v>#REF!</v>
      </c>
    </row>
    <row r="3" spans="1:21" ht="12" customHeight="1">
      <c r="A3" s="2">
        <v>2</v>
      </c>
      <c r="B3" s="3" t="s">
        <v>26</v>
      </c>
      <c r="C3" s="3" t="s">
        <v>22</v>
      </c>
      <c r="D3" s="3" t="s">
        <v>27</v>
      </c>
      <c r="E3" s="3" t="s">
        <v>28</v>
      </c>
      <c r="F3" s="3" t="s">
        <v>29</v>
      </c>
      <c r="G3" s="2" t="e">
        <f>'2004'!#REF!+'2005'!#REF!+'2006'!#REF!+'2007'!#REF!+'2008'!#REF!+#REF!</f>
        <v>#REF!</v>
      </c>
      <c r="H3" s="2" t="e">
        <f>'2004'!#REF!+'2005'!#REF!+'2006'!#REF!+'2007'!#REF!+'2008'!#REF!+#REF!</f>
        <v>#REF!</v>
      </c>
      <c r="I3" s="2" t="e">
        <f>'2004'!#REF!+'2005'!#REF!+'2006'!#REF!+'2007'!#REF!+'2008'!#REF!+#REF!</f>
        <v>#REF!</v>
      </c>
      <c r="J3" s="24" t="e">
        <f t="shared" ref="J3:J39" si="0">I3/S3</f>
        <v>#REF!</v>
      </c>
      <c r="K3" s="4" t="e">
        <f>'2004'!#REF!+'2005'!#REF!+'2006'!#REF!+'2007'!#REF!+'2008'!#REF!+#REF!</f>
        <v>#REF!</v>
      </c>
      <c r="L3" s="24" t="e">
        <f t="shared" ref="L3:L39" si="1">K3/S3</f>
        <v>#REF!</v>
      </c>
      <c r="M3" s="4" t="e">
        <f>'2004'!#REF!+'2005'!#REF!+'2006'!#REF!+'2007'!#REF!+'2008'!#REF!+#REF!</f>
        <v>#REF!</v>
      </c>
      <c r="N3" s="24" t="e">
        <f t="shared" ref="N3:N39" si="2">M3/S3</f>
        <v>#REF!</v>
      </c>
      <c r="O3" s="4" t="e">
        <f>'2004'!#REF!+'2005'!#REF!+'2006'!#REF!+'2007'!#REF!+'2008'!#REF!+#REF!</f>
        <v>#REF!</v>
      </c>
      <c r="P3" s="4" t="e">
        <f>'2004'!#REF!+'2005'!#REF!+'2006'!#REF!+'2007'!#REF!+'2008'!#REF!+#REF!</f>
        <v>#REF!</v>
      </c>
      <c r="Q3" s="24" t="e">
        <f t="shared" ref="Q3:Q39" si="3">O3/S3</f>
        <v>#REF!</v>
      </c>
      <c r="R3" s="24" t="e">
        <f t="shared" ref="R3:R39" si="4">P3/S3</f>
        <v>#REF!</v>
      </c>
      <c r="S3" s="4" t="e">
        <f>'2004'!#REF!+'2005'!#REF!+'2006'!#REF!+'2007'!#REF!+'2008'!#REF!+#REF!</f>
        <v>#REF!</v>
      </c>
      <c r="T3" s="2" t="e">
        <f>MAX('2004'!#REF!,'2005'!#REF!,'2006'!#REF!,'2007'!#REF!,'2008'!#REF!,#REF!)</f>
        <v>#REF!</v>
      </c>
      <c r="U3" s="25" t="e">
        <f t="shared" ref="U3:U39" si="5">S3/H3</f>
        <v>#REF!</v>
      </c>
    </row>
    <row r="4" spans="1:21" ht="12" customHeight="1">
      <c r="A4" s="2">
        <v>3</v>
      </c>
      <c r="B4" s="3" t="s">
        <v>30</v>
      </c>
      <c r="C4" s="3" t="s">
        <v>22</v>
      </c>
      <c r="D4" s="3" t="s">
        <v>31</v>
      </c>
      <c r="E4" s="3" t="s">
        <v>32</v>
      </c>
      <c r="F4" s="3" t="s">
        <v>33</v>
      </c>
      <c r="G4" s="2" t="e">
        <f>'2004'!#REF!+'2005'!#REF!+'2006'!#REF!+'2007'!#REF!+'2008'!#REF!+#REF!</f>
        <v>#REF!</v>
      </c>
      <c r="H4" s="2" t="e">
        <f>'2004'!#REF!+'2005'!#REF!+'2006'!#REF!+'2007'!#REF!+'2008'!#REF!+#REF!</f>
        <v>#REF!</v>
      </c>
      <c r="I4" s="2" t="e">
        <f>'2004'!#REF!+'2005'!#REF!+'2006'!#REF!+'2007'!#REF!+'2008'!#REF!+#REF!</f>
        <v>#REF!</v>
      </c>
      <c r="J4" s="24" t="e">
        <f t="shared" si="0"/>
        <v>#REF!</v>
      </c>
      <c r="K4" s="4" t="e">
        <f>'2004'!#REF!+'2005'!#REF!+'2006'!#REF!+'2007'!#REF!+'2008'!#REF!+#REF!</f>
        <v>#REF!</v>
      </c>
      <c r="L4" s="24" t="e">
        <f t="shared" si="1"/>
        <v>#REF!</v>
      </c>
      <c r="M4" s="4" t="e">
        <f>'2004'!#REF!+'2005'!#REF!+'2006'!#REF!+'2007'!#REF!+'2008'!#REF!+#REF!</f>
        <v>#REF!</v>
      </c>
      <c r="N4" s="24" t="e">
        <f t="shared" si="2"/>
        <v>#REF!</v>
      </c>
      <c r="O4" s="4" t="e">
        <f>'2004'!#REF!+'2005'!#REF!+'2006'!#REF!+'2007'!#REF!+'2008'!#REF!+#REF!</f>
        <v>#REF!</v>
      </c>
      <c r="P4" s="4" t="e">
        <f>'2004'!#REF!+'2005'!#REF!+'2006'!#REF!+'2007'!#REF!+'2008'!#REF!+#REF!</f>
        <v>#REF!</v>
      </c>
      <c r="Q4" s="24" t="e">
        <f t="shared" si="3"/>
        <v>#REF!</v>
      </c>
      <c r="R4" s="24" t="e">
        <f t="shared" si="4"/>
        <v>#REF!</v>
      </c>
      <c r="S4" s="4" t="e">
        <f>'2004'!#REF!+'2005'!#REF!+'2006'!#REF!+'2007'!#REF!+'2008'!#REF!+#REF!</f>
        <v>#REF!</v>
      </c>
      <c r="T4" s="2" t="e">
        <f>MAX('2004'!#REF!,'2005'!#REF!,'2006'!#REF!,'2007'!#REF!,'2008'!#REF!,#REF!)</f>
        <v>#REF!</v>
      </c>
      <c r="U4" s="25" t="e">
        <f t="shared" si="5"/>
        <v>#REF!</v>
      </c>
    </row>
    <row r="5" spans="1:21" ht="12" customHeight="1">
      <c r="A5" s="2">
        <v>4</v>
      </c>
      <c r="B5" s="3" t="s">
        <v>34</v>
      </c>
      <c r="C5" s="3" t="s">
        <v>22</v>
      </c>
      <c r="D5" s="3" t="s">
        <v>35</v>
      </c>
      <c r="E5" s="3" t="s">
        <v>36</v>
      </c>
      <c r="F5" s="3" t="s">
        <v>29</v>
      </c>
      <c r="G5" s="2" t="e">
        <f>'2004'!#REF!+'2005'!#REF!+'2006'!#REF!+'2007'!#REF!+'2008'!#REF!+#REF!</f>
        <v>#REF!</v>
      </c>
      <c r="H5" s="2" t="e">
        <f>'2004'!#REF!+'2005'!#REF!+'2006'!#REF!+'2007'!#REF!+'2008'!#REF!+#REF!</f>
        <v>#REF!</v>
      </c>
      <c r="I5" s="2" t="e">
        <f>'2004'!#REF!+'2005'!#REF!+'2006'!#REF!+'2007'!#REF!+'2008'!#REF!+#REF!</f>
        <v>#REF!</v>
      </c>
      <c r="J5" s="24" t="e">
        <f t="shared" si="0"/>
        <v>#REF!</v>
      </c>
      <c r="K5" s="4" t="e">
        <f>'2004'!#REF!+'2005'!#REF!+'2006'!#REF!+'2007'!#REF!+'2008'!#REF!+#REF!</f>
        <v>#REF!</v>
      </c>
      <c r="L5" s="24" t="e">
        <f t="shared" si="1"/>
        <v>#REF!</v>
      </c>
      <c r="M5" s="4" t="e">
        <f>'2004'!#REF!+'2005'!#REF!+'2006'!#REF!+'2007'!#REF!+'2008'!#REF!+#REF!</f>
        <v>#REF!</v>
      </c>
      <c r="N5" s="24" t="e">
        <f t="shared" si="2"/>
        <v>#REF!</v>
      </c>
      <c r="O5" s="4" t="e">
        <f>'2004'!#REF!+'2005'!#REF!+'2006'!#REF!+'2007'!#REF!+'2008'!#REF!+#REF!</f>
        <v>#REF!</v>
      </c>
      <c r="P5" s="4" t="e">
        <f>'2004'!#REF!+'2005'!#REF!+'2006'!#REF!+'2007'!#REF!+'2008'!#REF!+#REF!</f>
        <v>#REF!</v>
      </c>
      <c r="Q5" s="24" t="e">
        <f t="shared" si="3"/>
        <v>#REF!</v>
      </c>
      <c r="R5" s="24" t="e">
        <f t="shared" si="4"/>
        <v>#REF!</v>
      </c>
      <c r="S5" s="4" t="e">
        <f>'2004'!#REF!+'2005'!#REF!+'2006'!#REF!+'2007'!#REF!+'2008'!#REF!+#REF!</f>
        <v>#REF!</v>
      </c>
      <c r="T5" s="2" t="e">
        <f>MAX('2004'!#REF!,'2005'!#REF!,'2006'!#REF!,'2007'!#REF!,'2008'!#REF!,#REF!)</f>
        <v>#REF!</v>
      </c>
      <c r="U5" s="25" t="e">
        <f t="shared" si="5"/>
        <v>#REF!</v>
      </c>
    </row>
    <row r="6" spans="1:21" ht="12" customHeight="1">
      <c r="A6" s="2">
        <v>5</v>
      </c>
      <c r="B6" s="3" t="s">
        <v>34</v>
      </c>
      <c r="C6" s="3" t="s">
        <v>22</v>
      </c>
      <c r="D6" s="3" t="s">
        <v>37</v>
      </c>
      <c r="E6" s="3" t="s">
        <v>38</v>
      </c>
      <c r="F6" s="3" t="s">
        <v>33</v>
      </c>
      <c r="G6" s="2" t="e">
        <f>'2004'!#REF!+'2005'!#REF!+'2006'!#REF!+'2007'!#REF!+'2008'!#REF!+#REF!</f>
        <v>#REF!</v>
      </c>
      <c r="H6" s="2" t="e">
        <f>'2004'!#REF!+'2005'!#REF!+'2006'!#REF!+'2007'!#REF!+'2008'!#REF!+#REF!</f>
        <v>#REF!</v>
      </c>
      <c r="I6" s="2" t="e">
        <f>'2004'!#REF!+'2005'!#REF!+'2006'!#REF!+'2007'!#REF!+'2008'!#REF!+#REF!</f>
        <v>#REF!</v>
      </c>
      <c r="J6" s="24" t="e">
        <f t="shared" si="0"/>
        <v>#REF!</v>
      </c>
      <c r="K6" s="4" t="e">
        <f>'2004'!#REF!+'2005'!#REF!+'2006'!#REF!+'2007'!#REF!+'2008'!#REF!+#REF!</f>
        <v>#REF!</v>
      </c>
      <c r="L6" s="24" t="e">
        <f t="shared" si="1"/>
        <v>#REF!</v>
      </c>
      <c r="M6" s="4" t="e">
        <f>'2004'!#REF!+'2005'!#REF!+'2006'!#REF!+'2007'!#REF!+'2008'!#REF!+#REF!</f>
        <v>#REF!</v>
      </c>
      <c r="N6" s="24" t="e">
        <f t="shared" si="2"/>
        <v>#REF!</v>
      </c>
      <c r="O6" s="4" t="e">
        <f>'2004'!#REF!+'2005'!#REF!+'2006'!#REF!+'2007'!#REF!+'2008'!#REF!+#REF!</f>
        <v>#REF!</v>
      </c>
      <c r="P6" s="4" t="e">
        <f>'2004'!#REF!+'2005'!#REF!+'2006'!#REF!+'2007'!#REF!+'2008'!#REF!+#REF!</f>
        <v>#REF!</v>
      </c>
      <c r="Q6" s="24" t="e">
        <f t="shared" si="3"/>
        <v>#REF!</v>
      </c>
      <c r="R6" s="24" t="e">
        <f t="shared" si="4"/>
        <v>#REF!</v>
      </c>
      <c r="S6" s="4" t="e">
        <f>'2004'!#REF!+'2005'!#REF!+'2006'!#REF!+'2007'!#REF!+'2008'!#REF!+#REF!</f>
        <v>#REF!</v>
      </c>
      <c r="T6" s="2" t="e">
        <f>MAX('2004'!#REF!,'2005'!#REF!,'2006'!#REF!,'2007'!#REF!,'2008'!#REF!,#REF!)</f>
        <v>#REF!</v>
      </c>
      <c r="U6" s="25" t="e">
        <f t="shared" si="5"/>
        <v>#REF!</v>
      </c>
    </row>
    <row r="7" spans="1:21" ht="12" customHeight="1">
      <c r="A7" s="2">
        <v>6</v>
      </c>
      <c r="B7" s="3" t="s">
        <v>39</v>
      </c>
      <c r="C7" s="3" t="s">
        <v>22</v>
      </c>
      <c r="D7" s="3" t="s">
        <v>40</v>
      </c>
      <c r="E7" s="3" t="s">
        <v>41</v>
      </c>
      <c r="F7" s="3" t="s">
        <v>29</v>
      </c>
      <c r="G7" s="2" t="e">
        <f>'2004'!#REF!+'2005'!#REF!+'2006'!#REF!+'2007'!#REF!+'2008'!#REF!+#REF!</f>
        <v>#REF!</v>
      </c>
      <c r="H7" s="2" t="e">
        <f>'2004'!#REF!+'2005'!#REF!+'2006'!#REF!+'2007'!#REF!+'2008'!#REF!+#REF!</f>
        <v>#REF!</v>
      </c>
      <c r="I7" s="2" t="e">
        <f>'2004'!#REF!+'2005'!#REF!+'2006'!#REF!+'2007'!#REF!+'2008'!#REF!+#REF!</f>
        <v>#REF!</v>
      </c>
      <c r="J7" s="24" t="e">
        <f t="shared" si="0"/>
        <v>#REF!</v>
      </c>
      <c r="K7" s="4" t="e">
        <f>'2004'!#REF!+'2005'!#REF!+'2006'!#REF!+'2007'!#REF!+'2008'!#REF!+#REF!</f>
        <v>#REF!</v>
      </c>
      <c r="L7" s="24" t="e">
        <f t="shared" si="1"/>
        <v>#REF!</v>
      </c>
      <c r="M7" s="4" t="e">
        <f>'2004'!#REF!+'2005'!#REF!+'2006'!#REF!+'2007'!#REF!+'2008'!#REF!+#REF!</f>
        <v>#REF!</v>
      </c>
      <c r="N7" s="24" t="e">
        <f t="shared" si="2"/>
        <v>#REF!</v>
      </c>
      <c r="O7" s="4" t="e">
        <f>'2004'!#REF!+'2005'!#REF!+'2006'!#REF!+'2007'!#REF!+'2008'!#REF!+#REF!</f>
        <v>#REF!</v>
      </c>
      <c r="P7" s="4" t="e">
        <f>'2004'!#REF!+'2005'!#REF!+'2006'!#REF!+'2007'!#REF!+'2008'!#REF!+#REF!</f>
        <v>#REF!</v>
      </c>
      <c r="Q7" s="24" t="e">
        <f t="shared" si="3"/>
        <v>#REF!</v>
      </c>
      <c r="R7" s="24" t="e">
        <f t="shared" si="4"/>
        <v>#REF!</v>
      </c>
      <c r="S7" s="4" t="e">
        <f>'2004'!#REF!+'2005'!#REF!+'2006'!#REF!+'2007'!#REF!+'2008'!#REF!+#REF!</f>
        <v>#REF!</v>
      </c>
      <c r="T7" s="2" t="e">
        <f>MAX('2004'!#REF!,'2005'!#REF!,'2006'!#REF!,'2007'!#REF!,'2008'!#REF!,#REF!)</f>
        <v>#REF!</v>
      </c>
      <c r="U7" s="25" t="e">
        <f t="shared" si="5"/>
        <v>#REF!</v>
      </c>
    </row>
    <row r="8" spans="1:21" ht="12" customHeight="1">
      <c r="A8" s="2">
        <v>7</v>
      </c>
      <c r="B8" s="3" t="s">
        <v>42</v>
      </c>
      <c r="C8" s="3" t="s">
        <v>43</v>
      </c>
      <c r="D8" s="3" t="s">
        <v>44</v>
      </c>
      <c r="E8" s="3" t="s">
        <v>45</v>
      </c>
      <c r="F8" s="3" t="s">
        <v>46</v>
      </c>
      <c r="G8" s="2" t="e">
        <f>'2004'!G2+'2005'!G2+'2006'!G2+'2007'!G2+'2008'!G2+#REF!</f>
        <v>#REF!</v>
      </c>
      <c r="H8" s="2" t="e">
        <f>'2004'!H2+'2005'!H2+'2006'!H2+'2007'!H2+'2008'!H2+#REF!</f>
        <v>#REF!</v>
      </c>
      <c r="I8" s="2" t="e">
        <f>'2004'!I2+'2005'!I2+'2006'!I2+'2007'!I2+'2008'!I2+#REF!</f>
        <v>#REF!</v>
      </c>
      <c r="J8" s="24" t="e">
        <f t="shared" si="0"/>
        <v>#REF!</v>
      </c>
      <c r="K8" s="4" t="e">
        <f>'2004'!K2+'2005'!K2+'2006'!K2+'2007'!K2+'2008'!K2+#REF!</f>
        <v>#REF!</v>
      </c>
      <c r="L8" s="24" t="e">
        <f t="shared" si="1"/>
        <v>#REF!</v>
      </c>
      <c r="M8" s="4" t="e">
        <f>'2004'!M2+'2005'!M2+'2006'!M2+'2007'!M2+'2008'!M2+#REF!</f>
        <v>#REF!</v>
      </c>
      <c r="N8" s="24" t="e">
        <f t="shared" si="2"/>
        <v>#REF!</v>
      </c>
      <c r="O8" s="4" t="e">
        <f>'2004'!O2+'2005'!O2+'2006'!O2+'2007'!O2+'2008'!O2+#REF!</f>
        <v>#REF!</v>
      </c>
      <c r="P8" s="4" t="e">
        <f>'2004'!P2+'2005'!P2+'2006'!P2+'2007'!P2+'2008'!P2+#REF!</f>
        <v>#REF!</v>
      </c>
      <c r="Q8" s="24" t="e">
        <f t="shared" si="3"/>
        <v>#REF!</v>
      </c>
      <c r="R8" s="24" t="e">
        <f t="shared" si="4"/>
        <v>#REF!</v>
      </c>
      <c r="S8" s="4" t="e">
        <f>'2004'!S2+'2005'!S2+'2006'!S2+'2007'!S2+'2008'!S2+#REF!</f>
        <v>#REF!</v>
      </c>
      <c r="T8" s="2" t="e">
        <f>MAX('2004'!T2,'2005'!T2,'2006'!T2,'2007'!T2,'2008'!T2,#REF!)</f>
        <v>#REF!</v>
      </c>
      <c r="U8" s="25" t="e">
        <f t="shared" si="5"/>
        <v>#REF!</v>
      </c>
    </row>
    <row r="9" spans="1:21" ht="12" customHeight="1">
      <c r="A9" s="2">
        <v>8</v>
      </c>
      <c r="B9" s="3" t="s">
        <v>47</v>
      </c>
      <c r="C9" s="3" t="s">
        <v>22</v>
      </c>
      <c r="D9" s="3" t="s">
        <v>48</v>
      </c>
      <c r="E9" s="3" t="s">
        <v>49</v>
      </c>
      <c r="F9" s="3" t="s">
        <v>29</v>
      </c>
      <c r="G9" s="2" t="e">
        <f>'2004'!G3+'2005'!G3+'2006'!G3+'2007'!G3+'2008'!G3+#REF!</f>
        <v>#REF!</v>
      </c>
      <c r="H9" s="2" t="e">
        <f>'2004'!H3+'2005'!H3+'2006'!H3+'2007'!H3+'2008'!H3+#REF!</f>
        <v>#REF!</v>
      </c>
      <c r="I9" s="2" t="e">
        <f>'2004'!I3+'2005'!I3+'2006'!I3+'2007'!I3+'2008'!I3+#REF!</f>
        <v>#REF!</v>
      </c>
      <c r="J9" s="24" t="e">
        <f t="shared" si="0"/>
        <v>#REF!</v>
      </c>
      <c r="K9" s="4" t="e">
        <f>'2004'!K3+'2005'!K3+'2006'!K3+'2007'!K3+'2008'!K3+#REF!</f>
        <v>#REF!</v>
      </c>
      <c r="L9" s="24" t="e">
        <f t="shared" si="1"/>
        <v>#REF!</v>
      </c>
      <c r="M9" s="4" t="e">
        <f>'2004'!M3+'2005'!M3+'2006'!M3+'2007'!M3+'2008'!M3+#REF!</f>
        <v>#REF!</v>
      </c>
      <c r="N9" s="24" t="e">
        <f t="shared" si="2"/>
        <v>#REF!</v>
      </c>
      <c r="O9" s="4" t="e">
        <f>'2004'!O3+'2005'!O3+'2006'!O3+'2007'!O3+'2008'!O3+#REF!</f>
        <v>#REF!</v>
      </c>
      <c r="P9" s="4" t="e">
        <f>'2004'!P3+'2005'!P3+'2006'!P3+'2007'!P3+'2008'!P3+#REF!</f>
        <v>#REF!</v>
      </c>
      <c r="Q9" s="24" t="e">
        <f t="shared" si="3"/>
        <v>#REF!</v>
      </c>
      <c r="R9" s="24" t="e">
        <f t="shared" si="4"/>
        <v>#REF!</v>
      </c>
      <c r="S9" s="4" t="e">
        <f>'2004'!S3+'2005'!S3+'2006'!S3+'2007'!S3+'2008'!S3+#REF!</f>
        <v>#REF!</v>
      </c>
      <c r="T9" s="2" t="e">
        <f>MAX('2004'!T3,'2005'!T3,'2006'!T3,'2007'!T3,'2008'!T3,#REF!)</f>
        <v>#REF!</v>
      </c>
      <c r="U9" s="25" t="e">
        <f t="shared" si="5"/>
        <v>#REF!</v>
      </c>
    </row>
    <row r="10" spans="1:21" ht="12" customHeight="1">
      <c r="A10" s="2">
        <v>9</v>
      </c>
      <c r="B10" s="3" t="s">
        <v>50</v>
      </c>
      <c r="C10" s="3" t="s">
        <v>22</v>
      </c>
      <c r="D10" s="3" t="s">
        <v>51</v>
      </c>
      <c r="E10" s="3" t="s">
        <v>52</v>
      </c>
      <c r="F10" s="3" t="s">
        <v>33</v>
      </c>
      <c r="G10" s="2" t="e">
        <f>'2004'!#REF!+'2005'!#REF!+'2006'!#REF!+'2007'!#REF!+'2008'!#REF!+#REF!</f>
        <v>#REF!</v>
      </c>
      <c r="H10" s="2" t="e">
        <f>'2004'!#REF!+'2005'!#REF!+'2006'!#REF!+'2007'!#REF!+'2008'!#REF!+#REF!</f>
        <v>#REF!</v>
      </c>
      <c r="I10" s="2" t="e">
        <f>'2004'!#REF!+'2005'!#REF!+'2006'!#REF!+'2007'!#REF!+'2008'!#REF!+#REF!</f>
        <v>#REF!</v>
      </c>
      <c r="J10" s="24" t="e">
        <f t="shared" si="0"/>
        <v>#REF!</v>
      </c>
      <c r="K10" s="4" t="e">
        <f>'2004'!#REF!+'2005'!#REF!+'2006'!#REF!+'2007'!#REF!+'2008'!#REF!+#REF!</f>
        <v>#REF!</v>
      </c>
      <c r="L10" s="24" t="e">
        <f t="shared" si="1"/>
        <v>#REF!</v>
      </c>
      <c r="M10" s="4" t="e">
        <f>'2004'!#REF!+'2005'!#REF!+'2006'!#REF!+'2007'!#REF!+'2008'!#REF!+#REF!</f>
        <v>#REF!</v>
      </c>
      <c r="N10" s="24" t="e">
        <f t="shared" si="2"/>
        <v>#REF!</v>
      </c>
      <c r="O10" s="4" t="e">
        <f>'2004'!#REF!+'2005'!#REF!+'2006'!#REF!+'2007'!#REF!+'2008'!#REF!+#REF!</f>
        <v>#REF!</v>
      </c>
      <c r="P10" s="4" t="e">
        <f>'2004'!#REF!+'2005'!#REF!+'2006'!#REF!+'2007'!#REF!+'2008'!#REF!+#REF!</f>
        <v>#REF!</v>
      </c>
      <c r="Q10" s="24" t="e">
        <f t="shared" si="3"/>
        <v>#REF!</v>
      </c>
      <c r="R10" s="24" t="e">
        <f t="shared" si="4"/>
        <v>#REF!</v>
      </c>
      <c r="S10" s="4" t="e">
        <f>'2004'!#REF!+'2005'!#REF!+'2006'!#REF!+'2007'!#REF!+'2008'!#REF!+#REF!</f>
        <v>#REF!</v>
      </c>
      <c r="T10" s="2" t="e">
        <f>MAX('2004'!#REF!,'2005'!#REF!,'2006'!#REF!,'2007'!#REF!,'2008'!#REF!,#REF!)</f>
        <v>#REF!</v>
      </c>
      <c r="U10" s="25" t="e">
        <f t="shared" si="5"/>
        <v>#REF!</v>
      </c>
    </row>
    <row r="11" spans="1:21" ht="12" customHeight="1">
      <c r="A11" s="2">
        <v>10</v>
      </c>
      <c r="B11" s="3" t="s">
        <v>53</v>
      </c>
      <c r="C11" s="3" t="s">
        <v>22</v>
      </c>
      <c r="D11" s="3" t="s">
        <v>54</v>
      </c>
      <c r="E11" s="3" t="s">
        <v>55</v>
      </c>
      <c r="F11" s="3" t="s">
        <v>33</v>
      </c>
      <c r="G11" s="2" t="e">
        <f>'2004'!G4+'2005'!G4+'2006'!G4+'2007'!G4+'2008'!G4+#REF!</f>
        <v>#REF!</v>
      </c>
      <c r="H11" s="2" t="e">
        <f>'2004'!H4+'2005'!H4+'2006'!H4+'2007'!H4+'2008'!H4+#REF!</f>
        <v>#REF!</v>
      </c>
      <c r="I11" s="2" t="e">
        <f>'2004'!I4+'2005'!I4+'2006'!I4+'2007'!I4+'2008'!I4+#REF!</f>
        <v>#REF!</v>
      </c>
      <c r="J11" s="24" t="e">
        <f t="shared" si="0"/>
        <v>#REF!</v>
      </c>
      <c r="K11" s="4" t="e">
        <f>'2004'!K4+'2005'!K4+'2006'!K4+'2007'!K4+'2008'!K4+#REF!</f>
        <v>#REF!</v>
      </c>
      <c r="L11" s="24" t="e">
        <f t="shared" si="1"/>
        <v>#REF!</v>
      </c>
      <c r="M11" s="4" t="e">
        <f>'2004'!M4+'2005'!M4+'2006'!M4+'2007'!M4+'2008'!M4+#REF!</f>
        <v>#REF!</v>
      </c>
      <c r="N11" s="24" t="e">
        <f t="shared" si="2"/>
        <v>#REF!</v>
      </c>
      <c r="O11" s="4" t="e">
        <f>'2004'!O4+'2005'!O4+'2006'!O4+'2007'!O4+'2008'!O4+#REF!</f>
        <v>#REF!</v>
      </c>
      <c r="P11" s="4" t="e">
        <f>'2004'!P4+'2005'!P4+'2006'!P4+'2007'!P4+'2008'!P4+#REF!</f>
        <v>#REF!</v>
      </c>
      <c r="Q11" s="24" t="e">
        <f t="shared" si="3"/>
        <v>#REF!</v>
      </c>
      <c r="R11" s="24" t="e">
        <f t="shared" si="4"/>
        <v>#REF!</v>
      </c>
      <c r="S11" s="4" t="e">
        <f>'2004'!S4+'2005'!S4+'2006'!S4+'2007'!S4+'2008'!S4+#REF!</f>
        <v>#REF!</v>
      </c>
      <c r="T11" s="2" t="e">
        <f>MAX('2004'!T4,'2005'!T4,'2006'!T4,'2007'!T4,'2008'!T4,#REF!)</f>
        <v>#REF!</v>
      </c>
      <c r="U11" s="25" t="e">
        <f t="shared" si="5"/>
        <v>#REF!</v>
      </c>
    </row>
    <row r="12" spans="1:21" ht="12" customHeight="1">
      <c r="A12" s="2">
        <v>11</v>
      </c>
      <c r="B12" s="3" t="s">
        <v>56</v>
      </c>
      <c r="C12" s="3" t="s">
        <v>22</v>
      </c>
      <c r="D12" s="3" t="s">
        <v>57</v>
      </c>
      <c r="E12" s="3" t="s">
        <v>58</v>
      </c>
      <c r="F12" s="3" t="s">
        <v>46</v>
      </c>
      <c r="G12" s="2" t="e">
        <f>'2004'!#REF!+'2005'!#REF!+'2006'!#REF!+'2007'!#REF!+'2008'!#REF!+#REF!</f>
        <v>#REF!</v>
      </c>
      <c r="H12" s="2" t="e">
        <f>'2004'!#REF!+'2005'!#REF!+'2006'!#REF!+'2007'!#REF!+'2008'!#REF!+#REF!</f>
        <v>#REF!</v>
      </c>
      <c r="I12" s="2" t="e">
        <f>'2004'!#REF!+'2005'!#REF!+'2006'!#REF!+'2007'!#REF!+'2008'!#REF!+#REF!</f>
        <v>#REF!</v>
      </c>
      <c r="J12" s="24" t="e">
        <f t="shared" si="0"/>
        <v>#REF!</v>
      </c>
      <c r="K12" s="4" t="e">
        <f>'2004'!#REF!+'2005'!#REF!+'2006'!#REF!+'2007'!#REF!+'2008'!#REF!+#REF!</f>
        <v>#REF!</v>
      </c>
      <c r="L12" s="24" t="e">
        <f t="shared" si="1"/>
        <v>#REF!</v>
      </c>
      <c r="M12" s="4" t="e">
        <f>'2004'!#REF!+'2005'!#REF!+'2006'!#REF!+'2007'!#REF!+'2008'!#REF!+#REF!</f>
        <v>#REF!</v>
      </c>
      <c r="N12" s="24" t="e">
        <f t="shared" si="2"/>
        <v>#REF!</v>
      </c>
      <c r="O12" s="4" t="e">
        <f>'2004'!#REF!+'2005'!#REF!+'2006'!#REF!+'2007'!#REF!+'2008'!#REF!+#REF!</f>
        <v>#REF!</v>
      </c>
      <c r="P12" s="4" t="e">
        <f>'2004'!#REF!+'2005'!#REF!+'2006'!#REF!+'2007'!#REF!+'2008'!#REF!+#REF!</f>
        <v>#REF!</v>
      </c>
      <c r="Q12" s="24" t="e">
        <f t="shared" si="3"/>
        <v>#REF!</v>
      </c>
      <c r="R12" s="24" t="e">
        <f t="shared" si="4"/>
        <v>#REF!</v>
      </c>
      <c r="S12" s="4" t="e">
        <f>'2004'!#REF!+'2005'!#REF!+'2006'!#REF!+'2007'!#REF!+'2008'!#REF!+#REF!</f>
        <v>#REF!</v>
      </c>
      <c r="T12" s="2" t="e">
        <f>MAX('2004'!#REF!,'2005'!#REF!,'2006'!#REF!,'2007'!#REF!,'2008'!#REF!,#REF!)</f>
        <v>#REF!</v>
      </c>
      <c r="U12" s="25" t="e">
        <f t="shared" si="5"/>
        <v>#REF!</v>
      </c>
    </row>
    <row r="13" spans="1:21" ht="12" customHeight="1">
      <c r="A13" s="2">
        <v>12</v>
      </c>
      <c r="B13" s="3" t="s">
        <v>59</v>
      </c>
      <c r="C13" s="3" t="s">
        <v>60</v>
      </c>
      <c r="D13" s="3" t="s">
        <v>61</v>
      </c>
      <c r="E13" s="3" t="s">
        <v>58</v>
      </c>
      <c r="F13" s="3" t="s">
        <v>46</v>
      </c>
      <c r="G13" s="2" t="e">
        <f>'2004'!G5+'2005'!G5+'2006'!G5+'2007'!G5+'2008'!G5+#REF!</f>
        <v>#REF!</v>
      </c>
      <c r="H13" s="2" t="e">
        <f>'2004'!H5+'2005'!H5+'2006'!H5+'2007'!H5+'2008'!H5+#REF!</f>
        <v>#REF!</v>
      </c>
      <c r="I13" s="2" t="e">
        <f>'2004'!I5+'2005'!I5+'2006'!I5+'2007'!I5+'2008'!I5+#REF!</f>
        <v>#REF!</v>
      </c>
      <c r="J13" s="24" t="e">
        <f t="shared" si="0"/>
        <v>#REF!</v>
      </c>
      <c r="K13" s="4" t="e">
        <f>'2004'!K5+'2005'!K5+'2006'!K5+'2007'!K5+'2008'!K5+#REF!</f>
        <v>#REF!</v>
      </c>
      <c r="L13" s="24" t="e">
        <f t="shared" si="1"/>
        <v>#REF!</v>
      </c>
      <c r="M13" s="4" t="e">
        <f>'2004'!M5+'2005'!M5+'2006'!M5+'2007'!M5+'2008'!M5+#REF!</f>
        <v>#REF!</v>
      </c>
      <c r="N13" s="24" t="e">
        <f t="shared" si="2"/>
        <v>#REF!</v>
      </c>
      <c r="O13" s="4" t="e">
        <f>'2004'!O5+'2005'!O5+'2006'!O5+'2007'!O5+'2008'!O5+#REF!</f>
        <v>#REF!</v>
      </c>
      <c r="P13" s="4" t="e">
        <f>'2004'!P5+'2005'!P5+'2006'!P5+'2007'!P5+'2008'!P5+#REF!</f>
        <v>#REF!</v>
      </c>
      <c r="Q13" s="24" t="e">
        <f t="shared" si="3"/>
        <v>#REF!</v>
      </c>
      <c r="R13" s="24" t="e">
        <f t="shared" si="4"/>
        <v>#REF!</v>
      </c>
      <c r="S13" s="4" t="e">
        <f>'2004'!S5+'2005'!S5+'2006'!S5+'2007'!S5+'2008'!S5+#REF!</f>
        <v>#REF!</v>
      </c>
      <c r="T13" s="2" t="e">
        <f>MAX('2004'!T5,'2005'!T5,'2006'!T5,'2007'!T5,'2008'!T5,#REF!)</f>
        <v>#REF!</v>
      </c>
      <c r="U13" s="25" t="e">
        <f t="shared" si="5"/>
        <v>#REF!</v>
      </c>
    </row>
    <row r="14" spans="1:21" ht="12" customHeight="1">
      <c r="A14" s="2">
        <v>13</v>
      </c>
      <c r="B14" s="3" t="s">
        <v>62</v>
      </c>
      <c r="C14" s="3" t="s">
        <v>43</v>
      </c>
      <c r="D14" s="3" t="s">
        <v>63</v>
      </c>
      <c r="E14" s="3" t="s">
        <v>45</v>
      </c>
      <c r="F14" s="3" t="s">
        <v>64</v>
      </c>
      <c r="G14" s="2" t="e">
        <f>'2004'!G6+'2005'!G6+'2006'!G6+'2007'!G6+'2008'!G6+#REF!</f>
        <v>#REF!</v>
      </c>
      <c r="H14" s="2" t="e">
        <f>'2004'!H6+'2005'!H6+'2006'!H6+'2007'!H6+'2008'!H6+#REF!</f>
        <v>#REF!</v>
      </c>
      <c r="I14" s="2" t="e">
        <f>'2004'!I6+'2005'!I6+'2006'!I6+'2007'!I6+'2008'!I6+#REF!</f>
        <v>#REF!</v>
      </c>
      <c r="J14" s="24" t="e">
        <f t="shared" si="0"/>
        <v>#REF!</v>
      </c>
      <c r="K14" s="4" t="e">
        <f>'2004'!K6+'2005'!K6+'2006'!K6+'2007'!K6+'2008'!K6+#REF!</f>
        <v>#REF!</v>
      </c>
      <c r="L14" s="24" t="e">
        <f t="shared" si="1"/>
        <v>#REF!</v>
      </c>
      <c r="M14" s="4" t="e">
        <f>'2004'!M6+'2005'!M6+'2006'!M6+'2007'!M6+'2008'!M6+#REF!</f>
        <v>#REF!</v>
      </c>
      <c r="N14" s="24" t="e">
        <f t="shared" si="2"/>
        <v>#REF!</v>
      </c>
      <c r="O14" s="4" t="e">
        <f>'2004'!O6+'2005'!O6+'2006'!O6+'2007'!O6+'2008'!O6+#REF!</f>
        <v>#REF!</v>
      </c>
      <c r="P14" s="4" t="e">
        <f>'2004'!P6+'2005'!P6+'2006'!P6+'2007'!P6+'2008'!P6+#REF!</f>
        <v>#REF!</v>
      </c>
      <c r="Q14" s="24" t="e">
        <f t="shared" si="3"/>
        <v>#REF!</v>
      </c>
      <c r="R14" s="24" t="e">
        <f t="shared" si="4"/>
        <v>#REF!</v>
      </c>
      <c r="S14" s="4" t="e">
        <f>'2004'!S6+'2005'!S6+'2006'!S6+'2007'!S6+'2008'!S6+#REF!</f>
        <v>#REF!</v>
      </c>
      <c r="T14" s="2" t="e">
        <f>MAX('2004'!T6,'2005'!T6,'2006'!T6,'2007'!T6,'2008'!T6,#REF!)</f>
        <v>#REF!</v>
      </c>
      <c r="U14" s="25" t="e">
        <f t="shared" si="5"/>
        <v>#REF!</v>
      </c>
    </row>
    <row r="15" spans="1:21" ht="12" customHeight="1">
      <c r="A15" s="2">
        <v>14</v>
      </c>
      <c r="B15" s="3" t="s">
        <v>65</v>
      </c>
      <c r="C15" s="3" t="s">
        <v>22</v>
      </c>
      <c r="D15" s="3" t="s">
        <v>66</v>
      </c>
      <c r="E15" s="3" t="s">
        <v>67</v>
      </c>
      <c r="F15" s="3" t="s">
        <v>68</v>
      </c>
      <c r="G15" s="2" t="e">
        <f>'2004'!#REF!+'2005'!#REF!+'2006'!#REF!+'2007'!#REF!+'2008'!#REF!+#REF!</f>
        <v>#REF!</v>
      </c>
      <c r="H15" s="2" t="e">
        <f>'2004'!#REF!+'2005'!#REF!+'2006'!#REF!+'2007'!#REF!+'2008'!#REF!+#REF!</f>
        <v>#REF!</v>
      </c>
      <c r="I15" s="2" t="e">
        <f>'2004'!#REF!+'2005'!#REF!+'2006'!#REF!+'2007'!#REF!+'2008'!#REF!+#REF!</f>
        <v>#REF!</v>
      </c>
      <c r="J15" s="24" t="e">
        <f t="shared" si="0"/>
        <v>#REF!</v>
      </c>
      <c r="K15" s="4" t="e">
        <f>'2004'!#REF!+'2005'!#REF!+'2006'!#REF!+'2007'!#REF!+'2008'!#REF!+#REF!</f>
        <v>#REF!</v>
      </c>
      <c r="L15" s="24" t="e">
        <f t="shared" si="1"/>
        <v>#REF!</v>
      </c>
      <c r="M15" s="4" t="e">
        <f>'2004'!#REF!+'2005'!#REF!+'2006'!#REF!+'2007'!#REF!+'2008'!#REF!+#REF!</f>
        <v>#REF!</v>
      </c>
      <c r="N15" s="24" t="e">
        <f t="shared" si="2"/>
        <v>#REF!</v>
      </c>
      <c r="O15" s="4" t="e">
        <f>'2004'!#REF!+'2005'!#REF!+'2006'!#REF!+'2007'!#REF!+'2008'!#REF!+#REF!</f>
        <v>#REF!</v>
      </c>
      <c r="P15" s="4" t="e">
        <f>'2004'!#REF!+'2005'!#REF!+'2006'!#REF!+'2007'!#REF!+'2008'!#REF!+#REF!</f>
        <v>#REF!</v>
      </c>
      <c r="Q15" s="24" t="e">
        <f t="shared" si="3"/>
        <v>#REF!</v>
      </c>
      <c r="R15" s="24" t="e">
        <f t="shared" si="4"/>
        <v>#REF!</v>
      </c>
      <c r="S15" s="4" t="e">
        <f>'2004'!#REF!+'2005'!#REF!+'2006'!#REF!+'2007'!#REF!+'2008'!#REF!+#REF!</f>
        <v>#REF!</v>
      </c>
      <c r="T15" s="2" t="e">
        <f>MAX('2004'!#REF!,'2005'!#REF!,'2006'!#REF!,'2007'!#REF!,'2008'!#REF!,#REF!)</f>
        <v>#REF!</v>
      </c>
      <c r="U15" s="25" t="e">
        <f t="shared" si="5"/>
        <v>#REF!</v>
      </c>
    </row>
    <row r="16" spans="1:21" ht="12" customHeight="1">
      <c r="A16" s="2">
        <v>15</v>
      </c>
      <c r="B16" s="3" t="s">
        <v>69</v>
      </c>
      <c r="C16" s="3" t="s">
        <v>22</v>
      </c>
      <c r="D16" s="3" t="s">
        <v>70</v>
      </c>
      <c r="E16" s="3" t="s">
        <v>71</v>
      </c>
      <c r="F16" s="3" t="s">
        <v>25</v>
      </c>
      <c r="G16" s="2" t="e">
        <f>'2004'!G7+'2005'!G7+'2006'!G7+'2007'!G7+'2008'!G7+#REF!</f>
        <v>#REF!</v>
      </c>
      <c r="H16" s="2" t="e">
        <f>'2004'!H7+'2005'!H7+'2006'!H7+'2007'!H7+'2008'!H7+#REF!</f>
        <v>#REF!</v>
      </c>
      <c r="I16" s="2" t="e">
        <f>'2004'!I7+'2005'!I7+'2006'!I7+'2007'!I7+'2008'!I7+#REF!</f>
        <v>#REF!</v>
      </c>
      <c r="J16" s="24" t="e">
        <f t="shared" si="0"/>
        <v>#REF!</v>
      </c>
      <c r="K16" s="4" t="e">
        <f>'2004'!K7+'2005'!K7+'2006'!K7+'2007'!K7+'2008'!K7+#REF!</f>
        <v>#REF!</v>
      </c>
      <c r="L16" s="24" t="e">
        <f t="shared" si="1"/>
        <v>#REF!</v>
      </c>
      <c r="M16" s="4" t="e">
        <f>'2004'!M7+'2005'!M7+'2006'!M7+'2007'!M7+'2008'!M7+#REF!</f>
        <v>#REF!</v>
      </c>
      <c r="N16" s="24" t="e">
        <f t="shared" si="2"/>
        <v>#REF!</v>
      </c>
      <c r="O16" s="4" t="e">
        <f>'2004'!O7+'2005'!O7+'2006'!O7+'2007'!O7+'2008'!O7+#REF!</f>
        <v>#REF!</v>
      </c>
      <c r="P16" s="4" t="e">
        <f>'2004'!P7+'2005'!P7+'2006'!P7+'2007'!P7+'2008'!P7+#REF!</f>
        <v>#REF!</v>
      </c>
      <c r="Q16" s="24" t="e">
        <f t="shared" si="3"/>
        <v>#REF!</v>
      </c>
      <c r="R16" s="24" t="e">
        <f t="shared" si="4"/>
        <v>#REF!</v>
      </c>
      <c r="S16" s="4" t="e">
        <f>'2004'!S7+'2005'!S7+'2006'!S7+'2007'!S7+'2008'!S7+#REF!</f>
        <v>#REF!</v>
      </c>
      <c r="T16" s="2" t="e">
        <f>MAX('2004'!T7,'2005'!T7,'2006'!T7,'2007'!T7,'2008'!T7,#REF!)</f>
        <v>#REF!</v>
      </c>
      <c r="U16" s="25" t="e">
        <f t="shared" si="5"/>
        <v>#REF!</v>
      </c>
    </row>
    <row r="17" spans="1:21" ht="12" customHeight="1">
      <c r="A17" s="2">
        <v>16</v>
      </c>
      <c r="B17" s="3" t="s">
        <v>72</v>
      </c>
      <c r="C17" s="3" t="s">
        <v>22</v>
      </c>
      <c r="D17" s="3" t="s">
        <v>73</v>
      </c>
      <c r="E17" s="3" t="s">
        <v>39</v>
      </c>
      <c r="F17" s="3" t="s">
        <v>33</v>
      </c>
      <c r="G17" s="2" t="e">
        <f>'2004'!G8+'2005'!G8+'2006'!G8+'2007'!G8+'2008'!G8+#REF!</f>
        <v>#REF!</v>
      </c>
      <c r="H17" s="2" t="e">
        <f>'2004'!H8+'2005'!H8+'2006'!H8+'2007'!H8+'2008'!H8+#REF!</f>
        <v>#REF!</v>
      </c>
      <c r="I17" s="2" t="e">
        <f>'2004'!I8+'2005'!I8+'2006'!I8+'2007'!I8+'2008'!I8+#REF!</f>
        <v>#REF!</v>
      </c>
      <c r="J17" s="24" t="e">
        <f t="shared" si="0"/>
        <v>#REF!</v>
      </c>
      <c r="K17" s="4" t="e">
        <f>'2004'!K8+'2005'!K8+'2006'!K8+'2007'!K8+'2008'!K8+#REF!</f>
        <v>#REF!</v>
      </c>
      <c r="L17" s="24" t="e">
        <f t="shared" si="1"/>
        <v>#REF!</v>
      </c>
      <c r="M17" s="4" t="e">
        <f>'2004'!M8+'2005'!M8+'2006'!M8+'2007'!M8+'2008'!M8+#REF!</f>
        <v>#REF!</v>
      </c>
      <c r="N17" s="24" t="e">
        <f t="shared" si="2"/>
        <v>#REF!</v>
      </c>
      <c r="O17" s="4" t="e">
        <f>'2004'!O8+'2005'!O8+'2006'!O8+'2007'!O8+'2008'!O8+#REF!</f>
        <v>#REF!</v>
      </c>
      <c r="P17" s="4" t="e">
        <f>'2004'!P8+'2005'!P8+'2006'!P8+'2007'!P8+'2008'!P8+#REF!</f>
        <v>#REF!</v>
      </c>
      <c r="Q17" s="24" t="e">
        <f t="shared" si="3"/>
        <v>#REF!</v>
      </c>
      <c r="R17" s="24" t="e">
        <f t="shared" si="4"/>
        <v>#REF!</v>
      </c>
      <c r="S17" s="4" t="e">
        <f>'2004'!S8+'2005'!S8+'2006'!S8+'2007'!S8+'2008'!S8+#REF!</f>
        <v>#REF!</v>
      </c>
      <c r="T17" s="2" t="e">
        <f>MAX('2004'!T8,'2005'!T8,'2006'!T8,'2007'!T8,'2008'!T8,#REF!)</f>
        <v>#REF!</v>
      </c>
      <c r="U17" s="25" t="e">
        <f t="shared" si="5"/>
        <v>#REF!</v>
      </c>
    </row>
    <row r="18" spans="1:21" ht="12" customHeight="1">
      <c r="A18" s="2">
        <v>17</v>
      </c>
      <c r="B18" s="3" t="s">
        <v>31</v>
      </c>
      <c r="C18" s="3" t="s">
        <v>22</v>
      </c>
      <c r="D18" s="3" t="s">
        <v>74</v>
      </c>
      <c r="E18" s="3" t="s">
        <v>75</v>
      </c>
      <c r="F18" s="3" t="s">
        <v>68</v>
      </c>
      <c r="G18" s="2" t="e">
        <f>'2004'!G9+'2005'!G9+'2006'!G9+'2007'!G9+'2008'!G9+#REF!</f>
        <v>#REF!</v>
      </c>
      <c r="H18" s="2" t="e">
        <f>'2004'!H9+'2005'!H9+'2006'!H9+'2007'!H9+'2008'!H9+#REF!</f>
        <v>#REF!</v>
      </c>
      <c r="I18" s="2" t="e">
        <f>'2004'!I9+'2005'!I9+'2006'!I9+'2007'!I9+'2008'!I9+#REF!</f>
        <v>#REF!</v>
      </c>
      <c r="J18" s="24" t="e">
        <f t="shared" si="0"/>
        <v>#REF!</v>
      </c>
      <c r="K18" s="4" t="e">
        <f>'2004'!K9+'2005'!K9+'2006'!K9+'2007'!K9+'2008'!K9+#REF!</f>
        <v>#REF!</v>
      </c>
      <c r="L18" s="24" t="e">
        <f t="shared" si="1"/>
        <v>#REF!</v>
      </c>
      <c r="M18" s="4" t="e">
        <f>'2004'!M9+'2005'!M9+'2006'!M9+'2007'!M9+'2008'!M9+#REF!</f>
        <v>#REF!</v>
      </c>
      <c r="N18" s="24" t="e">
        <f t="shared" si="2"/>
        <v>#REF!</v>
      </c>
      <c r="O18" s="4" t="e">
        <f>'2004'!O9+'2005'!O9+'2006'!O9+'2007'!O9+'2008'!O9+#REF!</f>
        <v>#REF!</v>
      </c>
      <c r="P18" s="4" t="e">
        <f>'2004'!P9+'2005'!P9+'2006'!P9+'2007'!P9+'2008'!P9+#REF!</f>
        <v>#REF!</v>
      </c>
      <c r="Q18" s="24" t="e">
        <f t="shared" si="3"/>
        <v>#REF!</v>
      </c>
      <c r="R18" s="24" t="e">
        <f t="shared" si="4"/>
        <v>#REF!</v>
      </c>
      <c r="S18" s="4" t="e">
        <f>'2004'!S9+'2005'!S9+'2006'!S9+'2007'!S9+'2008'!S9+#REF!</f>
        <v>#REF!</v>
      </c>
      <c r="T18" s="2" t="e">
        <f>MAX('2004'!T9,'2005'!T9,'2006'!T9,'2007'!T9,'2008'!T9,#REF!)</f>
        <v>#REF!</v>
      </c>
      <c r="U18" s="25" t="e">
        <f t="shared" si="5"/>
        <v>#REF!</v>
      </c>
    </row>
    <row r="19" spans="1:21" ht="12" customHeight="1">
      <c r="A19" s="2">
        <v>18</v>
      </c>
      <c r="B19" s="3" t="s">
        <v>31</v>
      </c>
      <c r="C19" s="3" t="s">
        <v>76</v>
      </c>
      <c r="D19" s="3" t="s">
        <v>77</v>
      </c>
      <c r="E19" s="3" t="s">
        <v>78</v>
      </c>
      <c r="F19" s="3" t="s">
        <v>79</v>
      </c>
      <c r="G19" s="2" t="e">
        <f>'2004'!#REF!+'2005'!#REF!+'2006'!#REF!+'2007'!#REF!+'2008'!#REF!+#REF!</f>
        <v>#REF!</v>
      </c>
      <c r="H19" s="2" t="e">
        <f>'2004'!#REF!+'2005'!#REF!+'2006'!#REF!+'2007'!#REF!+'2008'!#REF!+#REF!</f>
        <v>#REF!</v>
      </c>
      <c r="I19" s="2" t="e">
        <f>'2004'!#REF!+'2005'!#REF!+'2006'!#REF!+'2007'!#REF!+'2008'!#REF!+#REF!</f>
        <v>#REF!</v>
      </c>
      <c r="J19" s="24" t="e">
        <f t="shared" si="0"/>
        <v>#REF!</v>
      </c>
      <c r="K19" s="4" t="e">
        <f>'2004'!#REF!+'2005'!#REF!+'2006'!#REF!+'2007'!#REF!+'2008'!#REF!+#REF!</f>
        <v>#REF!</v>
      </c>
      <c r="L19" s="24" t="e">
        <f t="shared" si="1"/>
        <v>#REF!</v>
      </c>
      <c r="M19" s="4" t="e">
        <f>'2004'!#REF!+'2005'!#REF!+'2006'!#REF!+'2007'!#REF!+'2008'!#REF!+#REF!</f>
        <v>#REF!</v>
      </c>
      <c r="N19" s="24" t="e">
        <f t="shared" si="2"/>
        <v>#REF!</v>
      </c>
      <c r="O19" s="4" t="e">
        <f>'2004'!#REF!+'2005'!#REF!+'2006'!#REF!+'2007'!#REF!+'2008'!#REF!+#REF!</f>
        <v>#REF!</v>
      </c>
      <c r="P19" s="4" t="e">
        <f>'2004'!#REF!+'2005'!#REF!+'2006'!#REF!+'2007'!#REF!+'2008'!#REF!+#REF!</f>
        <v>#REF!</v>
      </c>
      <c r="Q19" s="24" t="e">
        <f t="shared" si="3"/>
        <v>#REF!</v>
      </c>
      <c r="R19" s="24" t="e">
        <f t="shared" si="4"/>
        <v>#REF!</v>
      </c>
      <c r="S19" s="4" t="e">
        <f>'2004'!#REF!+'2005'!#REF!+'2006'!#REF!+'2007'!#REF!+'2008'!#REF!+#REF!</f>
        <v>#REF!</v>
      </c>
      <c r="T19" s="2" t="e">
        <f>MAX('2004'!#REF!,'2005'!#REF!,'2006'!#REF!,'2007'!#REF!,'2008'!#REF!,#REF!)</f>
        <v>#REF!</v>
      </c>
      <c r="U19" s="25" t="e">
        <f t="shared" si="5"/>
        <v>#REF!</v>
      </c>
    </row>
    <row r="20" spans="1:21" ht="12" customHeight="1">
      <c r="A20" s="2">
        <v>19</v>
      </c>
      <c r="B20" s="3" t="s">
        <v>80</v>
      </c>
      <c r="C20" s="3" t="s">
        <v>43</v>
      </c>
      <c r="D20" s="3" t="s">
        <v>81</v>
      </c>
      <c r="E20" s="3" t="s">
        <v>82</v>
      </c>
      <c r="F20" s="3" t="s">
        <v>64</v>
      </c>
      <c r="G20" s="2" t="e">
        <f>'2004'!G10+'2005'!G10+'2006'!G10+'2007'!G10+'2008'!G10+#REF!</f>
        <v>#REF!</v>
      </c>
      <c r="H20" s="2" t="e">
        <f>'2004'!H10+'2005'!H10+'2006'!H10+'2007'!H10+'2008'!H10+#REF!</f>
        <v>#REF!</v>
      </c>
      <c r="I20" s="2" t="e">
        <f>'2004'!I10+'2005'!I10+'2006'!I10+'2007'!I10+'2008'!I10+#REF!</f>
        <v>#REF!</v>
      </c>
      <c r="J20" s="24" t="e">
        <f t="shared" si="0"/>
        <v>#REF!</v>
      </c>
      <c r="K20" s="4" t="e">
        <f>'2004'!K10+'2005'!K10+'2006'!K10+'2007'!K10+'2008'!K10+#REF!</f>
        <v>#REF!</v>
      </c>
      <c r="L20" s="24" t="e">
        <f t="shared" si="1"/>
        <v>#REF!</v>
      </c>
      <c r="M20" s="4" t="e">
        <f>'2004'!M10+'2005'!M10+'2006'!M10+'2007'!M10+'2008'!M10+#REF!</f>
        <v>#REF!</v>
      </c>
      <c r="N20" s="24" t="e">
        <f t="shared" si="2"/>
        <v>#REF!</v>
      </c>
      <c r="O20" s="4" t="e">
        <f>'2004'!O10+'2005'!O10+'2006'!O10+'2007'!O10+'2008'!O10+#REF!</f>
        <v>#REF!</v>
      </c>
      <c r="P20" s="4" t="e">
        <f>'2004'!P10+'2005'!P10+'2006'!P10+'2007'!P10+'2008'!P10+#REF!</f>
        <v>#REF!</v>
      </c>
      <c r="Q20" s="24" t="e">
        <f t="shared" si="3"/>
        <v>#REF!</v>
      </c>
      <c r="R20" s="24" t="e">
        <f t="shared" si="4"/>
        <v>#REF!</v>
      </c>
      <c r="S20" s="4" t="e">
        <f>'2004'!S10+'2005'!S10+'2006'!S10+'2007'!S10+'2008'!S10+#REF!</f>
        <v>#REF!</v>
      </c>
      <c r="T20" s="2" t="e">
        <f>MAX('2004'!T10,'2005'!T10,'2006'!T10,'2007'!T10,'2008'!T10,#REF!)</f>
        <v>#REF!</v>
      </c>
      <c r="U20" s="25" t="e">
        <f t="shared" si="5"/>
        <v>#REF!</v>
      </c>
    </row>
    <row r="21" spans="1:21" ht="12" customHeight="1">
      <c r="A21" s="2">
        <v>20</v>
      </c>
      <c r="B21" s="3" t="s">
        <v>83</v>
      </c>
      <c r="C21" s="3" t="s">
        <v>22</v>
      </c>
      <c r="D21" s="3" t="s">
        <v>37</v>
      </c>
      <c r="E21" s="3" t="s">
        <v>84</v>
      </c>
      <c r="F21" s="3" t="s">
        <v>33</v>
      </c>
      <c r="G21" s="2" t="e">
        <f>'2004'!#REF!+'2005'!#REF!+'2006'!#REF!+'2007'!#REF!+'2008'!#REF!+#REF!</f>
        <v>#REF!</v>
      </c>
      <c r="H21" s="2" t="e">
        <f>'2004'!#REF!+'2005'!#REF!+'2006'!#REF!+'2007'!#REF!+'2008'!#REF!+#REF!</f>
        <v>#REF!</v>
      </c>
      <c r="I21" s="2" t="e">
        <f>'2004'!#REF!+'2005'!#REF!+'2006'!#REF!+'2007'!#REF!+'2008'!#REF!+#REF!</f>
        <v>#REF!</v>
      </c>
      <c r="J21" s="24" t="e">
        <f t="shared" si="0"/>
        <v>#REF!</v>
      </c>
      <c r="K21" s="4" t="e">
        <f>'2004'!#REF!+'2005'!#REF!+'2006'!#REF!+'2007'!#REF!+'2008'!#REF!+#REF!</f>
        <v>#REF!</v>
      </c>
      <c r="L21" s="24" t="e">
        <f t="shared" si="1"/>
        <v>#REF!</v>
      </c>
      <c r="M21" s="4" t="e">
        <f>'2004'!#REF!+'2005'!#REF!+'2006'!#REF!+'2007'!#REF!+'2008'!#REF!+#REF!</f>
        <v>#REF!</v>
      </c>
      <c r="N21" s="24" t="e">
        <f t="shared" si="2"/>
        <v>#REF!</v>
      </c>
      <c r="O21" s="4" t="e">
        <f>'2004'!#REF!+'2005'!#REF!+'2006'!#REF!+'2007'!#REF!+'2008'!#REF!+#REF!</f>
        <v>#REF!</v>
      </c>
      <c r="P21" s="4" t="e">
        <f>'2004'!#REF!+'2005'!#REF!+'2006'!#REF!+'2007'!#REF!+'2008'!#REF!+#REF!</f>
        <v>#REF!</v>
      </c>
      <c r="Q21" s="24" t="e">
        <f t="shared" si="3"/>
        <v>#REF!</v>
      </c>
      <c r="R21" s="24" t="e">
        <f t="shared" si="4"/>
        <v>#REF!</v>
      </c>
      <c r="S21" s="4" t="e">
        <f>'2004'!#REF!+'2005'!#REF!+'2006'!#REF!+'2007'!#REF!+'2008'!#REF!+#REF!</f>
        <v>#REF!</v>
      </c>
      <c r="T21" s="2" t="e">
        <f>MAX('2004'!#REF!,'2005'!#REF!,'2006'!#REF!,'2007'!#REF!,'2008'!#REF!,#REF!)</f>
        <v>#REF!</v>
      </c>
      <c r="U21" s="25" t="e">
        <f t="shared" si="5"/>
        <v>#REF!</v>
      </c>
    </row>
    <row r="22" spans="1:21" ht="12" customHeight="1">
      <c r="A22" s="2">
        <v>21</v>
      </c>
      <c r="B22" s="3" t="s">
        <v>85</v>
      </c>
      <c r="C22" s="3" t="s">
        <v>22</v>
      </c>
      <c r="D22" s="3" t="s">
        <v>86</v>
      </c>
      <c r="E22" s="3" t="s">
        <v>87</v>
      </c>
      <c r="F22" s="3" t="s">
        <v>33</v>
      </c>
      <c r="G22" s="2" t="e">
        <f>'2004'!G11+'2005'!G11+'2006'!G11+'2007'!G11+'2008'!G11+#REF!</f>
        <v>#REF!</v>
      </c>
      <c r="H22" s="2" t="e">
        <f>'2004'!H11+'2005'!H11+'2006'!H11+'2007'!H11+'2008'!H11+#REF!</f>
        <v>#REF!</v>
      </c>
      <c r="I22" s="2" t="e">
        <f>'2004'!I11+'2005'!I11+'2006'!I11+'2007'!I11+'2008'!I11+#REF!</f>
        <v>#REF!</v>
      </c>
      <c r="J22" s="24" t="e">
        <f t="shared" si="0"/>
        <v>#REF!</v>
      </c>
      <c r="K22" s="4" t="e">
        <f>'2004'!K11+'2005'!K11+'2006'!K11+'2007'!K11+'2008'!K11+#REF!</f>
        <v>#REF!</v>
      </c>
      <c r="L22" s="24" t="e">
        <f t="shared" si="1"/>
        <v>#REF!</v>
      </c>
      <c r="M22" s="4" t="e">
        <f>'2004'!M11+'2005'!M11+'2006'!M11+'2007'!M11+'2008'!M11+#REF!</f>
        <v>#REF!</v>
      </c>
      <c r="N22" s="24" t="e">
        <f t="shared" si="2"/>
        <v>#REF!</v>
      </c>
      <c r="O22" s="4" t="e">
        <f>'2004'!O11+'2005'!O11+'2006'!O11+'2007'!O11+'2008'!O11+#REF!</f>
        <v>#REF!</v>
      </c>
      <c r="P22" s="4" t="e">
        <f>'2004'!P11+'2005'!P11+'2006'!P11+'2007'!P11+'2008'!P11+#REF!</f>
        <v>#REF!</v>
      </c>
      <c r="Q22" s="24" t="e">
        <f t="shared" si="3"/>
        <v>#REF!</v>
      </c>
      <c r="R22" s="24" t="e">
        <f t="shared" si="4"/>
        <v>#REF!</v>
      </c>
      <c r="S22" s="4" t="e">
        <f>'2004'!S11+'2005'!S11+'2006'!S11+'2007'!S11+'2008'!S11+#REF!</f>
        <v>#REF!</v>
      </c>
      <c r="T22" s="2" t="e">
        <f>MAX('2004'!T11,'2005'!T11,'2006'!T11,'2007'!T11,'2008'!T11,#REF!)</f>
        <v>#REF!</v>
      </c>
      <c r="U22" s="25" t="e">
        <f t="shared" si="5"/>
        <v>#REF!</v>
      </c>
    </row>
    <row r="23" spans="1:21" ht="12" customHeight="1">
      <c r="A23" s="2">
        <v>22</v>
      </c>
      <c r="B23" s="3" t="s">
        <v>88</v>
      </c>
      <c r="C23" s="3" t="s">
        <v>22</v>
      </c>
      <c r="D23" s="3" t="s">
        <v>89</v>
      </c>
      <c r="E23" s="3" t="s">
        <v>90</v>
      </c>
      <c r="F23" s="3" t="s">
        <v>68</v>
      </c>
      <c r="G23" s="2" t="e">
        <f>'2004'!G12+'2005'!G12+'2006'!G12+'2007'!G12+'2008'!G12+#REF!</f>
        <v>#REF!</v>
      </c>
      <c r="H23" s="2" t="e">
        <f>'2004'!H12+'2005'!H12+'2006'!H12+'2007'!H12+'2008'!H12+#REF!</f>
        <v>#REF!</v>
      </c>
      <c r="I23" s="2" t="e">
        <f>'2004'!I12+'2005'!I12+'2006'!I12+'2007'!I12+'2008'!I12+#REF!</f>
        <v>#REF!</v>
      </c>
      <c r="J23" s="24" t="e">
        <f t="shared" si="0"/>
        <v>#REF!</v>
      </c>
      <c r="K23" s="4" t="e">
        <f>'2004'!K12+'2005'!K12+'2006'!K12+'2007'!K12+'2008'!K12+#REF!</f>
        <v>#REF!</v>
      </c>
      <c r="L23" s="24" t="e">
        <f t="shared" si="1"/>
        <v>#REF!</v>
      </c>
      <c r="M23" s="4" t="e">
        <f>'2004'!M12+'2005'!M12+'2006'!M12+'2007'!M12+'2008'!M12+#REF!</f>
        <v>#REF!</v>
      </c>
      <c r="N23" s="24" t="e">
        <f t="shared" si="2"/>
        <v>#REF!</v>
      </c>
      <c r="O23" s="4" t="e">
        <f>'2004'!O12+'2005'!O12+'2006'!O12+'2007'!O12+'2008'!O12+#REF!</f>
        <v>#REF!</v>
      </c>
      <c r="P23" s="4" t="e">
        <f>'2004'!P12+'2005'!P12+'2006'!P12+'2007'!P12+'2008'!P12+#REF!</f>
        <v>#REF!</v>
      </c>
      <c r="Q23" s="24" t="e">
        <f t="shared" si="3"/>
        <v>#REF!</v>
      </c>
      <c r="R23" s="24" t="e">
        <f t="shared" si="4"/>
        <v>#REF!</v>
      </c>
      <c r="S23" s="4" t="e">
        <f>'2004'!S12+'2005'!S12+'2006'!S12+'2007'!S12+'2008'!S12+#REF!</f>
        <v>#REF!</v>
      </c>
      <c r="T23" s="2" t="e">
        <f>MAX('2004'!T12,'2005'!T12,'2006'!T12,'2007'!T12,'2008'!T12,#REF!)</f>
        <v>#REF!</v>
      </c>
      <c r="U23" s="25" t="e">
        <f t="shared" si="5"/>
        <v>#REF!</v>
      </c>
    </row>
    <row r="24" spans="1:21" ht="12" customHeight="1">
      <c r="A24" s="2">
        <v>23</v>
      </c>
      <c r="B24" s="3" t="s">
        <v>91</v>
      </c>
      <c r="C24" s="3" t="s">
        <v>22</v>
      </c>
      <c r="D24" s="3" t="s">
        <v>26</v>
      </c>
      <c r="E24" s="3" t="s">
        <v>92</v>
      </c>
      <c r="F24" s="3" t="s">
        <v>33</v>
      </c>
      <c r="G24" s="2" t="e">
        <f>'2004'!#REF!+'2005'!#REF!+'2006'!#REF!+'2007'!#REF!+'2008'!#REF!+#REF!</f>
        <v>#REF!</v>
      </c>
      <c r="H24" s="2" t="e">
        <f>'2004'!#REF!+'2005'!#REF!+'2006'!#REF!+'2007'!#REF!+'2008'!#REF!+#REF!</f>
        <v>#REF!</v>
      </c>
      <c r="I24" s="2" t="e">
        <f>'2004'!#REF!+'2005'!#REF!+'2006'!#REF!+'2007'!#REF!+'2008'!#REF!+#REF!</f>
        <v>#REF!</v>
      </c>
      <c r="J24" s="24" t="e">
        <f t="shared" si="0"/>
        <v>#REF!</v>
      </c>
      <c r="K24" s="4" t="e">
        <f>'2004'!#REF!+'2005'!#REF!+'2006'!#REF!+'2007'!#REF!+'2008'!#REF!+#REF!</f>
        <v>#REF!</v>
      </c>
      <c r="L24" s="24" t="e">
        <f t="shared" si="1"/>
        <v>#REF!</v>
      </c>
      <c r="M24" s="4" t="e">
        <f>'2004'!#REF!+'2005'!#REF!+'2006'!#REF!+'2007'!#REF!+'2008'!#REF!+#REF!</f>
        <v>#REF!</v>
      </c>
      <c r="N24" s="24" t="e">
        <f t="shared" si="2"/>
        <v>#REF!</v>
      </c>
      <c r="O24" s="4" t="e">
        <f>'2004'!#REF!+'2005'!#REF!+'2006'!#REF!+'2007'!#REF!+'2008'!#REF!+#REF!</f>
        <v>#REF!</v>
      </c>
      <c r="P24" s="4" t="e">
        <f>'2004'!#REF!+'2005'!#REF!+'2006'!#REF!+'2007'!#REF!+'2008'!#REF!+#REF!</f>
        <v>#REF!</v>
      </c>
      <c r="Q24" s="24" t="e">
        <f t="shared" si="3"/>
        <v>#REF!</v>
      </c>
      <c r="R24" s="24" t="e">
        <f t="shared" si="4"/>
        <v>#REF!</v>
      </c>
      <c r="S24" s="4" t="e">
        <f>'2004'!#REF!+'2005'!#REF!+'2006'!#REF!+'2007'!#REF!+'2008'!#REF!+#REF!</f>
        <v>#REF!</v>
      </c>
      <c r="T24" s="2" t="e">
        <f>MAX('2004'!#REF!,'2005'!#REF!,'2006'!#REF!,'2007'!#REF!,'2008'!#REF!,#REF!)</f>
        <v>#REF!</v>
      </c>
      <c r="U24" s="25" t="e">
        <f t="shared" si="5"/>
        <v>#REF!</v>
      </c>
    </row>
    <row r="25" spans="1:21" ht="12" customHeight="1">
      <c r="A25" s="2">
        <v>24</v>
      </c>
      <c r="B25" s="3" t="s">
        <v>93</v>
      </c>
      <c r="C25" s="3" t="s">
        <v>22</v>
      </c>
      <c r="D25" s="3" t="s">
        <v>94</v>
      </c>
      <c r="E25" s="3" t="s">
        <v>30</v>
      </c>
      <c r="F25" s="3" t="s">
        <v>33</v>
      </c>
      <c r="G25" s="2" t="e">
        <f>'2004'!G13+'2005'!G13+'2006'!G13+'2007'!G13+'2008'!G13+#REF!</f>
        <v>#REF!</v>
      </c>
      <c r="H25" s="2" t="e">
        <f>'2004'!H13+'2005'!H13+'2006'!H13+'2007'!H13+'2008'!H13+#REF!</f>
        <v>#REF!</v>
      </c>
      <c r="I25" s="2" t="e">
        <f>'2004'!I13+'2005'!I13+'2006'!I13+'2007'!I13+'2008'!I13+#REF!</f>
        <v>#REF!</v>
      </c>
      <c r="J25" s="24" t="e">
        <f t="shared" si="0"/>
        <v>#REF!</v>
      </c>
      <c r="K25" s="4" t="e">
        <f>'2004'!K13+'2005'!K13+'2006'!K13+'2007'!K13+'2008'!K13+#REF!</f>
        <v>#REF!</v>
      </c>
      <c r="L25" s="24" t="e">
        <f t="shared" si="1"/>
        <v>#REF!</v>
      </c>
      <c r="M25" s="4" t="e">
        <f>'2004'!M13+'2005'!M13+'2006'!M13+'2007'!M13+'2008'!M13+#REF!</f>
        <v>#REF!</v>
      </c>
      <c r="N25" s="24" t="e">
        <f t="shared" si="2"/>
        <v>#REF!</v>
      </c>
      <c r="O25" s="4" t="e">
        <f>'2004'!O13+'2005'!O13+'2006'!O13+'2007'!O13+'2008'!O13+#REF!</f>
        <v>#REF!</v>
      </c>
      <c r="P25" s="4" t="e">
        <f>'2004'!P13+'2005'!P13+'2006'!P13+'2007'!P13+'2008'!P13+#REF!</f>
        <v>#REF!</v>
      </c>
      <c r="Q25" s="24" t="e">
        <f t="shared" si="3"/>
        <v>#REF!</v>
      </c>
      <c r="R25" s="24" t="e">
        <f t="shared" si="4"/>
        <v>#REF!</v>
      </c>
      <c r="S25" s="4" t="e">
        <f>'2004'!S13+'2005'!S13+'2006'!S13+'2007'!S13+'2008'!S13+#REF!</f>
        <v>#REF!</v>
      </c>
      <c r="T25" s="2" t="e">
        <f>MAX('2004'!T13,'2005'!T13,'2006'!T13,'2007'!T13,'2008'!T13,#REF!)</f>
        <v>#REF!</v>
      </c>
      <c r="U25" s="25" t="e">
        <f t="shared" si="5"/>
        <v>#REF!</v>
      </c>
    </row>
    <row r="26" spans="1:21" ht="12" customHeight="1">
      <c r="A26" s="2">
        <v>25</v>
      </c>
      <c r="B26" s="3" t="s">
        <v>95</v>
      </c>
      <c r="C26" s="3" t="s">
        <v>43</v>
      </c>
      <c r="D26" s="3" t="s">
        <v>96</v>
      </c>
      <c r="E26" s="3" t="s">
        <v>97</v>
      </c>
      <c r="F26" s="3" t="s">
        <v>64</v>
      </c>
      <c r="G26" s="2" t="e">
        <f>'2004'!G14+'2005'!G14+'2006'!G14+'2007'!G14+'2008'!G14+#REF!</f>
        <v>#REF!</v>
      </c>
      <c r="H26" s="2" t="e">
        <f>'2004'!H14+'2005'!H14+'2006'!H14+'2007'!H14+'2008'!H14+#REF!</f>
        <v>#REF!</v>
      </c>
      <c r="I26" s="2" t="e">
        <f>'2004'!I14+'2005'!I14+'2006'!I14+'2007'!I14+'2008'!I14+#REF!</f>
        <v>#REF!</v>
      </c>
      <c r="J26" s="24" t="e">
        <f t="shared" si="0"/>
        <v>#REF!</v>
      </c>
      <c r="K26" s="4" t="e">
        <f>'2004'!K14+'2005'!K14+'2006'!K14+'2007'!K14+'2008'!K14+#REF!</f>
        <v>#REF!</v>
      </c>
      <c r="L26" s="24" t="e">
        <f t="shared" si="1"/>
        <v>#REF!</v>
      </c>
      <c r="M26" s="4" t="e">
        <f>'2004'!M14+'2005'!M14+'2006'!M14+'2007'!M14+'2008'!M14+#REF!</f>
        <v>#REF!</v>
      </c>
      <c r="N26" s="24" t="e">
        <f t="shared" si="2"/>
        <v>#REF!</v>
      </c>
      <c r="O26" s="4" t="e">
        <f>'2004'!O14+'2005'!O14+'2006'!O14+'2007'!O14+'2008'!O14+#REF!</f>
        <v>#REF!</v>
      </c>
      <c r="P26" s="4" t="e">
        <f>'2004'!P14+'2005'!P14+'2006'!P14+'2007'!P14+'2008'!P14+#REF!</f>
        <v>#REF!</v>
      </c>
      <c r="Q26" s="24" t="e">
        <f t="shared" si="3"/>
        <v>#REF!</v>
      </c>
      <c r="R26" s="24" t="e">
        <f t="shared" si="4"/>
        <v>#REF!</v>
      </c>
      <c r="S26" s="4" t="e">
        <f>'2004'!S14+'2005'!S14+'2006'!S14+'2007'!S14+'2008'!S14+#REF!</f>
        <v>#REF!</v>
      </c>
      <c r="T26" s="2" t="e">
        <f>MAX('2004'!T14,'2005'!T14,'2006'!T14,'2007'!T14,'2008'!T14,#REF!)</f>
        <v>#REF!</v>
      </c>
      <c r="U26" s="25" t="e">
        <f t="shared" si="5"/>
        <v>#REF!</v>
      </c>
    </row>
    <row r="27" spans="1:21" ht="12" customHeight="1">
      <c r="A27" s="2">
        <v>26</v>
      </c>
      <c r="B27" s="3" t="s">
        <v>98</v>
      </c>
      <c r="C27" s="3" t="s">
        <v>22</v>
      </c>
      <c r="D27" s="3" t="s">
        <v>32</v>
      </c>
      <c r="E27" s="3" t="s">
        <v>99</v>
      </c>
      <c r="F27" s="3" t="s">
        <v>33</v>
      </c>
      <c r="G27" s="2" t="e">
        <f>'2004'!#REF!+'2005'!#REF!+'2006'!#REF!+'2007'!#REF!+'2008'!#REF!+#REF!</f>
        <v>#REF!</v>
      </c>
      <c r="H27" s="2" t="e">
        <f>'2004'!#REF!+'2005'!#REF!+'2006'!#REF!+'2007'!#REF!+'2008'!#REF!+#REF!</f>
        <v>#REF!</v>
      </c>
      <c r="I27" s="2" t="e">
        <f>'2004'!#REF!+'2005'!#REF!+'2006'!#REF!+'2007'!#REF!+'2008'!#REF!+#REF!</f>
        <v>#REF!</v>
      </c>
      <c r="J27" s="24" t="e">
        <f t="shared" si="0"/>
        <v>#REF!</v>
      </c>
      <c r="K27" s="4" t="e">
        <f>'2004'!#REF!+'2005'!#REF!+'2006'!#REF!+'2007'!#REF!+'2008'!#REF!+#REF!</f>
        <v>#REF!</v>
      </c>
      <c r="L27" s="24" t="e">
        <f t="shared" si="1"/>
        <v>#REF!</v>
      </c>
      <c r="M27" s="4" t="e">
        <f>'2004'!#REF!+'2005'!#REF!+'2006'!#REF!+'2007'!#REF!+'2008'!#REF!+#REF!</f>
        <v>#REF!</v>
      </c>
      <c r="N27" s="24" t="e">
        <f t="shared" si="2"/>
        <v>#REF!</v>
      </c>
      <c r="O27" s="4" t="e">
        <f>'2004'!#REF!+'2005'!#REF!+'2006'!#REF!+'2007'!#REF!+'2008'!#REF!+#REF!</f>
        <v>#REF!</v>
      </c>
      <c r="P27" s="4" t="e">
        <f>'2004'!#REF!+'2005'!#REF!+'2006'!#REF!+'2007'!#REF!+'2008'!#REF!+#REF!</f>
        <v>#REF!</v>
      </c>
      <c r="Q27" s="24" t="e">
        <f t="shared" si="3"/>
        <v>#REF!</v>
      </c>
      <c r="R27" s="24" t="e">
        <f t="shared" si="4"/>
        <v>#REF!</v>
      </c>
      <c r="S27" s="4" t="e">
        <f>'2004'!#REF!+'2005'!#REF!+'2006'!#REF!+'2007'!#REF!+'2008'!#REF!+#REF!</f>
        <v>#REF!</v>
      </c>
      <c r="T27" s="2" t="e">
        <f>MAX('2004'!#REF!,'2005'!#REF!,'2006'!#REF!,'2007'!#REF!,'2008'!#REF!,#REF!)</f>
        <v>#REF!</v>
      </c>
      <c r="U27" s="25" t="e">
        <f t="shared" si="5"/>
        <v>#REF!</v>
      </c>
    </row>
    <row r="28" spans="1:21" ht="12" customHeight="1">
      <c r="A28" s="2">
        <v>27</v>
      </c>
      <c r="B28" s="3" t="s">
        <v>100</v>
      </c>
      <c r="C28" s="3" t="s">
        <v>43</v>
      </c>
      <c r="D28" s="3" t="s">
        <v>101</v>
      </c>
      <c r="E28" s="3" t="s">
        <v>102</v>
      </c>
      <c r="F28" s="3" t="s">
        <v>79</v>
      </c>
      <c r="G28" s="2" t="e">
        <f>'2004'!#REF!+'2005'!#REF!+'2006'!#REF!+'2007'!#REF!+'2008'!#REF!+#REF!</f>
        <v>#REF!</v>
      </c>
      <c r="H28" s="2" t="e">
        <f>'2004'!#REF!+'2005'!#REF!+'2006'!#REF!+'2007'!#REF!+'2008'!#REF!+#REF!</f>
        <v>#REF!</v>
      </c>
      <c r="I28" s="2" t="e">
        <f>'2004'!#REF!+'2005'!#REF!+'2006'!#REF!+'2007'!#REF!+'2008'!#REF!+#REF!</f>
        <v>#REF!</v>
      </c>
      <c r="J28" s="24" t="e">
        <f t="shared" si="0"/>
        <v>#REF!</v>
      </c>
      <c r="K28" s="4" t="e">
        <f>'2004'!#REF!+'2005'!#REF!+'2006'!#REF!+'2007'!#REF!+'2008'!#REF!+#REF!</f>
        <v>#REF!</v>
      </c>
      <c r="L28" s="24" t="e">
        <f t="shared" si="1"/>
        <v>#REF!</v>
      </c>
      <c r="M28" s="4" t="e">
        <f>'2004'!#REF!+'2005'!#REF!+'2006'!#REF!+'2007'!#REF!+'2008'!#REF!+#REF!</f>
        <v>#REF!</v>
      </c>
      <c r="N28" s="24" t="e">
        <f t="shared" si="2"/>
        <v>#REF!</v>
      </c>
      <c r="O28" s="4" t="e">
        <f>'2004'!#REF!+'2005'!#REF!+'2006'!#REF!+'2007'!#REF!+'2008'!#REF!+#REF!</f>
        <v>#REF!</v>
      </c>
      <c r="P28" s="4" t="e">
        <f>'2004'!#REF!+'2005'!#REF!+'2006'!#REF!+'2007'!#REF!+'2008'!#REF!+#REF!</f>
        <v>#REF!</v>
      </c>
      <c r="Q28" s="24" t="e">
        <f t="shared" si="3"/>
        <v>#REF!</v>
      </c>
      <c r="R28" s="24" t="e">
        <f t="shared" si="4"/>
        <v>#REF!</v>
      </c>
      <c r="S28" s="4" t="e">
        <f>'2004'!#REF!+'2005'!#REF!+'2006'!#REF!+'2007'!#REF!+'2008'!#REF!+#REF!</f>
        <v>#REF!</v>
      </c>
      <c r="T28" s="2" t="e">
        <f>MAX('2004'!#REF!,'2005'!#REF!,'2006'!#REF!,'2007'!#REF!,'2008'!#REF!,#REF!)</f>
        <v>#REF!</v>
      </c>
      <c r="U28" s="25" t="e">
        <f t="shared" si="5"/>
        <v>#REF!</v>
      </c>
    </row>
    <row r="29" spans="1:21" ht="12" customHeight="1">
      <c r="A29" s="2">
        <v>28</v>
      </c>
      <c r="B29" s="3" t="s">
        <v>103</v>
      </c>
      <c r="C29" s="3" t="s">
        <v>22</v>
      </c>
      <c r="D29" s="3" t="s">
        <v>104</v>
      </c>
      <c r="E29" s="3" t="s">
        <v>105</v>
      </c>
      <c r="F29" s="3" t="s">
        <v>68</v>
      </c>
      <c r="G29" s="2" t="e">
        <f>'2004'!G15+'2005'!G15+'2006'!G15+'2007'!G15+'2008'!G15+#REF!</f>
        <v>#REF!</v>
      </c>
      <c r="H29" s="2" t="e">
        <f>'2004'!H15+'2005'!H15+'2006'!H15+'2007'!H15+'2008'!H15+#REF!</f>
        <v>#REF!</v>
      </c>
      <c r="I29" s="2" t="e">
        <f>'2004'!I15+'2005'!I15+'2006'!I15+'2007'!I15+'2008'!I15+#REF!</f>
        <v>#REF!</v>
      </c>
      <c r="J29" s="24" t="e">
        <f t="shared" si="0"/>
        <v>#REF!</v>
      </c>
      <c r="K29" s="4" t="e">
        <f>'2004'!K15+'2005'!K15+'2006'!K15+'2007'!K15+'2008'!K15+#REF!</f>
        <v>#REF!</v>
      </c>
      <c r="L29" s="24" t="e">
        <f t="shared" si="1"/>
        <v>#REF!</v>
      </c>
      <c r="M29" s="4" t="e">
        <f>'2004'!M15+'2005'!M15+'2006'!M15+'2007'!M15+'2008'!M15+#REF!</f>
        <v>#REF!</v>
      </c>
      <c r="N29" s="24" t="e">
        <f t="shared" si="2"/>
        <v>#REF!</v>
      </c>
      <c r="O29" s="4" t="e">
        <f>'2004'!O15+'2005'!O15+'2006'!O15+'2007'!O15+'2008'!O15+#REF!</f>
        <v>#REF!</v>
      </c>
      <c r="P29" s="4" t="e">
        <f>'2004'!P15+'2005'!P15+'2006'!P15+'2007'!P15+'2008'!P15+#REF!</f>
        <v>#REF!</v>
      </c>
      <c r="Q29" s="24" t="e">
        <f t="shared" si="3"/>
        <v>#REF!</v>
      </c>
      <c r="R29" s="24" t="e">
        <f t="shared" si="4"/>
        <v>#REF!</v>
      </c>
      <c r="S29" s="4" t="e">
        <f>'2004'!S15+'2005'!S15+'2006'!S15+'2007'!S15+'2008'!S15+#REF!</f>
        <v>#REF!</v>
      </c>
      <c r="T29" s="2" t="e">
        <f>MAX('2004'!T15,'2005'!T15,'2006'!T15,'2007'!T15,'2008'!T15,#REF!)</f>
        <v>#REF!</v>
      </c>
      <c r="U29" s="25" t="e">
        <f t="shared" si="5"/>
        <v>#REF!</v>
      </c>
    </row>
    <row r="30" spans="1:21" ht="12" customHeight="1">
      <c r="A30" s="2">
        <v>29</v>
      </c>
      <c r="B30" s="3" t="s">
        <v>106</v>
      </c>
      <c r="C30" s="3" t="s">
        <v>22</v>
      </c>
      <c r="D30" s="3" t="s">
        <v>107</v>
      </c>
      <c r="E30" s="3" t="s">
        <v>108</v>
      </c>
      <c r="F30" s="3" t="s">
        <v>33</v>
      </c>
      <c r="G30" s="2" t="e">
        <f>'2004'!G16+'2005'!G16+'2006'!G16+'2007'!G16+'2008'!G16+#REF!</f>
        <v>#REF!</v>
      </c>
      <c r="H30" s="2" t="e">
        <f>'2004'!H16+'2005'!H16+'2006'!H16+'2007'!H16+'2008'!H16+#REF!</f>
        <v>#REF!</v>
      </c>
      <c r="I30" s="2" t="e">
        <f>'2004'!I16+'2005'!I16+'2006'!I16+'2007'!I16+'2008'!I16+#REF!</f>
        <v>#REF!</v>
      </c>
      <c r="J30" s="24" t="e">
        <f t="shared" si="0"/>
        <v>#REF!</v>
      </c>
      <c r="K30" s="4" t="e">
        <f>'2004'!K16+'2005'!K16+'2006'!K16+'2007'!K16+'2008'!K16+#REF!</f>
        <v>#REF!</v>
      </c>
      <c r="L30" s="24" t="e">
        <f t="shared" si="1"/>
        <v>#REF!</v>
      </c>
      <c r="M30" s="4" t="e">
        <f>'2004'!M16+'2005'!M16+'2006'!M16+'2007'!M16+'2008'!M16+#REF!</f>
        <v>#REF!</v>
      </c>
      <c r="N30" s="24" t="e">
        <f t="shared" si="2"/>
        <v>#REF!</v>
      </c>
      <c r="O30" s="4" t="e">
        <f>'2004'!O16+'2005'!O16+'2006'!O16+'2007'!O16+'2008'!O16+#REF!</f>
        <v>#REF!</v>
      </c>
      <c r="P30" s="4" t="e">
        <f>'2004'!P16+'2005'!P16+'2006'!P16+'2007'!P16+'2008'!P16+#REF!</f>
        <v>#REF!</v>
      </c>
      <c r="Q30" s="24" t="e">
        <f t="shared" si="3"/>
        <v>#REF!</v>
      </c>
      <c r="R30" s="24" t="e">
        <f t="shared" si="4"/>
        <v>#REF!</v>
      </c>
      <c r="S30" s="4" t="e">
        <f>'2004'!S16+'2005'!S16+'2006'!S16+'2007'!S16+'2008'!S16+#REF!</f>
        <v>#REF!</v>
      </c>
      <c r="T30" s="2" t="e">
        <f>MAX('2004'!T16,'2005'!T16,'2006'!T16,'2007'!T16,'2008'!T16,#REF!)</f>
        <v>#REF!</v>
      </c>
      <c r="U30" s="25" t="e">
        <f t="shared" si="5"/>
        <v>#REF!</v>
      </c>
    </row>
    <row r="31" spans="1:21" ht="12" customHeight="1">
      <c r="A31" s="2">
        <v>30</v>
      </c>
      <c r="B31" s="3" t="s">
        <v>109</v>
      </c>
      <c r="C31" s="3" t="s">
        <v>22</v>
      </c>
      <c r="D31" s="3" t="s">
        <v>110</v>
      </c>
      <c r="E31" s="3" t="s">
        <v>111</v>
      </c>
      <c r="F31" s="3" t="s">
        <v>33</v>
      </c>
      <c r="G31" s="2" t="e">
        <f>'2004'!#REF!+'2005'!#REF!+'2006'!#REF!+'2007'!#REF!+'2008'!#REF!+#REF!</f>
        <v>#REF!</v>
      </c>
      <c r="H31" s="2" t="e">
        <f>'2004'!#REF!+'2005'!#REF!+'2006'!#REF!+'2007'!#REF!+'2008'!#REF!+#REF!</f>
        <v>#REF!</v>
      </c>
      <c r="I31" s="2" t="e">
        <f>'2004'!#REF!+'2005'!#REF!+'2006'!#REF!+'2007'!#REF!+'2008'!#REF!+#REF!</f>
        <v>#REF!</v>
      </c>
      <c r="J31" s="24" t="e">
        <f t="shared" si="0"/>
        <v>#REF!</v>
      </c>
      <c r="K31" s="4" t="e">
        <f>'2004'!#REF!+'2005'!#REF!+'2006'!#REF!+'2007'!#REF!+'2008'!#REF!+#REF!</f>
        <v>#REF!</v>
      </c>
      <c r="L31" s="24" t="e">
        <f t="shared" si="1"/>
        <v>#REF!</v>
      </c>
      <c r="M31" s="4" t="e">
        <f>'2004'!#REF!+'2005'!#REF!+'2006'!#REF!+'2007'!#REF!+'2008'!#REF!+#REF!</f>
        <v>#REF!</v>
      </c>
      <c r="N31" s="24" t="e">
        <f t="shared" si="2"/>
        <v>#REF!</v>
      </c>
      <c r="O31" s="4" t="e">
        <f>'2004'!#REF!+'2005'!#REF!+'2006'!#REF!+'2007'!#REF!+'2008'!#REF!+#REF!</f>
        <v>#REF!</v>
      </c>
      <c r="P31" s="4" t="e">
        <f>'2004'!#REF!+'2005'!#REF!+'2006'!#REF!+'2007'!#REF!+'2008'!#REF!+#REF!</f>
        <v>#REF!</v>
      </c>
      <c r="Q31" s="24" t="e">
        <f t="shared" si="3"/>
        <v>#REF!</v>
      </c>
      <c r="R31" s="24" t="e">
        <f t="shared" si="4"/>
        <v>#REF!</v>
      </c>
      <c r="S31" s="4" t="e">
        <f>'2004'!#REF!+'2005'!#REF!+'2006'!#REF!+'2007'!#REF!+'2008'!#REF!+#REF!</f>
        <v>#REF!</v>
      </c>
      <c r="T31" s="2" t="e">
        <f>MAX('2004'!#REF!,'2005'!#REF!,'2006'!#REF!,'2007'!#REF!,'2008'!#REF!,#REF!)</f>
        <v>#REF!</v>
      </c>
      <c r="U31" s="25" t="e">
        <f t="shared" si="5"/>
        <v>#REF!</v>
      </c>
    </row>
    <row r="32" spans="1:21" ht="12" customHeight="1">
      <c r="A32" s="2">
        <v>31</v>
      </c>
      <c r="B32" s="3" t="s">
        <v>112</v>
      </c>
      <c r="C32" s="3" t="s">
        <v>113</v>
      </c>
      <c r="D32" s="3" t="s">
        <v>114</v>
      </c>
      <c r="E32" s="3" t="s">
        <v>115</v>
      </c>
      <c r="F32" s="3" t="s">
        <v>33</v>
      </c>
      <c r="G32" s="2" t="e">
        <f>'2004'!G17+'2005'!G17+'2006'!G17+'2007'!G17+'2008'!G17+#REF!</f>
        <v>#REF!</v>
      </c>
      <c r="H32" s="2" t="e">
        <f>'2004'!H17+'2005'!H17+'2006'!H17+'2007'!H17+'2008'!H17+#REF!</f>
        <v>#REF!</v>
      </c>
      <c r="I32" s="2" t="e">
        <f>'2004'!I17+'2005'!I17+'2006'!I17+'2007'!I17+'2008'!I17+#REF!</f>
        <v>#REF!</v>
      </c>
      <c r="J32" s="24" t="e">
        <f t="shared" si="0"/>
        <v>#REF!</v>
      </c>
      <c r="K32" s="4" t="e">
        <f>'2004'!K17+'2005'!K17+'2006'!K17+'2007'!K17+'2008'!K17+#REF!</f>
        <v>#REF!</v>
      </c>
      <c r="L32" s="24" t="e">
        <f t="shared" si="1"/>
        <v>#REF!</v>
      </c>
      <c r="M32" s="4" t="e">
        <f>'2004'!M17+'2005'!M17+'2006'!M17+'2007'!M17+'2008'!M17+#REF!</f>
        <v>#REF!</v>
      </c>
      <c r="N32" s="24" t="e">
        <f t="shared" si="2"/>
        <v>#REF!</v>
      </c>
      <c r="O32" s="4" t="e">
        <f>'2004'!O17+'2005'!O17+'2006'!O17+'2007'!O17+'2008'!O17+#REF!</f>
        <v>#REF!</v>
      </c>
      <c r="P32" s="4" t="e">
        <f>'2004'!P17+'2005'!P17+'2006'!P17+'2007'!P17+'2008'!P17+#REF!</f>
        <v>#REF!</v>
      </c>
      <c r="Q32" s="24" t="e">
        <f t="shared" si="3"/>
        <v>#REF!</v>
      </c>
      <c r="R32" s="24" t="e">
        <f t="shared" si="4"/>
        <v>#REF!</v>
      </c>
      <c r="S32" s="4" t="e">
        <f>'2004'!S17+'2005'!S17+'2006'!S17+'2007'!S17+'2008'!S17+#REF!</f>
        <v>#REF!</v>
      </c>
      <c r="T32" s="2" t="e">
        <f>MAX('2004'!T17,'2005'!T17,'2006'!T17,'2007'!T17,'2008'!T17,#REF!)</f>
        <v>#REF!</v>
      </c>
      <c r="U32" s="25" t="e">
        <f t="shared" si="5"/>
        <v>#REF!</v>
      </c>
    </row>
    <row r="33" spans="1:21" ht="12" customHeight="1">
      <c r="A33" s="2">
        <v>32</v>
      </c>
      <c r="B33" s="3" t="s">
        <v>116</v>
      </c>
      <c r="C33" s="3" t="s">
        <v>113</v>
      </c>
      <c r="D33" s="3" t="s">
        <v>117</v>
      </c>
      <c r="E33" s="3" t="s">
        <v>118</v>
      </c>
      <c r="F33" s="3" t="s">
        <v>33</v>
      </c>
      <c r="G33" s="2" t="e">
        <f>'2004'!G18+'2005'!G18+'2006'!G18+'2007'!G18+'2008'!G18+#REF!</f>
        <v>#REF!</v>
      </c>
      <c r="H33" s="2" t="e">
        <f>'2004'!H18+'2005'!H18+'2006'!H18+'2007'!H18+'2008'!H18+#REF!</f>
        <v>#REF!</v>
      </c>
      <c r="I33" s="2" t="e">
        <f>'2004'!I18+'2005'!I18+'2006'!I18+'2007'!I18+'2008'!I18+#REF!</f>
        <v>#REF!</v>
      </c>
      <c r="J33" s="24" t="e">
        <f t="shared" si="0"/>
        <v>#REF!</v>
      </c>
      <c r="K33" s="4" t="e">
        <f>'2004'!K18+'2005'!K18+'2006'!K18+'2007'!K18+'2008'!K18+#REF!</f>
        <v>#REF!</v>
      </c>
      <c r="L33" s="24" t="e">
        <f t="shared" si="1"/>
        <v>#REF!</v>
      </c>
      <c r="M33" s="4" t="e">
        <f>'2004'!M18+'2005'!M18+'2006'!M18+'2007'!M18+'2008'!M18+#REF!</f>
        <v>#REF!</v>
      </c>
      <c r="N33" s="24" t="e">
        <f t="shared" si="2"/>
        <v>#REF!</v>
      </c>
      <c r="O33" s="4" t="e">
        <f>'2004'!O18+'2005'!O18+'2006'!O18+'2007'!O18+'2008'!O18+#REF!</f>
        <v>#REF!</v>
      </c>
      <c r="P33" s="4" t="e">
        <f>'2004'!P18+'2005'!P18+'2006'!P18+'2007'!P18+'2008'!P18+#REF!</f>
        <v>#REF!</v>
      </c>
      <c r="Q33" s="24" t="e">
        <f t="shared" si="3"/>
        <v>#REF!</v>
      </c>
      <c r="R33" s="24" t="e">
        <f t="shared" si="4"/>
        <v>#REF!</v>
      </c>
      <c r="S33" s="4" t="e">
        <f>'2004'!S18+'2005'!S18+'2006'!S18+'2007'!S18+'2008'!S18+#REF!</f>
        <v>#REF!</v>
      </c>
      <c r="T33" s="2" t="e">
        <f>MAX('2004'!T18,'2005'!T18,'2006'!T18,'2007'!T18,'2008'!T18,#REF!)</f>
        <v>#REF!</v>
      </c>
      <c r="U33" s="25" t="e">
        <f t="shared" si="5"/>
        <v>#REF!</v>
      </c>
    </row>
    <row r="34" spans="1:21" ht="12" customHeight="1">
      <c r="A34" s="2">
        <v>33</v>
      </c>
      <c r="B34" s="3" t="s">
        <v>119</v>
      </c>
      <c r="C34" s="3" t="s">
        <v>60</v>
      </c>
      <c r="D34" s="3" t="s">
        <v>120</v>
      </c>
      <c r="E34" s="3" t="s">
        <v>121</v>
      </c>
      <c r="F34" s="3" t="s">
        <v>46</v>
      </c>
      <c r="G34" s="2" t="e">
        <f>'2004'!G19+'2005'!G19+'2006'!G19+'2007'!G19+'2008'!G19+#REF!</f>
        <v>#REF!</v>
      </c>
      <c r="H34" s="2" t="e">
        <f>'2004'!H19+'2005'!H19+'2006'!H19+'2007'!H19+'2008'!H19+#REF!</f>
        <v>#REF!</v>
      </c>
      <c r="I34" s="2" t="e">
        <f>'2004'!I19+'2005'!I19+'2006'!I19+'2007'!I19+'2008'!I19+#REF!</f>
        <v>#REF!</v>
      </c>
      <c r="J34" s="24" t="e">
        <f t="shared" si="0"/>
        <v>#REF!</v>
      </c>
      <c r="K34" s="4" t="e">
        <f>'2004'!K19+'2005'!K19+'2006'!K19+'2007'!K19+'2008'!K19+#REF!</f>
        <v>#REF!</v>
      </c>
      <c r="L34" s="24" t="e">
        <f t="shared" si="1"/>
        <v>#REF!</v>
      </c>
      <c r="M34" s="4" t="e">
        <f>'2004'!M19+'2005'!M19+'2006'!M19+'2007'!M19+'2008'!M19+#REF!</f>
        <v>#REF!</v>
      </c>
      <c r="N34" s="24" t="e">
        <f t="shared" si="2"/>
        <v>#REF!</v>
      </c>
      <c r="O34" s="4" t="e">
        <f>'2004'!O19+'2005'!O19+'2006'!O19+'2007'!O19+'2008'!O19+#REF!</f>
        <v>#REF!</v>
      </c>
      <c r="P34" s="4" t="e">
        <f>'2004'!P19+'2005'!P19+'2006'!P19+'2007'!P19+'2008'!P19+#REF!</f>
        <v>#REF!</v>
      </c>
      <c r="Q34" s="24" t="e">
        <f t="shared" si="3"/>
        <v>#REF!</v>
      </c>
      <c r="R34" s="24" t="e">
        <f t="shared" si="4"/>
        <v>#REF!</v>
      </c>
      <c r="S34" s="4" t="e">
        <f>'2004'!S19+'2005'!S19+'2006'!S19+'2007'!S19+'2008'!S19+#REF!</f>
        <v>#REF!</v>
      </c>
      <c r="T34" s="2" t="e">
        <f>MAX('2004'!T19,'2005'!T19,'2006'!T19,'2007'!T19,'2008'!T19,#REF!)</f>
        <v>#REF!</v>
      </c>
      <c r="U34" s="25" t="e">
        <f t="shared" si="5"/>
        <v>#REF!</v>
      </c>
    </row>
    <row r="35" spans="1:21" ht="12" customHeight="1">
      <c r="A35" s="2">
        <v>34</v>
      </c>
      <c r="B35" s="3" t="s">
        <v>122</v>
      </c>
      <c r="C35" s="3" t="s">
        <v>76</v>
      </c>
      <c r="D35" s="3" t="s">
        <v>123</v>
      </c>
      <c r="E35" s="3" t="s">
        <v>123</v>
      </c>
      <c r="F35" s="3" t="s">
        <v>123</v>
      </c>
      <c r="G35" s="2" t="e">
        <f>'2004'!#REF!+'2005'!#REF!+'2006'!#REF!+'2007'!#REF!+'2008'!#REF!+#REF!</f>
        <v>#REF!</v>
      </c>
      <c r="H35" s="2" t="e">
        <f>'2004'!#REF!+'2005'!#REF!+'2006'!#REF!+'2007'!#REF!+'2008'!#REF!+#REF!</f>
        <v>#REF!</v>
      </c>
      <c r="I35" s="2" t="e">
        <f>'2004'!#REF!+'2005'!#REF!+'2006'!#REF!+'2007'!#REF!+'2008'!#REF!+#REF!</f>
        <v>#REF!</v>
      </c>
      <c r="J35" s="24" t="e">
        <f t="shared" si="0"/>
        <v>#REF!</v>
      </c>
      <c r="K35" s="4" t="e">
        <f>'2004'!#REF!+'2005'!#REF!+'2006'!#REF!+'2007'!#REF!+'2008'!#REF!+#REF!</f>
        <v>#REF!</v>
      </c>
      <c r="L35" s="24" t="e">
        <f t="shared" si="1"/>
        <v>#REF!</v>
      </c>
      <c r="M35" s="4" t="e">
        <f>'2004'!#REF!+'2005'!#REF!+'2006'!#REF!+'2007'!#REF!+'2008'!#REF!+#REF!</f>
        <v>#REF!</v>
      </c>
      <c r="N35" s="24" t="e">
        <f t="shared" si="2"/>
        <v>#REF!</v>
      </c>
      <c r="O35" s="4" t="e">
        <f>'2004'!#REF!+'2005'!#REF!+'2006'!#REF!+'2007'!#REF!+'2008'!#REF!+#REF!</f>
        <v>#REF!</v>
      </c>
      <c r="P35" s="4" t="e">
        <f>'2004'!#REF!+'2005'!#REF!+'2006'!#REF!+'2007'!#REF!+'2008'!#REF!+#REF!</f>
        <v>#REF!</v>
      </c>
      <c r="Q35" s="24" t="e">
        <f t="shared" si="3"/>
        <v>#REF!</v>
      </c>
      <c r="R35" s="24" t="e">
        <f t="shared" si="4"/>
        <v>#REF!</v>
      </c>
      <c r="S35" s="4" t="e">
        <f>'2004'!#REF!+'2005'!#REF!+'2006'!#REF!+'2007'!#REF!+'2008'!#REF!+#REF!</f>
        <v>#REF!</v>
      </c>
      <c r="T35" s="2" t="e">
        <f>MAX('2004'!#REF!,'2005'!#REF!,'2006'!#REF!,'2007'!#REF!,'2008'!#REF!,#REF!)</f>
        <v>#REF!</v>
      </c>
      <c r="U35" s="25" t="e">
        <f t="shared" si="5"/>
        <v>#REF!</v>
      </c>
    </row>
    <row r="36" spans="1:21" ht="12" customHeight="1">
      <c r="A36" s="2">
        <v>35</v>
      </c>
      <c r="B36" s="3" t="s">
        <v>124</v>
      </c>
      <c r="C36" s="3" t="s">
        <v>76</v>
      </c>
      <c r="D36" s="3" t="s">
        <v>125</v>
      </c>
      <c r="E36" s="3" t="s">
        <v>126</v>
      </c>
      <c r="F36" s="3" t="s">
        <v>46</v>
      </c>
      <c r="G36" s="2" t="e">
        <f>'2004'!#REF!+'2005'!#REF!+'2006'!#REF!+'2007'!#REF!+'2008'!#REF!+#REF!</f>
        <v>#REF!</v>
      </c>
      <c r="H36" s="2" t="e">
        <f>'2004'!#REF!+'2005'!#REF!+'2006'!#REF!+'2007'!#REF!+'2008'!#REF!+#REF!</f>
        <v>#REF!</v>
      </c>
      <c r="I36" s="2" t="e">
        <f>'2004'!#REF!+'2005'!#REF!+'2006'!#REF!+'2007'!#REF!+'2008'!#REF!+#REF!</f>
        <v>#REF!</v>
      </c>
      <c r="J36" s="24" t="e">
        <f t="shared" si="0"/>
        <v>#REF!</v>
      </c>
      <c r="K36" s="4" t="e">
        <f>'2004'!#REF!+'2005'!#REF!+'2006'!#REF!+'2007'!#REF!+'2008'!#REF!+#REF!</f>
        <v>#REF!</v>
      </c>
      <c r="L36" s="24" t="e">
        <f t="shared" si="1"/>
        <v>#REF!</v>
      </c>
      <c r="M36" s="4" t="e">
        <f>'2004'!#REF!+'2005'!#REF!+'2006'!#REF!+'2007'!#REF!+'2008'!#REF!+#REF!</f>
        <v>#REF!</v>
      </c>
      <c r="N36" s="24" t="e">
        <f t="shared" si="2"/>
        <v>#REF!</v>
      </c>
      <c r="O36" s="4" t="e">
        <f>'2004'!#REF!+'2005'!#REF!+'2006'!#REF!+'2007'!#REF!+'2008'!#REF!+#REF!</f>
        <v>#REF!</v>
      </c>
      <c r="P36" s="4" t="e">
        <f>'2004'!#REF!+'2005'!#REF!+'2006'!#REF!+'2007'!#REF!+'2008'!#REF!+#REF!</f>
        <v>#REF!</v>
      </c>
      <c r="Q36" s="24" t="e">
        <f t="shared" si="3"/>
        <v>#REF!</v>
      </c>
      <c r="R36" s="24" t="e">
        <f t="shared" si="4"/>
        <v>#REF!</v>
      </c>
      <c r="S36" s="4" t="e">
        <f>'2004'!#REF!+'2005'!#REF!+'2006'!#REF!+'2007'!#REF!+'2008'!#REF!+#REF!</f>
        <v>#REF!</v>
      </c>
      <c r="T36" s="2" t="e">
        <f>MAX('2004'!#REF!,'2005'!#REF!,'2006'!#REF!,'2007'!#REF!,'2008'!#REF!,#REF!)</f>
        <v>#REF!</v>
      </c>
      <c r="U36" s="25" t="e">
        <f t="shared" si="5"/>
        <v>#REF!</v>
      </c>
    </row>
    <row r="37" spans="1:21" ht="12" customHeight="1">
      <c r="A37" s="2">
        <v>36</v>
      </c>
      <c r="B37" s="3" t="s">
        <v>127</v>
      </c>
      <c r="C37" s="3" t="s">
        <v>60</v>
      </c>
      <c r="D37" s="3" t="s">
        <v>128</v>
      </c>
      <c r="E37" s="3" t="s">
        <v>129</v>
      </c>
      <c r="F37" s="3" t="s">
        <v>130</v>
      </c>
      <c r="G37" s="2" t="e">
        <f>'2004'!G20+'2005'!G20+'2006'!G20+'2007'!G20+'2008'!G20+#REF!</f>
        <v>#REF!</v>
      </c>
      <c r="H37" s="2" t="e">
        <f>'2004'!H20+'2005'!H20+'2006'!H20+'2007'!H20+'2008'!H20+#REF!</f>
        <v>#REF!</v>
      </c>
      <c r="I37" s="2" t="e">
        <f>'2004'!I20+'2005'!I20+'2006'!I20+'2007'!I20+'2008'!I20+#REF!</f>
        <v>#REF!</v>
      </c>
      <c r="J37" s="24" t="e">
        <f t="shared" si="0"/>
        <v>#REF!</v>
      </c>
      <c r="K37" s="4" t="e">
        <f>'2004'!K20+'2005'!K20+'2006'!K20+'2007'!K20+'2008'!K20+#REF!</f>
        <v>#REF!</v>
      </c>
      <c r="L37" s="24" t="e">
        <f t="shared" si="1"/>
        <v>#REF!</v>
      </c>
      <c r="M37" s="4" t="e">
        <f>'2004'!M20+'2005'!M20+'2006'!M20+'2007'!M20+'2008'!M20+#REF!</f>
        <v>#REF!</v>
      </c>
      <c r="N37" s="24" t="e">
        <f t="shared" si="2"/>
        <v>#REF!</v>
      </c>
      <c r="O37" s="4" t="e">
        <f>'2004'!O20+'2005'!O20+'2006'!O20+'2007'!O20+'2008'!O20+#REF!</f>
        <v>#REF!</v>
      </c>
      <c r="P37" s="4" t="e">
        <f>'2004'!P20+'2005'!P20+'2006'!P20+'2007'!P20+'2008'!P20+#REF!</f>
        <v>#REF!</v>
      </c>
      <c r="Q37" s="24" t="e">
        <f t="shared" si="3"/>
        <v>#REF!</v>
      </c>
      <c r="R37" s="24" t="e">
        <f t="shared" si="4"/>
        <v>#REF!</v>
      </c>
      <c r="S37" s="4" t="e">
        <f>'2004'!S20+'2005'!S20+'2006'!S20+'2007'!S20+'2008'!S20+#REF!</f>
        <v>#REF!</v>
      </c>
      <c r="T37" s="2" t="e">
        <f>MAX('2004'!T20,'2005'!T20,'2006'!T20,'2007'!T20,'2008'!T20,#REF!)</f>
        <v>#REF!</v>
      </c>
      <c r="U37" s="25" t="e">
        <f t="shared" si="5"/>
        <v>#REF!</v>
      </c>
    </row>
    <row r="38" spans="1:21" ht="12" customHeight="1">
      <c r="A38" s="2">
        <v>37</v>
      </c>
      <c r="B38" s="3" t="s">
        <v>131</v>
      </c>
      <c r="C38" s="3" t="s">
        <v>43</v>
      </c>
      <c r="D38" s="3" t="s">
        <v>132</v>
      </c>
      <c r="E38" s="3" t="s">
        <v>133</v>
      </c>
      <c r="F38" s="3" t="s">
        <v>134</v>
      </c>
      <c r="G38" s="2" t="e">
        <f>'2004'!#REF!+'2005'!#REF!+'2006'!#REF!+'2007'!#REF!+'2008'!#REF!+#REF!</f>
        <v>#REF!</v>
      </c>
      <c r="H38" s="2" t="e">
        <f>'2004'!#REF!+'2005'!#REF!+'2006'!#REF!+'2007'!#REF!+'2008'!#REF!+#REF!</f>
        <v>#REF!</v>
      </c>
      <c r="I38" s="2" t="e">
        <f>'2004'!#REF!+'2005'!#REF!+'2006'!#REF!+'2007'!#REF!+'2008'!#REF!+#REF!</f>
        <v>#REF!</v>
      </c>
      <c r="J38" s="24" t="e">
        <f t="shared" si="0"/>
        <v>#REF!</v>
      </c>
      <c r="K38" s="4" t="e">
        <f>'2004'!#REF!+'2005'!#REF!+'2006'!#REF!+'2007'!#REF!+'2008'!#REF!+#REF!</f>
        <v>#REF!</v>
      </c>
      <c r="L38" s="24" t="e">
        <f t="shared" si="1"/>
        <v>#REF!</v>
      </c>
      <c r="M38" s="4" t="e">
        <f>'2004'!#REF!+'2005'!#REF!+'2006'!#REF!+'2007'!#REF!+'2008'!#REF!+#REF!</f>
        <v>#REF!</v>
      </c>
      <c r="N38" s="24" t="e">
        <f t="shared" si="2"/>
        <v>#REF!</v>
      </c>
      <c r="O38" s="4" t="e">
        <f>'2004'!#REF!+'2005'!#REF!+'2006'!#REF!+'2007'!#REF!+'2008'!#REF!+#REF!</f>
        <v>#REF!</v>
      </c>
      <c r="P38" s="4" t="e">
        <f>'2004'!#REF!+'2005'!#REF!+'2006'!#REF!+'2007'!#REF!+'2008'!#REF!+#REF!</f>
        <v>#REF!</v>
      </c>
      <c r="Q38" s="24" t="e">
        <f t="shared" si="3"/>
        <v>#REF!</v>
      </c>
      <c r="R38" s="24" t="e">
        <f t="shared" si="4"/>
        <v>#REF!</v>
      </c>
      <c r="S38" s="4" t="e">
        <f>'2004'!#REF!+'2005'!#REF!+'2006'!#REF!+'2007'!#REF!+'2008'!#REF!+#REF!</f>
        <v>#REF!</v>
      </c>
      <c r="T38" s="2" t="e">
        <f>MAX('2004'!#REF!,'2005'!#REF!,'2006'!#REF!,'2007'!#REF!,'2008'!#REF!,#REF!)</f>
        <v>#REF!</v>
      </c>
      <c r="U38" s="25" t="e">
        <f t="shared" si="5"/>
        <v>#REF!</v>
      </c>
    </row>
    <row r="39" spans="1:21" ht="12" customHeight="1">
      <c r="A39" s="2">
        <v>38</v>
      </c>
      <c r="B39" s="3" t="s">
        <v>135</v>
      </c>
      <c r="C39" s="3" t="s">
        <v>22</v>
      </c>
      <c r="D39" s="3" t="s">
        <v>136</v>
      </c>
      <c r="E39" s="3" t="s">
        <v>137</v>
      </c>
      <c r="F39" s="3" t="s">
        <v>29</v>
      </c>
      <c r="G39" s="2" t="e">
        <f>'2004'!#REF!+'2005'!#REF!+'2006'!#REF!+'2007'!#REF!+'2008'!#REF!+#REF!</f>
        <v>#REF!</v>
      </c>
      <c r="H39" s="2" t="e">
        <f>'2004'!#REF!+'2005'!#REF!+'2006'!#REF!+'2007'!#REF!+'2008'!#REF!+#REF!</f>
        <v>#REF!</v>
      </c>
      <c r="I39" s="2" t="e">
        <f>'2004'!#REF!+'2005'!#REF!+'2006'!#REF!+'2007'!#REF!+'2008'!#REF!+#REF!</f>
        <v>#REF!</v>
      </c>
      <c r="J39" s="24" t="e">
        <f t="shared" si="0"/>
        <v>#REF!</v>
      </c>
      <c r="K39" s="4" t="e">
        <f>'2004'!#REF!+'2005'!#REF!+'2006'!#REF!+'2007'!#REF!+'2008'!#REF!+#REF!</f>
        <v>#REF!</v>
      </c>
      <c r="L39" s="24" t="e">
        <f t="shared" si="1"/>
        <v>#REF!</v>
      </c>
      <c r="M39" s="4" t="e">
        <f>'2004'!#REF!+'2005'!#REF!+'2006'!#REF!+'2007'!#REF!+'2008'!#REF!+#REF!</f>
        <v>#REF!</v>
      </c>
      <c r="N39" s="24" t="e">
        <f t="shared" si="2"/>
        <v>#REF!</v>
      </c>
      <c r="O39" s="4" t="e">
        <f>'2004'!#REF!+'2005'!#REF!+'2006'!#REF!+'2007'!#REF!+'2008'!#REF!+#REF!</f>
        <v>#REF!</v>
      </c>
      <c r="P39" s="4" t="e">
        <f>'2004'!#REF!+'2005'!#REF!+'2006'!#REF!+'2007'!#REF!+'2008'!#REF!+#REF!</f>
        <v>#REF!</v>
      </c>
      <c r="Q39" s="24" t="e">
        <f t="shared" si="3"/>
        <v>#REF!</v>
      </c>
      <c r="R39" s="24" t="e">
        <f t="shared" si="4"/>
        <v>#REF!</v>
      </c>
      <c r="S39" s="4" t="e">
        <f>'2004'!#REF!+'2005'!#REF!+'2006'!#REF!+'2007'!#REF!+'2008'!#REF!+#REF!</f>
        <v>#REF!</v>
      </c>
      <c r="T39" s="2" t="e">
        <f>MAX('2004'!#REF!,'2005'!#REF!,'2006'!#REF!,'2007'!T22,'2008'!#REF!,#REF!)</f>
        <v>#REF!</v>
      </c>
      <c r="U39" s="25" t="e">
        <f t="shared" si="5"/>
        <v>#REF!</v>
      </c>
    </row>
  </sheetData>
  <phoneticPr fontId="7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"/>
  <sheetViews>
    <sheetView workbookViewId="0">
      <selection activeCell="S21" sqref="S21"/>
    </sheetView>
  </sheetViews>
  <sheetFormatPr baseColWidth="10" defaultColWidth="8.83203125" defaultRowHeight="12" x14ac:dyDescent="0"/>
  <sheetData>
    <row r="1" spans="2:8">
      <c r="B1" s="17" t="s">
        <v>180</v>
      </c>
    </row>
    <row r="2" spans="2:8">
      <c r="B2" s="41">
        <v>2008</v>
      </c>
      <c r="C2" s="41">
        <v>2009</v>
      </c>
      <c r="D2" s="44">
        <v>2010</v>
      </c>
      <c r="E2" s="44">
        <v>2011</v>
      </c>
      <c r="F2" s="44">
        <v>2012</v>
      </c>
      <c r="G2" s="41">
        <v>2013</v>
      </c>
      <c r="H2" s="41">
        <v>2014</v>
      </c>
    </row>
    <row r="3" spans="2:8">
      <c r="B3" s="9">
        <v>4260</v>
      </c>
      <c r="C3" s="9">
        <v>8350</v>
      </c>
      <c r="D3" s="9">
        <v>6139</v>
      </c>
      <c r="E3" s="9">
        <v>7113</v>
      </c>
      <c r="F3" s="9">
        <v>7881</v>
      </c>
      <c r="G3" s="9">
        <v>7761</v>
      </c>
      <c r="H3" s="9">
        <v>9026</v>
      </c>
    </row>
    <row r="4" spans="2:8">
      <c r="C4" s="112">
        <f>(C3-B3)/B3</f>
        <v>0.960093896713615</v>
      </c>
      <c r="D4" s="112">
        <f t="shared" ref="D4:H4" si="0">(D3-C3)/C3</f>
        <v>-0.26479041916167667</v>
      </c>
      <c r="E4" s="112">
        <f t="shared" si="0"/>
        <v>0.15865776185046424</v>
      </c>
      <c r="F4" s="112">
        <f t="shared" si="0"/>
        <v>0.10797132011809363</v>
      </c>
      <c r="G4" s="112">
        <f t="shared" si="0"/>
        <v>-1.5226494099733536E-2</v>
      </c>
      <c r="H4" s="112">
        <f t="shared" si="0"/>
        <v>0.16299445947687155</v>
      </c>
    </row>
  </sheetData>
  <pageMargins left="0.7" right="0.7" top="0.75" bottom="0.75" header="0.3" footer="0.3"/>
  <pageSetup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3"/>
  <sheetViews>
    <sheetView zoomScale="80" zoomScaleNormal="80" zoomScalePageLayoutView="80" workbookViewId="0">
      <selection activeCell="V46" sqref="V46"/>
    </sheetView>
  </sheetViews>
  <sheetFormatPr baseColWidth="10" defaultColWidth="9.1640625" defaultRowHeight="10" x14ac:dyDescent="0"/>
  <cols>
    <col min="1" max="1" width="21.6640625" style="9" bestFit="1" customWidth="1"/>
    <col min="2" max="7" width="6.33203125" style="9" bestFit="1" customWidth="1"/>
    <col min="8" max="17" width="9.1640625" style="9"/>
    <col min="18" max="18" width="9.33203125" style="9" bestFit="1" customWidth="1"/>
    <col min="19" max="24" width="9.1640625" style="9"/>
    <col min="25" max="25" width="9.33203125" style="9" bestFit="1" customWidth="1"/>
    <col min="26" max="26" width="8.83203125" style="9" bestFit="1" customWidth="1"/>
    <col min="27" max="27" width="9.1640625" style="9"/>
    <col min="28" max="28" width="9.33203125" style="9" bestFit="1" customWidth="1"/>
    <col min="29" max="16384" width="9.1640625" style="9"/>
  </cols>
  <sheetData>
    <row r="1" spans="1:38">
      <c r="B1" s="113" t="s">
        <v>202</v>
      </c>
      <c r="C1" s="113"/>
      <c r="D1" s="113"/>
      <c r="E1" s="113"/>
      <c r="F1" s="113"/>
      <c r="G1" s="113"/>
    </row>
    <row r="2" spans="1:38">
      <c r="A2" s="40" t="s">
        <v>0</v>
      </c>
      <c r="B2" s="41">
        <v>2004</v>
      </c>
      <c r="C2" s="41">
        <v>2005</v>
      </c>
      <c r="D2" s="41">
        <v>2006</v>
      </c>
      <c r="E2" s="41">
        <v>2007</v>
      </c>
      <c r="F2" s="41">
        <v>2008</v>
      </c>
      <c r="G2" s="41">
        <v>2009</v>
      </c>
      <c r="H2" s="44">
        <v>2010</v>
      </c>
      <c r="I2" s="44">
        <v>2011</v>
      </c>
      <c r="J2" s="44">
        <v>2012</v>
      </c>
      <c r="K2" s="41">
        <v>2013</v>
      </c>
      <c r="L2" s="41">
        <v>2014</v>
      </c>
      <c r="N2" s="42" t="s">
        <v>142</v>
      </c>
      <c r="O2" s="41" t="s">
        <v>143</v>
      </c>
      <c r="P2" s="41" t="s">
        <v>144</v>
      </c>
      <c r="Q2" s="41" t="s">
        <v>145</v>
      </c>
      <c r="R2" s="41" t="s">
        <v>146</v>
      </c>
      <c r="S2" s="44" t="s">
        <v>156</v>
      </c>
      <c r="T2" s="44" t="s">
        <v>160</v>
      </c>
      <c r="U2" s="44" t="s">
        <v>171</v>
      </c>
      <c r="V2" s="41" t="s">
        <v>197</v>
      </c>
      <c r="W2" s="41" t="s">
        <v>203</v>
      </c>
      <c r="Y2" s="41" t="s">
        <v>147</v>
      </c>
      <c r="Z2" s="41" t="s">
        <v>159</v>
      </c>
      <c r="AA2" s="41" t="s">
        <v>148</v>
      </c>
      <c r="AB2" s="41" t="s">
        <v>149</v>
      </c>
      <c r="AC2" s="41" t="s">
        <v>150</v>
      </c>
      <c r="AD2" s="44" t="s">
        <v>157</v>
      </c>
      <c r="AE2" s="44" t="s">
        <v>158</v>
      </c>
      <c r="AF2" s="44" t="s">
        <v>161</v>
      </c>
      <c r="AG2" s="41" t="s">
        <v>200</v>
      </c>
      <c r="AH2" s="41" t="s">
        <v>198</v>
      </c>
      <c r="AI2" s="44" t="s">
        <v>172</v>
      </c>
      <c r="AJ2" s="44" t="s">
        <v>174</v>
      </c>
      <c r="AK2" s="41" t="s">
        <v>201</v>
      </c>
      <c r="AL2" s="41" t="s">
        <v>204</v>
      </c>
    </row>
    <row r="3" spans="1:38">
      <c r="A3" s="5">
        <v>7</v>
      </c>
      <c r="B3" s="15">
        <v>6.5</v>
      </c>
      <c r="C3" s="15">
        <v>7.6</v>
      </c>
      <c r="D3" s="15">
        <v>3.3333333333333335</v>
      </c>
      <c r="E3" s="8">
        <v>2.3333333333333335</v>
      </c>
      <c r="F3" s="15">
        <v>7.875</v>
      </c>
      <c r="G3" s="15">
        <v>10</v>
      </c>
      <c r="H3" s="9">
        <v>15.1</v>
      </c>
      <c r="I3" s="56">
        <v>8.75</v>
      </c>
      <c r="J3" s="55">
        <v>12.5</v>
      </c>
      <c r="K3" s="49">
        <v>19.75</v>
      </c>
      <c r="L3" s="49">
        <v>20.25</v>
      </c>
      <c r="N3" s="13">
        <f>(C3-B3)/B3</f>
        <v>0.16923076923076918</v>
      </c>
      <c r="O3" s="13">
        <f>(D3-C3)/C3</f>
        <v>-0.56140350877192968</v>
      </c>
      <c r="P3" s="13">
        <f t="shared" ref="P3:W18" si="0">(E3-D3)/D3</f>
        <v>-0.3</v>
      </c>
      <c r="Q3" s="13">
        <f t="shared" si="0"/>
        <v>2.3749999999999996</v>
      </c>
      <c r="R3" s="13">
        <f t="shared" si="0"/>
        <v>0.26984126984126983</v>
      </c>
      <c r="S3" s="13">
        <f t="shared" si="0"/>
        <v>0.51</v>
      </c>
      <c r="T3" s="13">
        <f t="shared" si="0"/>
        <v>-0.42052980132450329</v>
      </c>
      <c r="U3" s="13">
        <f t="shared" si="0"/>
        <v>0.42857142857142855</v>
      </c>
      <c r="V3" s="13">
        <f t="shared" si="0"/>
        <v>0.57999999999999996</v>
      </c>
      <c r="W3" s="13">
        <f t="shared" si="0"/>
        <v>2.5316455696202531E-2</v>
      </c>
      <c r="X3" s="13"/>
      <c r="Y3" s="13">
        <f>(G3-B3)/B3</f>
        <v>0.53846153846153844</v>
      </c>
      <c r="Z3" s="13">
        <f>(H3-B3)/B3</f>
        <v>1.323076923076923</v>
      </c>
      <c r="AA3" s="13">
        <f>(G3-C3)/C3</f>
        <v>0.31578947368421056</v>
      </c>
      <c r="AB3" s="13">
        <f>(G3-D3)/D3</f>
        <v>1.9999999999999998</v>
      </c>
      <c r="AC3" s="13">
        <f>(G3-E3)/E3</f>
        <v>3.2857142857142851</v>
      </c>
      <c r="AD3" s="13">
        <f>(H3-F3)/F3</f>
        <v>0.91746031746031742</v>
      </c>
      <c r="AE3" s="13">
        <f>(H3-E3)/E3</f>
        <v>5.4714285714285706</v>
      </c>
      <c r="AF3" s="13">
        <f>(I3-F3)/F3</f>
        <v>0.1111111111111111</v>
      </c>
      <c r="AG3" s="13">
        <f>(J3-F3)/F3</f>
        <v>0.58730158730158732</v>
      </c>
      <c r="AH3" s="13">
        <f>(K3-F3)/F3</f>
        <v>1.5079365079365079</v>
      </c>
      <c r="AI3" s="13">
        <f>(J3-G3)/G3</f>
        <v>0.25</v>
      </c>
      <c r="AJ3" s="13">
        <f>(J3-B3)/B3</f>
        <v>0.92307692307692313</v>
      </c>
      <c r="AK3" s="13">
        <f>(K3-B3)/B3</f>
        <v>2.0384615384615383</v>
      </c>
      <c r="AL3" s="13">
        <f>(L3-B3)/B3</f>
        <v>2.1153846153846154</v>
      </c>
    </row>
    <row r="4" spans="1:38">
      <c r="A4" s="5">
        <v>8</v>
      </c>
      <c r="B4" s="15">
        <v>35.6</v>
      </c>
      <c r="C4" s="15">
        <v>39.636363636363633</v>
      </c>
      <c r="D4" s="15">
        <v>39.111111111111114</v>
      </c>
      <c r="E4" s="8">
        <v>59.333333333333336</v>
      </c>
      <c r="F4" s="15">
        <v>43.25</v>
      </c>
      <c r="G4" s="15">
        <v>53.75</v>
      </c>
      <c r="H4" s="9">
        <v>61.2</v>
      </c>
      <c r="I4" s="56">
        <v>76.75</v>
      </c>
      <c r="J4" s="55">
        <v>64.5</v>
      </c>
      <c r="K4" s="49">
        <v>75.5</v>
      </c>
      <c r="L4" s="49">
        <v>78.125</v>
      </c>
      <c r="N4" s="13">
        <f t="shared" ref="N4:N20" si="1">(C4-B4)/B4</f>
        <v>0.11338100102145032</v>
      </c>
      <c r="O4" s="13">
        <f t="shared" ref="O4:O21" si="2">(D4-C4)/C4</f>
        <v>-1.3251783893985569E-2</v>
      </c>
      <c r="P4" s="13">
        <f t="shared" si="0"/>
        <v>0.51704545454545447</v>
      </c>
      <c r="Q4" s="13">
        <f t="shared" si="0"/>
        <v>-0.2710674157303371</v>
      </c>
      <c r="R4" s="13">
        <f t="shared" si="0"/>
        <v>0.24277456647398843</v>
      </c>
      <c r="S4" s="13">
        <f t="shared" si="0"/>
        <v>0.13860465116279075</v>
      </c>
      <c r="T4" s="13">
        <f t="shared" si="0"/>
        <v>0.25408496732026137</v>
      </c>
      <c r="U4" s="13">
        <f t="shared" si="0"/>
        <v>-0.15960912052117263</v>
      </c>
      <c r="V4" s="13">
        <f t="shared" si="0"/>
        <v>0.17054263565891473</v>
      </c>
      <c r="W4" s="13">
        <f t="shared" si="0"/>
        <v>3.4768211920529798E-2</v>
      </c>
      <c r="X4" s="13"/>
      <c r="Y4" s="13">
        <f t="shared" ref="Y4:Y20" si="3">(G4-B4)/B4</f>
        <v>0.50983146067415719</v>
      </c>
      <c r="Z4" s="13">
        <f t="shared" ref="Z4:Z21" si="4">(H4-B4)/B4</f>
        <v>0.7191011235955056</v>
      </c>
      <c r="AA4" s="13">
        <f t="shared" ref="AA4:AA21" si="5">(G4-C4)/C4</f>
        <v>0.35607798165137627</v>
      </c>
      <c r="AB4" s="13">
        <f t="shared" ref="AB4:AB20" si="6">(G4-D4)/D4</f>
        <v>0.3742897727272726</v>
      </c>
      <c r="AC4" s="13">
        <f t="shared" ref="AC4:AC20" si="7">(G4-E4)/E4</f>
        <v>-9.4101123595505654E-2</v>
      </c>
      <c r="AD4" s="13">
        <f t="shared" ref="AD4:AD21" si="8">(H4-F4)/F4</f>
        <v>0.41502890173410412</v>
      </c>
      <c r="AE4" s="13">
        <f t="shared" ref="AE4:AE21" si="9">(H4-E4)/E4</f>
        <v>3.146067415730338E-2</v>
      </c>
      <c r="AF4" s="13">
        <f t="shared" ref="AF4:AF21" si="10">(I4-F4)/F4</f>
        <v>0.77456647398843925</v>
      </c>
      <c r="AG4" s="13">
        <f t="shared" ref="AG4:AG23" si="11">(J4-F4)/F4</f>
        <v>0.4913294797687861</v>
      </c>
      <c r="AH4" s="13">
        <f t="shared" ref="AH4:AH23" si="12">(K4-F4)/F4</f>
        <v>0.74566473988439308</v>
      </c>
      <c r="AI4" s="13">
        <f t="shared" ref="AI4:AI21" si="13">(J4-G4)/G4</f>
        <v>0.2</v>
      </c>
      <c r="AJ4" s="13">
        <f t="shared" ref="AJ4:AJ23" si="14">(J4-B4)/B4</f>
        <v>0.81179775280898869</v>
      </c>
      <c r="AK4" s="13">
        <f t="shared" ref="AK4:AK23" si="15">(K4-B4)/B4</f>
        <v>1.1207865168539326</v>
      </c>
      <c r="AL4" s="13">
        <f t="shared" ref="AL4:AL21" si="16">(L4-B4)/B4</f>
        <v>1.1945224719101122</v>
      </c>
    </row>
    <row r="5" spans="1:38">
      <c r="A5" s="5">
        <v>10</v>
      </c>
      <c r="B5" s="15">
        <v>59.666666666666664</v>
      </c>
      <c r="C5" s="15">
        <v>61.333333333333336</v>
      </c>
      <c r="D5" s="15">
        <v>34</v>
      </c>
      <c r="E5" s="8">
        <v>50</v>
      </c>
      <c r="F5" s="15">
        <v>31.125</v>
      </c>
      <c r="G5" s="15">
        <v>44.5</v>
      </c>
      <c r="H5" s="9">
        <v>37.6</v>
      </c>
      <c r="I5" s="56">
        <v>66.75</v>
      </c>
      <c r="J5" s="55">
        <v>62.875</v>
      </c>
      <c r="K5" s="49">
        <v>70.625</v>
      </c>
      <c r="L5" s="49">
        <v>86.75</v>
      </c>
      <c r="N5" s="13">
        <f t="shared" si="1"/>
        <v>2.793296089385483E-2</v>
      </c>
      <c r="O5" s="13">
        <f t="shared" si="2"/>
        <v>-0.44565217391304351</v>
      </c>
      <c r="P5" s="13">
        <f t="shared" si="0"/>
        <v>0.47058823529411764</v>
      </c>
      <c r="Q5" s="13">
        <f t="shared" si="0"/>
        <v>-0.3775</v>
      </c>
      <c r="R5" s="13">
        <f t="shared" si="0"/>
        <v>0.42971887550200805</v>
      </c>
      <c r="S5" s="13">
        <f t="shared" si="0"/>
        <v>-0.15505617977528086</v>
      </c>
      <c r="T5" s="13">
        <f t="shared" si="0"/>
        <v>0.77526595744680848</v>
      </c>
      <c r="U5" s="13">
        <f t="shared" si="0"/>
        <v>-5.8052434456928842E-2</v>
      </c>
      <c r="V5" s="13">
        <f t="shared" si="0"/>
        <v>0.12326043737574553</v>
      </c>
      <c r="W5" s="13">
        <f t="shared" si="0"/>
        <v>0.22831858407079647</v>
      </c>
      <c r="X5" s="13"/>
      <c r="Y5" s="13">
        <f t="shared" si="3"/>
        <v>-0.25418994413407819</v>
      </c>
      <c r="Z5" s="13">
        <f t="shared" si="4"/>
        <v>-0.36983240223463681</v>
      </c>
      <c r="AA5" s="13">
        <f t="shared" si="5"/>
        <v>-0.27445652173913049</v>
      </c>
      <c r="AB5" s="13">
        <f t="shared" si="6"/>
        <v>0.30882352941176472</v>
      </c>
      <c r="AC5" s="13">
        <f t="shared" si="7"/>
        <v>-0.11</v>
      </c>
      <c r="AD5" s="13">
        <f t="shared" si="8"/>
        <v>0.20803212851405628</v>
      </c>
      <c r="AE5" s="13">
        <f t="shared" si="9"/>
        <v>-0.24799999999999997</v>
      </c>
      <c r="AF5" s="13">
        <f t="shared" si="10"/>
        <v>1.1445783132530121</v>
      </c>
      <c r="AG5" s="13">
        <f t="shared" si="11"/>
        <v>1.0200803212851406</v>
      </c>
      <c r="AH5" s="13">
        <f t="shared" si="12"/>
        <v>1.2690763052208835</v>
      </c>
      <c r="AI5" s="13">
        <f t="shared" si="13"/>
        <v>0.41292134831460675</v>
      </c>
      <c r="AJ5" s="13">
        <f t="shared" si="14"/>
        <v>5.3770949720670431E-2</v>
      </c>
      <c r="AK5" s="13">
        <f t="shared" si="15"/>
        <v>0.18365921787709502</v>
      </c>
      <c r="AL5" s="13">
        <f t="shared" si="16"/>
        <v>0.4539106145251397</v>
      </c>
    </row>
    <row r="6" spans="1:38">
      <c r="A6" s="5">
        <v>12</v>
      </c>
      <c r="B6" s="15">
        <v>27</v>
      </c>
      <c r="C6" s="15">
        <v>29</v>
      </c>
      <c r="D6" s="15">
        <v>17.647058823529413</v>
      </c>
      <c r="E6" s="8">
        <v>21</v>
      </c>
      <c r="F6" s="15">
        <v>24.875</v>
      </c>
      <c r="G6" s="15">
        <v>27.5</v>
      </c>
      <c r="H6" s="9">
        <v>50.1</v>
      </c>
      <c r="I6" s="56">
        <v>43.75</v>
      </c>
      <c r="J6" s="55">
        <v>74.125</v>
      </c>
      <c r="K6" s="49">
        <v>71.25</v>
      </c>
      <c r="L6" s="49">
        <v>80.625</v>
      </c>
      <c r="N6" s="13">
        <f t="shared" si="1"/>
        <v>7.407407407407407E-2</v>
      </c>
      <c r="O6" s="13">
        <f t="shared" si="2"/>
        <v>-0.39148073022312369</v>
      </c>
      <c r="P6" s="13">
        <f t="shared" si="0"/>
        <v>0.18999999999999992</v>
      </c>
      <c r="Q6" s="13">
        <f t="shared" si="0"/>
        <v>0.18452380952380953</v>
      </c>
      <c r="R6" s="13">
        <f t="shared" si="0"/>
        <v>0.10552763819095477</v>
      </c>
      <c r="S6" s="13">
        <f t="shared" si="0"/>
        <v>0.82181818181818189</v>
      </c>
      <c r="T6" s="13">
        <f t="shared" si="0"/>
        <v>-0.12674650698602796</v>
      </c>
      <c r="U6" s="13">
        <f t="shared" si="0"/>
        <v>0.69428571428571428</v>
      </c>
      <c r="V6" s="13">
        <f t="shared" si="0"/>
        <v>-3.87858347386172E-2</v>
      </c>
      <c r="W6" s="13">
        <f t="shared" si="0"/>
        <v>0.13157894736842105</v>
      </c>
      <c r="X6" s="13"/>
      <c r="Y6" s="13">
        <f t="shared" si="3"/>
        <v>1.8518518518518517E-2</v>
      </c>
      <c r="Z6" s="13">
        <f t="shared" si="4"/>
        <v>0.85555555555555562</v>
      </c>
      <c r="AA6" s="13">
        <f t="shared" si="5"/>
        <v>-5.1724137931034482E-2</v>
      </c>
      <c r="AB6" s="13">
        <f t="shared" si="6"/>
        <v>0.55833333333333324</v>
      </c>
      <c r="AC6" s="13">
        <f t="shared" si="7"/>
        <v>0.30952380952380953</v>
      </c>
      <c r="AD6" s="13">
        <f t="shared" si="8"/>
        <v>1.0140703517587941</v>
      </c>
      <c r="AE6" s="13">
        <f t="shared" si="9"/>
        <v>1.3857142857142857</v>
      </c>
      <c r="AF6" s="13">
        <f t="shared" si="10"/>
        <v>0.75879396984924619</v>
      </c>
      <c r="AG6" s="13">
        <f t="shared" si="11"/>
        <v>1.9798994974874371</v>
      </c>
      <c r="AH6" s="13">
        <f t="shared" si="12"/>
        <v>1.864321608040201</v>
      </c>
      <c r="AI6" s="13">
        <f t="shared" si="13"/>
        <v>1.6954545454545455</v>
      </c>
      <c r="AJ6" s="13">
        <f t="shared" si="14"/>
        <v>1.7453703703703705</v>
      </c>
      <c r="AK6" s="13">
        <f t="shared" si="15"/>
        <v>1.6388888888888888</v>
      </c>
      <c r="AL6" s="13">
        <f t="shared" si="16"/>
        <v>1.9861111111111112</v>
      </c>
    </row>
    <row r="7" spans="1:38">
      <c r="A7" s="5">
        <v>13</v>
      </c>
      <c r="B7" s="15">
        <v>0.5</v>
      </c>
      <c r="C7" s="15">
        <v>0.61538461538461542</v>
      </c>
      <c r="D7" s="15">
        <v>0.30769230769230771</v>
      </c>
      <c r="E7" s="8">
        <v>1</v>
      </c>
      <c r="F7" s="15">
        <v>0.75</v>
      </c>
      <c r="G7" s="15">
        <v>1.125</v>
      </c>
      <c r="H7" s="9">
        <v>1.4</v>
      </c>
      <c r="I7" s="56">
        <v>1.25</v>
      </c>
      <c r="J7" s="55">
        <v>2.75</v>
      </c>
      <c r="K7" s="49">
        <v>1.375</v>
      </c>
      <c r="L7" s="49">
        <v>1.375</v>
      </c>
      <c r="N7" s="13">
        <f t="shared" si="1"/>
        <v>0.23076923076923084</v>
      </c>
      <c r="O7" s="13">
        <f t="shared" si="2"/>
        <v>-0.5</v>
      </c>
      <c r="P7" s="13">
        <f t="shared" si="0"/>
        <v>2.25</v>
      </c>
      <c r="Q7" s="13">
        <f t="shared" si="0"/>
        <v>-0.25</v>
      </c>
      <c r="R7" s="13">
        <f t="shared" si="0"/>
        <v>0.5</v>
      </c>
      <c r="S7" s="13">
        <f t="shared" si="0"/>
        <v>0.24444444444444435</v>
      </c>
      <c r="T7" s="13">
        <f t="shared" si="0"/>
        <v>-0.10714285714285708</v>
      </c>
      <c r="U7" s="13">
        <f t="shared" si="0"/>
        <v>1.2</v>
      </c>
      <c r="V7" s="13">
        <f t="shared" si="0"/>
        <v>-0.5</v>
      </c>
      <c r="W7" s="13">
        <f t="shared" si="0"/>
        <v>0</v>
      </c>
      <c r="X7" s="13"/>
      <c r="Y7" s="13">
        <f t="shared" si="3"/>
        <v>1.25</v>
      </c>
      <c r="Z7" s="13">
        <f t="shared" si="4"/>
        <v>1.7999999999999998</v>
      </c>
      <c r="AA7" s="13">
        <f t="shared" si="5"/>
        <v>0.82812499999999989</v>
      </c>
      <c r="AB7" s="13">
        <f t="shared" si="6"/>
        <v>2.65625</v>
      </c>
      <c r="AC7" s="13">
        <f t="shared" si="7"/>
        <v>0.125</v>
      </c>
      <c r="AD7" s="13">
        <f t="shared" si="8"/>
        <v>0.86666666666666659</v>
      </c>
      <c r="AE7" s="13">
        <f t="shared" si="9"/>
        <v>0.39999999999999991</v>
      </c>
      <c r="AF7" s="13">
        <f t="shared" si="10"/>
        <v>0.66666666666666663</v>
      </c>
      <c r="AG7" s="13">
        <f t="shared" si="11"/>
        <v>2.6666666666666665</v>
      </c>
      <c r="AH7" s="13">
        <f t="shared" si="12"/>
        <v>0.83333333333333337</v>
      </c>
      <c r="AI7" s="13">
        <f t="shared" si="13"/>
        <v>1.4444444444444444</v>
      </c>
      <c r="AJ7" s="13">
        <f t="shared" si="14"/>
        <v>4.5</v>
      </c>
      <c r="AK7" s="13">
        <f t="shared" si="15"/>
        <v>1.75</v>
      </c>
      <c r="AL7" s="13">
        <f t="shared" si="16"/>
        <v>1.75</v>
      </c>
    </row>
    <row r="8" spans="1:38">
      <c r="A8" s="5">
        <v>15</v>
      </c>
      <c r="B8" s="15">
        <v>9.3333333333333339</v>
      </c>
      <c r="C8" s="15">
        <v>7.4285714285714288</v>
      </c>
      <c r="D8" s="15">
        <v>8.2666666666666675</v>
      </c>
      <c r="E8" s="8">
        <v>12.666666666666666</v>
      </c>
      <c r="F8" s="15">
        <v>7.75</v>
      </c>
      <c r="G8" s="15">
        <v>12.75</v>
      </c>
      <c r="H8" s="9">
        <v>17.399999999999999</v>
      </c>
      <c r="I8" s="56">
        <v>12.5</v>
      </c>
      <c r="J8" s="55">
        <v>20.75</v>
      </c>
      <c r="K8" s="49">
        <v>24.375</v>
      </c>
      <c r="L8" s="49">
        <v>32.75</v>
      </c>
      <c r="N8" s="13">
        <f t="shared" si="1"/>
        <v>-0.20408163265306126</v>
      </c>
      <c r="O8" s="13">
        <f t="shared" si="2"/>
        <v>0.11282051282051289</v>
      </c>
      <c r="P8" s="13">
        <f t="shared" si="0"/>
        <v>0.53225806451612878</v>
      </c>
      <c r="Q8" s="13">
        <f t="shared" si="0"/>
        <v>-0.38815789473684209</v>
      </c>
      <c r="R8" s="13">
        <f t="shared" si="0"/>
        <v>0.64516129032258063</v>
      </c>
      <c r="S8" s="13">
        <f t="shared" si="0"/>
        <v>0.36470588235294105</v>
      </c>
      <c r="T8" s="13">
        <f t="shared" si="0"/>
        <v>-0.28160919540229878</v>
      </c>
      <c r="U8" s="13">
        <f t="shared" si="0"/>
        <v>0.66</v>
      </c>
      <c r="V8" s="13">
        <f t="shared" si="0"/>
        <v>0.1746987951807229</v>
      </c>
      <c r="W8" s="13">
        <f t="shared" si="0"/>
        <v>0.34358974358974359</v>
      </c>
      <c r="X8" s="13"/>
      <c r="Y8" s="13">
        <f t="shared" si="3"/>
        <v>0.36607142857142849</v>
      </c>
      <c r="Z8" s="13">
        <f t="shared" si="4"/>
        <v>0.86428571428571399</v>
      </c>
      <c r="AA8" s="13">
        <f t="shared" si="5"/>
        <v>0.71634615384615374</v>
      </c>
      <c r="AB8" s="13">
        <f t="shared" si="6"/>
        <v>0.54233870967741915</v>
      </c>
      <c r="AC8" s="13">
        <f t="shared" si="7"/>
        <v>6.5789473684211E-3</v>
      </c>
      <c r="AD8" s="13">
        <f t="shared" si="8"/>
        <v>1.2451612903225804</v>
      </c>
      <c r="AE8" s="13">
        <f t="shared" si="9"/>
        <v>0.37368421052631573</v>
      </c>
      <c r="AF8" s="13">
        <f t="shared" si="10"/>
        <v>0.61290322580645162</v>
      </c>
      <c r="AG8" s="13">
        <f t="shared" si="11"/>
        <v>1.6774193548387097</v>
      </c>
      <c r="AH8" s="13">
        <f t="shared" si="12"/>
        <v>2.1451612903225805</v>
      </c>
      <c r="AI8" s="13">
        <f t="shared" si="13"/>
        <v>0.62745098039215685</v>
      </c>
      <c r="AJ8" s="13">
        <f t="shared" si="14"/>
        <v>1.2232142857142856</v>
      </c>
      <c r="AK8" s="13">
        <f t="shared" si="15"/>
        <v>1.6116071428571428</v>
      </c>
      <c r="AL8" s="13">
        <f t="shared" si="16"/>
        <v>2.5089285714285712</v>
      </c>
    </row>
    <row r="9" spans="1:38">
      <c r="A9" s="5">
        <v>16</v>
      </c>
      <c r="B9" s="15">
        <v>23</v>
      </c>
      <c r="C9" s="15">
        <v>41.5</v>
      </c>
      <c r="D9" s="15">
        <v>33.647058823529413</v>
      </c>
      <c r="E9" s="8">
        <v>17</v>
      </c>
      <c r="F9" s="15">
        <v>40.5</v>
      </c>
      <c r="G9" s="15">
        <v>41.75</v>
      </c>
      <c r="H9" s="9">
        <v>32.799999999999997</v>
      </c>
      <c r="I9" s="56">
        <v>43.625</v>
      </c>
      <c r="J9" s="55">
        <v>49.5</v>
      </c>
      <c r="K9" s="49">
        <v>70</v>
      </c>
      <c r="L9" s="49">
        <v>69.375</v>
      </c>
      <c r="N9" s="13">
        <f t="shared" si="1"/>
        <v>0.80434782608695654</v>
      </c>
      <c r="O9" s="13">
        <f t="shared" si="2"/>
        <v>-0.18922749822820692</v>
      </c>
      <c r="P9" s="13">
        <f t="shared" si="0"/>
        <v>-0.49475524475524479</v>
      </c>
      <c r="Q9" s="13">
        <f t="shared" si="0"/>
        <v>1.3823529411764706</v>
      </c>
      <c r="R9" s="13">
        <f t="shared" si="0"/>
        <v>3.0864197530864196E-2</v>
      </c>
      <c r="S9" s="13">
        <f t="shared" si="0"/>
        <v>-0.21437125748503</v>
      </c>
      <c r="T9" s="13">
        <f t="shared" si="0"/>
        <v>0.33003048780487815</v>
      </c>
      <c r="U9" s="13">
        <f t="shared" si="0"/>
        <v>0.1346704871060172</v>
      </c>
      <c r="V9" s="13">
        <f t="shared" si="0"/>
        <v>0.41414141414141414</v>
      </c>
      <c r="W9" s="13">
        <f t="shared" si="0"/>
        <v>-8.9285714285714281E-3</v>
      </c>
      <c r="X9" s="13"/>
      <c r="Y9" s="13">
        <f t="shared" si="3"/>
        <v>0.81521739130434778</v>
      </c>
      <c r="Z9" s="13">
        <f t="shared" si="4"/>
        <v>0.426086956521739</v>
      </c>
      <c r="AA9" s="13">
        <f t="shared" si="5"/>
        <v>6.024096385542169E-3</v>
      </c>
      <c r="AB9" s="13">
        <f t="shared" si="6"/>
        <v>0.24082167832167828</v>
      </c>
      <c r="AC9" s="13">
        <f t="shared" si="7"/>
        <v>1.4558823529411764</v>
      </c>
      <c r="AD9" s="13">
        <f t="shared" si="8"/>
        <v>-0.19012345679012352</v>
      </c>
      <c r="AE9" s="13">
        <f t="shared" si="9"/>
        <v>0.92941176470588216</v>
      </c>
      <c r="AF9" s="13">
        <f t="shared" si="10"/>
        <v>7.716049382716049E-2</v>
      </c>
      <c r="AG9" s="13">
        <f t="shared" si="11"/>
        <v>0.22222222222222221</v>
      </c>
      <c r="AH9" s="13">
        <f t="shared" si="12"/>
        <v>0.72839506172839508</v>
      </c>
      <c r="AI9" s="13">
        <f t="shared" si="13"/>
        <v>0.18562874251497005</v>
      </c>
      <c r="AJ9" s="13">
        <f t="shared" si="14"/>
        <v>1.1521739130434783</v>
      </c>
      <c r="AK9" s="13">
        <f t="shared" si="15"/>
        <v>2.0434782608695654</v>
      </c>
      <c r="AL9" s="13">
        <f t="shared" si="16"/>
        <v>2.0163043478260869</v>
      </c>
    </row>
    <row r="10" spans="1:38">
      <c r="A10" s="5">
        <v>17</v>
      </c>
      <c r="B10" s="15">
        <v>9</v>
      </c>
      <c r="C10" s="15">
        <v>10.666666666666666</v>
      </c>
      <c r="D10" s="15">
        <v>8.4</v>
      </c>
      <c r="E10" s="8">
        <v>9.6470588235294112</v>
      </c>
      <c r="F10" s="15">
        <v>7</v>
      </c>
      <c r="G10" s="15">
        <v>13.875</v>
      </c>
      <c r="H10" s="9">
        <v>11.1</v>
      </c>
      <c r="I10" s="56">
        <v>13.375</v>
      </c>
      <c r="J10" s="55">
        <v>14.25</v>
      </c>
      <c r="K10" s="49">
        <v>18.25</v>
      </c>
      <c r="L10" s="49">
        <v>13.375</v>
      </c>
      <c r="N10" s="13">
        <f t="shared" si="1"/>
        <v>0.18518518518518512</v>
      </c>
      <c r="O10" s="13">
        <f t="shared" si="2"/>
        <v>-0.21249999999999991</v>
      </c>
      <c r="P10" s="13">
        <f t="shared" si="0"/>
        <v>0.14845938375350129</v>
      </c>
      <c r="Q10" s="13">
        <f t="shared" si="0"/>
        <v>-0.27439024390243899</v>
      </c>
      <c r="R10" s="13">
        <f t="shared" si="0"/>
        <v>0.9821428571428571</v>
      </c>
      <c r="S10" s="13">
        <f t="shared" si="0"/>
        <v>-0.20000000000000004</v>
      </c>
      <c r="T10" s="13">
        <f t="shared" si="0"/>
        <v>0.204954954954955</v>
      </c>
      <c r="U10" s="13">
        <f t="shared" si="0"/>
        <v>6.5420560747663545E-2</v>
      </c>
      <c r="V10" s="13">
        <f t="shared" si="0"/>
        <v>0.2807017543859649</v>
      </c>
      <c r="W10" s="13">
        <f t="shared" si="0"/>
        <v>-0.26712328767123289</v>
      </c>
      <c r="X10" s="13"/>
      <c r="Y10" s="13">
        <f t="shared" si="3"/>
        <v>0.54166666666666663</v>
      </c>
      <c r="Z10" s="13">
        <f t="shared" si="4"/>
        <v>0.23333333333333328</v>
      </c>
      <c r="AA10" s="13">
        <f t="shared" si="5"/>
        <v>0.30078125000000006</v>
      </c>
      <c r="AB10" s="13">
        <f t="shared" si="6"/>
        <v>0.65178571428571419</v>
      </c>
      <c r="AC10" s="13">
        <f t="shared" si="7"/>
        <v>0.4382621951219513</v>
      </c>
      <c r="AD10" s="13">
        <f t="shared" si="8"/>
        <v>0.58571428571428563</v>
      </c>
      <c r="AE10" s="13">
        <f t="shared" si="9"/>
        <v>0.150609756097561</v>
      </c>
      <c r="AF10" s="13">
        <f t="shared" si="10"/>
        <v>0.9107142857142857</v>
      </c>
      <c r="AG10" s="13">
        <f t="shared" si="11"/>
        <v>1.0357142857142858</v>
      </c>
      <c r="AH10" s="13">
        <f t="shared" si="12"/>
        <v>1.6071428571428572</v>
      </c>
      <c r="AI10" s="13">
        <f t="shared" si="13"/>
        <v>2.7027027027027029E-2</v>
      </c>
      <c r="AJ10" s="13">
        <f t="shared" si="14"/>
        <v>0.58333333333333337</v>
      </c>
      <c r="AK10" s="13">
        <f t="shared" si="15"/>
        <v>1.0277777777777777</v>
      </c>
      <c r="AL10" s="13">
        <f t="shared" si="16"/>
        <v>0.4861111111111111</v>
      </c>
    </row>
    <row r="11" spans="1:38">
      <c r="A11" s="5">
        <v>19</v>
      </c>
      <c r="B11" s="15">
        <v>4.9230769230769234</v>
      </c>
      <c r="C11" s="15">
        <v>7.2</v>
      </c>
      <c r="D11" s="15">
        <v>5.666666666666667</v>
      </c>
      <c r="E11" s="8">
        <v>7</v>
      </c>
      <c r="F11" s="15">
        <v>4.5</v>
      </c>
      <c r="G11" s="15">
        <v>7.875</v>
      </c>
      <c r="H11" s="9">
        <v>15</v>
      </c>
      <c r="I11" s="56">
        <v>18.25</v>
      </c>
      <c r="J11" s="55">
        <v>33.125</v>
      </c>
      <c r="K11" s="49">
        <v>27</v>
      </c>
      <c r="L11" s="49">
        <v>23.625</v>
      </c>
      <c r="N11" s="13">
        <f t="shared" si="1"/>
        <v>0.46249999999999997</v>
      </c>
      <c r="O11" s="13">
        <f t="shared" si="2"/>
        <v>-0.21296296296296294</v>
      </c>
      <c r="P11" s="13">
        <f t="shared" si="0"/>
        <v>0.23529411764705876</v>
      </c>
      <c r="Q11" s="13">
        <f t="shared" si="0"/>
        <v>-0.35714285714285715</v>
      </c>
      <c r="R11" s="13">
        <f t="shared" si="0"/>
        <v>0.75</v>
      </c>
      <c r="S11" s="13">
        <f t="shared" si="0"/>
        <v>0.90476190476190477</v>
      </c>
      <c r="T11" s="13">
        <f t="shared" si="0"/>
        <v>0.21666666666666667</v>
      </c>
      <c r="U11" s="13">
        <f t="shared" si="0"/>
        <v>0.81506849315068497</v>
      </c>
      <c r="V11" s="13">
        <f t="shared" si="0"/>
        <v>-0.18490566037735848</v>
      </c>
      <c r="W11" s="13">
        <f t="shared" si="0"/>
        <v>-0.125</v>
      </c>
      <c r="X11" s="13"/>
      <c r="Y11" s="13">
        <f t="shared" si="3"/>
        <v>0.59960937499999989</v>
      </c>
      <c r="Z11" s="13">
        <f t="shared" si="4"/>
        <v>2.046875</v>
      </c>
      <c r="AA11" s="13">
        <f t="shared" si="5"/>
        <v>9.3749999999999972E-2</v>
      </c>
      <c r="AB11" s="13">
        <f t="shared" si="6"/>
        <v>0.38970588235294112</v>
      </c>
      <c r="AC11" s="13">
        <f t="shared" si="7"/>
        <v>0.125</v>
      </c>
      <c r="AD11" s="13">
        <f t="shared" si="8"/>
        <v>2.3333333333333335</v>
      </c>
      <c r="AE11" s="13">
        <f t="shared" si="9"/>
        <v>1.1428571428571428</v>
      </c>
      <c r="AF11" s="13">
        <f t="shared" si="10"/>
        <v>3.0555555555555554</v>
      </c>
      <c r="AG11" s="13">
        <f t="shared" si="11"/>
        <v>6.3611111111111107</v>
      </c>
      <c r="AH11" s="13">
        <f t="shared" si="12"/>
        <v>5</v>
      </c>
      <c r="AI11" s="13">
        <f t="shared" si="13"/>
        <v>3.2063492063492065</v>
      </c>
      <c r="AJ11" s="13">
        <f t="shared" si="14"/>
        <v>5.728515625</v>
      </c>
      <c r="AK11" s="13">
        <f t="shared" si="15"/>
        <v>4.484375</v>
      </c>
      <c r="AL11" s="13">
        <f t="shared" si="16"/>
        <v>3.7988281249999996</v>
      </c>
    </row>
    <row r="12" spans="1:38">
      <c r="A12" s="5">
        <v>21</v>
      </c>
      <c r="B12" s="15">
        <v>70.909090909090907</v>
      </c>
      <c r="C12" s="15">
        <v>78.5</v>
      </c>
      <c r="D12" s="15">
        <v>61.714285714285715</v>
      </c>
      <c r="E12" s="8">
        <v>44</v>
      </c>
      <c r="F12" s="15">
        <v>37.625</v>
      </c>
      <c r="G12" s="15">
        <v>53.25</v>
      </c>
      <c r="H12" s="9">
        <v>57.6</v>
      </c>
      <c r="I12" s="56">
        <v>62.875</v>
      </c>
      <c r="J12" s="55">
        <v>93.625</v>
      </c>
      <c r="K12" s="49">
        <v>80</v>
      </c>
      <c r="L12" s="49">
        <v>98.875</v>
      </c>
      <c r="N12" s="13">
        <f t="shared" si="1"/>
        <v>0.10705128205128209</v>
      </c>
      <c r="O12" s="13">
        <f t="shared" si="2"/>
        <v>-0.2138307552320291</v>
      </c>
      <c r="P12" s="13">
        <f t="shared" si="0"/>
        <v>-0.28703703703703703</v>
      </c>
      <c r="Q12" s="13">
        <f t="shared" si="0"/>
        <v>-0.14488636363636365</v>
      </c>
      <c r="R12" s="13">
        <f t="shared" si="0"/>
        <v>0.41528239202657807</v>
      </c>
      <c r="S12" s="13">
        <f t="shared" si="0"/>
        <v>8.1690140845070452E-2</v>
      </c>
      <c r="T12" s="13">
        <f t="shared" si="0"/>
        <v>9.1579861111111091E-2</v>
      </c>
      <c r="U12" s="13">
        <f t="shared" si="0"/>
        <v>0.48906560636182905</v>
      </c>
      <c r="V12" s="13">
        <f t="shared" si="0"/>
        <v>-0.14552736982643524</v>
      </c>
      <c r="W12" s="13">
        <f t="shared" si="0"/>
        <v>0.23593749999999999</v>
      </c>
      <c r="X12" s="13"/>
      <c r="Y12" s="13">
        <f t="shared" si="3"/>
        <v>-0.24903846153846151</v>
      </c>
      <c r="Z12" s="13">
        <f t="shared" si="4"/>
        <v>-0.18769230769230763</v>
      </c>
      <c r="AA12" s="13">
        <f t="shared" si="5"/>
        <v>-0.321656050955414</v>
      </c>
      <c r="AB12" s="13">
        <f t="shared" si="6"/>
        <v>-0.13715277777777779</v>
      </c>
      <c r="AC12" s="13">
        <f t="shared" si="7"/>
        <v>0.21022727272727273</v>
      </c>
      <c r="AD12" s="13">
        <f t="shared" si="8"/>
        <v>0.53089700996677747</v>
      </c>
      <c r="AE12" s="13">
        <f t="shared" si="9"/>
        <v>0.30909090909090914</v>
      </c>
      <c r="AF12" s="13">
        <f t="shared" si="10"/>
        <v>0.67109634551495012</v>
      </c>
      <c r="AG12" s="13">
        <f t="shared" si="11"/>
        <v>1.4883720930232558</v>
      </c>
      <c r="AH12" s="13">
        <f t="shared" si="12"/>
        <v>1.1262458471760797</v>
      </c>
      <c r="AI12" s="13">
        <f t="shared" si="13"/>
        <v>0.75821596244131451</v>
      </c>
      <c r="AJ12" s="13">
        <f t="shared" si="14"/>
        <v>0.32035256410256413</v>
      </c>
      <c r="AK12" s="13">
        <f t="shared" si="15"/>
        <v>0.12820512820512825</v>
      </c>
      <c r="AL12" s="13">
        <f t="shared" si="16"/>
        <v>0.39439102564102568</v>
      </c>
    </row>
    <row r="13" spans="1:38">
      <c r="A13" s="5">
        <v>22</v>
      </c>
      <c r="B13" s="15">
        <v>13.6</v>
      </c>
      <c r="C13" s="15">
        <v>8</v>
      </c>
      <c r="D13" s="15">
        <v>5</v>
      </c>
      <c r="E13" s="8">
        <v>10</v>
      </c>
      <c r="F13" s="15">
        <v>10.375</v>
      </c>
      <c r="G13" s="15">
        <v>7.375</v>
      </c>
      <c r="H13" s="9">
        <v>12.1</v>
      </c>
      <c r="I13" s="56">
        <v>11.75</v>
      </c>
      <c r="J13" s="55">
        <v>11.5</v>
      </c>
      <c r="K13" s="49">
        <v>12.125</v>
      </c>
      <c r="L13" s="49">
        <v>13.625</v>
      </c>
      <c r="N13" s="13">
        <f t="shared" si="1"/>
        <v>-0.41176470588235292</v>
      </c>
      <c r="O13" s="13">
        <f t="shared" si="2"/>
        <v>-0.375</v>
      </c>
      <c r="P13" s="13">
        <f t="shared" si="0"/>
        <v>1</v>
      </c>
      <c r="Q13" s="13">
        <f t="shared" si="0"/>
        <v>3.7499999999999999E-2</v>
      </c>
      <c r="R13" s="13">
        <f t="shared" si="0"/>
        <v>-0.28915662650602408</v>
      </c>
      <c r="S13" s="13">
        <f t="shared" si="0"/>
        <v>0.64067796610169492</v>
      </c>
      <c r="T13" s="13">
        <f t="shared" si="0"/>
        <v>-2.8925619834710717E-2</v>
      </c>
      <c r="U13" s="13">
        <f t="shared" si="0"/>
        <v>-2.1276595744680851E-2</v>
      </c>
      <c r="V13" s="13">
        <f t="shared" si="0"/>
        <v>5.434782608695652E-2</v>
      </c>
      <c r="W13" s="13">
        <f t="shared" si="0"/>
        <v>0.12371134020618557</v>
      </c>
      <c r="X13" s="13"/>
      <c r="Y13" s="13">
        <f t="shared" si="3"/>
        <v>-0.4577205882352941</v>
      </c>
      <c r="Z13" s="13">
        <f t="shared" si="4"/>
        <v>-0.11029411764705882</v>
      </c>
      <c r="AA13" s="13">
        <f t="shared" si="5"/>
        <v>-7.8125E-2</v>
      </c>
      <c r="AB13" s="13">
        <f t="shared" si="6"/>
        <v>0.47499999999999998</v>
      </c>
      <c r="AC13" s="13">
        <f t="shared" si="7"/>
        <v>-0.26250000000000001</v>
      </c>
      <c r="AD13" s="13">
        <f t="shared" si="8"/>
        <v>0.16626506024096382</v>
      </c>
      <c r="AE13" s="13">
        <f t="shared" si="9"/>
        <v>0.20999999999999996</v>
      </c>
      <c r="AF13" s="13">
        <f t="shared" si="10"/>
        <v>0.13253012048192772</v>
      </c>
      <c r="AG13" s="13">
        <f t="shared" si="11"/>
        <v>0.10843373493975904</v>
      </c>
      <c r="AH13" s="13">
        <f t="shared" si="12"/>
        <v>0.16867469879518071</v>
      </c>
      <c r="AI13" s="13">
        <f t="shared" si="13"/>
        <v>0.55932203389830504</v>
      </c>
      <c r="AJ13" s="13">
        <f t="shared" si="14"/>
        <v>-0.15441176470588233</v>
      </c>
      <c r="AK13" s="13">
        <f t="shared" si="15"/>
        <v>-0.10845588235294115</v>
      </c>
      <c r="AL13" s="13">
        <f t="shared" si="16"/>
        <v>1.8382352941176733E-3</v>
      </c>
    </row>
    <row r="14" spans="1:38">
      <c r="A14" s="5">
        <v>24</v>
      </c>
      <c r="B14" s="15">
        <v>1.3333333333333333</v>
      </c>
      <c r="C14" s="15">
        <v>24.307692307692307</v>
      </c>
      <c r="D14" s="15">
        <v>16.615384615384617</v>
      </c>
      <c r="E14" s="8">
        <v>16.399999999999999</v>
      </c>
      <c r="F14" s="15">
        <v>17.75</v>
      </c>
      <c r="G14" s="15">
        <v>24.375</v>
      </c>
      <c r="H14" s="9">
        <v>41.6</v>
      </c>
      <c r="I14" s="56">
        <v>38.25</v>
      </c>
      <c r="J14" s="55">
        <v>41.625</v>
      </c>
      <c r="K14" s="49">
        <v>64.875</v>
      </c>
      <c r="L14" s="49">
        <v>95.875</v>
      </c>
      <c r="N14" s="13">
        <f t="shared" si="1"/>
        <v>17.230769230769234</v>
      </c>
      <c r="O14" s="13">
        <f t="shared" si="2"/>
        <v>-0.31645569620253156</v>
      </c>
      <c r="P14" s="13">
        <f t="shared" si="0"/>
        <v>-1.2962962962963129E-2</v>
      </c>
      <c r="Q14" s="13">
        <f t="shared" si="0"/>
        <v>8.2317073170731794E-2</v>
      </c>
      <c r="R14" s="13">
        <f t="shared" si="0"/>
        <v>0.37323943661971831</v>
      </c>
      <c r="S14" s="13">
        <f t="shared" si="0"/>
        <v>0.70666666666666678</v>
      </c>
      <c r="T14" s="13">
        <f t="shared" si="0"/>
        <v>-8.0528846153846187E-2</v>
      </c>
      <c r="U14" s="13">
        <f t="shared" si="0"/>
        <v>8.8235294117647065E-2</v>
      </c>
      <c r="V14" s="13">
        <f t="shared" si="0"/>
        <v>0.55855855855855852</v>
      </c>
      <c r="W14" s="13">
        <f t="shared" si="0"/>
        <v>0.47784200385356457</v>
      </c>
      <c r="X14" s="13"/>
      <c r="Y14" s="13">
        <f t="shared" si="3"/>
        <v>17.281250000000004</v>
      </c>
      <c r="Z14" s="13">
        <f t="shared" si="4"/>
        <v>30.2</v>
      </c>
      <c r="AA14" s="13">
        <f t="shared" si="5"/>
        <v>2.768987341772197E-3</v>
      </c>
      <c r="AB14" s="13">
        <f t="shared" si="6"/>
        <v>0.46701388888888878</v>
      </c>
      <c r="AC14" s="13">
        <f t="shared" si="7"/>
        <v>0.4862804878048782</v>
      </c>
      <c r="AD14" s="13">
        <f t="shared" si="8"/>
        <v>1.3436619718309859</v>
      </c>
      <c r="AE14" s="13">
        <f t="shared" si="9"/>
        <v>1.5365853658536588</v>
      </c>
      <c r="AF14" s="13">
        <f t="shared" si="10"/>
        <v>1.1549295774647887</v>
      </c>
      <c r="AG14" s="13">
        <f t="shared" si="11"/>
        <v>1.3450704225352113</v>
      </c>
      <c r="AH14" s="13">
        <f t="shared" si="12"/>
        <v>2.6549295774647885</v>
      </c>
      <c r="AI14" s="13">
        <f t="shared" si="13"/>
        <v>0.70769230769230773</v>
      </c>
      <c r="AJ14" s="13">
        <f t="shared" si="14"/>
        <v>30.21875</v>
      </c>
      <c r="AK14" s="13">
        <f t="shared" si="15"/>
        <v>47.65625</v>
      </c>
      <c r="AL14" s="13">
        <f t="shared" si="16"/>
        <v>70.906250000000014</v>
      </c>
    </row>
    <row r="15" spans="1:38">
      <c r="A15" s="5">
        <v>25</v>
      </c>
      <c r="B15" s="15">
        <v>4.5</v>
      </c>
      <c r="C15" s="15">
        <v>9</v>
      </c>
      <c r="D15" s="15">
        <v>4.8571428571428568</v>
      </c>
      <c r="E15" s="8">
        <v>1</v>
      </c>
      <c r="F15" s="15">
        <v>6.75</v>
      </c>
      <c r="G15" s="15">
        <v>7</v>
      </c>
      <c r="H15" s="9">
        <v>9.3000000000000007</v>
      </c>
      <c r="I15" s="56">
        <v>10</v>
      </c>
      <c r="J15" s="55">
        <v>10.25</v>
      </c>
      <c r="K15" s="49">
        <v>17.375</v>
      </c>
      <c r="L15" s="49">
        <v>17</v>
      </c>
      <c r="N15" s="13">
        <f t="shared" si="1"/>
        <v>1</v>
      </c>
      <c r="O15" s="13">
        <f t="shared" si="2"/>
        <v>-0.46031746031746035</v>
      </c>
      <c r="P15" s="13">
        <f t="shared" si="0"/>
        <v>-0.79411764705882348</v>
      </c>
      <c r="Q15" s="13">
        <f t="shared" si="0"/>
        <v>5.75</v>
      </c>
      <c r="R15" s="13">
        <f t="shared" si="0"/>
        <v>3.7037037037037035E-2</v>
      </c>
      <c r="S15" s="13">
        <f t="shared" si="0"/>
        <v>0.32857142857142868</v>
      </c>
      <c r="T15" s="13">
        <f t="shared" si="0"/>
        <v>7.5268817204300995E-2</v>
      </c>
      <c r="U15" s="13">
        <f t="shared" si="0"/>
        <v>2.5000000000000001E-2</v>
      </c>
      <c r="V15" s="13">
        <f t="shared" si="0"/>
        <v>0.69512195121951215</v>
      </c>
      <c r="W15" s="13">
        <f t="shared" si="0"/>
        <v>-2.1582733812949641E-2</v>
      </c>
      <c r="X15" s="13"/>
      <c r="Y15" s="13">
        <f t="shared" si="3"/>
        <v>0.55555555555555558</v>
      </c>
      <c r="Z15" s="13">
        <f t="shared" si="4"/>
        <v>1.0666666666666669</v>
      </c>
      <c r="AA15" s="13">
        <f t="shared" si="5"/>
        <v>-0.22222222222222221</v>
      </c>
      <c r="AB15" s="13">
        <f t="shared" si="6"/>
        <v>0.44117647058823539</v>
      </c>
      <c r="AC15" s="13">
        <f t="shared" si="7"/>
        <v>6</v>
      </c>
      <c r="AD15" s="13">
        <f t="shared" si="8"/>
        <v>0.37777777777777788</v>
      </c>
      <c r="AE15" s="13">
        <f t="shared" si="9"/>
        <v>8.3000000000000007</v>
      </c>
      <c r="AF15" s="13">
        <f t="shared" si="10"/>
        <v>0.48148148148148145</v>
      </c>
      <c r="AG15" s="13">
        <f t="shared" si="11"/>
        <v>0.51851851851851849</v>
      </c>
      <c r="AH15" s="13">
        <f t="shared" si="12"/>
        <v>1.5740740740740742</v>
      </c>
      <c r="AI15" s="13">
        <f t="shared" si="13"/>
        <v>0.4642857142857143</v>
      </c>
      <c r="AJ15" s="13">
        <f t="shared" si="14"/>
        <v>1.2777777777777777</v>
      </c>
      <c r="AK15" s="13">
        <f t="shared" si="15"/>
        <v>2.8611111111111112</v>
      </c>
      <c r="AL15" s="13">
        <f t="shared" si="16"/>
        <v>2.7777777777777777</v>
      </c>
    </row>
    <row r="16" spans="1:38">
      <c r="A16" s="5">
        <v>28</v>
      </c>
      <c r="B16" s="15">
        <v>17</v>
      </c>
      <c r="C16" s="15">
        <v>19</v>
      </c>
      <c r="D16" s="15">
        <v>18</v>
      </c>
      <c r="E16" s="8">
        <v>18</v>
      </c>
      <c r="F16" s="15">
        <v>13.625</v>
      </c>
      <c r="G16" s="15">
        <v>16.399999999999999</v>
      </c>
      <c r="H16" s="9">
        <v>16.5</v>
      </c>
      <c r="I16" s="56">
        <v>19.3</v>
      </c>
      <c r="J16" s="55">
        <v>26.375</v>
      </c>
      <c r="K16" s="92">
        <v>26.375</v>
      </c>
      <c r="L16" s="49">
        <v>14.25</v>
      </c>
      <c r="N16" s="13">
        <f t="shared" si="1"/>
        <v>0.11764705882352941</v>
      </c>
      <c r="O16" s="13">
        <f t="shared" si="2"/>
        <v>-5.2631578947368418E-2</v>
      </c>
      <c r="P16" s="13">
        <f t="shared" si="0"/>
        <v>0</v>
      </c>
      <c r="Q16" s="13">
        <f t="shared" si="0"/>
        <v>-0.24305555555555555</v>
      </c>
      <c r="R16" s="13">
        <f t="shared" si="0"/>
        <v>0.2036697247706421</v>
      </c>
      <c r="S16" s="13">
        <f t="shared" si="0"/>
        <v>6.097560975609843E-3</v>
      </c>
      <c r="T16" s="13">
        <f t="shared" si="0"/>
        <v>0.16969696969696973</v>
      </c>
      <c r="U16" s="13">
        <f t="shared" si="0"/>
        <v>0.36658031088082899</v>
      </c>
      <c r="V16" s="13">
        <f t="shared" si="0"/>
        <v>0</v>
      </c>
      <c r="W16" s="13">
        <f t="shared" si="0"/>
        <v>-0.45971563981042651</v>
      </c>
      <c r="X16" s="13"/>
      <c r="Y16" s="13">
        <f t="shared" si="3"/>
        <v>-3.5294117647058906E-2</v>
      </c>
      <c r="Z16" s="13">
        <f t="shared" si="4"/>
        <v>-2.9411764705882353E-2</v>
      </c>
      <c r="AA16" s="13">
        <f t="shared" si="5"/>
        <v>-0.13684210526315796</v>
      </c>
      <c r="AB16" s="13">
        <f t="shared" si="6"/>
        <v>-8.8888888888888962E-2</v>
      </c>
      <c r="AC16" s="13">
        <f t="shared" si="7"/>
        <v>-8.8888888888888962E-2</v>
      </c>
      <c r="AD16" s="13">
        <f t="shared" si="8"/>
        <v>0.21100917431192662</v>
      </c>
      <c r="AE16" s="13">
        <f t="shared" si="9"/>
        <v>-8.3333333333333329E-2</v>
      </c>
      <c r="AF16" s="13">
        <f t="shared" si="10"/>
        <v>0.41651376146788999</v>
      </c>
      <c r="AG16" s="13">
        <f t="shared" si="11"/>
        <v>0.93577981651376152</v>
      </c>
      <c r="AH16" s="13">
        <f t="shared" si="12"/>
        <v>0.93577981651376152</v>
      </c>
      <c r="AI16" s="13">
        <f t="shared" si="13"/>
        <v>0.60823170731707332</v>
      </c>
      <c r="AJ16" s="13">
        <f t="shared" si="14"/>
        <v>0.55147058823529416</v>
      </c>
      <c r="AK16" s="13">
        <f t="shared" si="15"/>
        <v>0.55147058823529416</v>
      </c>
      <c r="AL16" s="13">
        <f t="shared" si="16"/>
        <v>-0.16176470588235295</v>
      </c>
    </row>
    <row r="17" spans="1:38">
      <c r="A17" s="5">
        <v>29</v>
      </c>
      <c r="B17" s="15">
        <v>127.42857142857143</v>
      </c>
      <c r="C17" s="15">
        <v>94.8</v>
      </c>
      <c r="D17" s="15">
        <v>98.666666666666671</v>
      </c>
      <c r="E17" s="8">
        <v>130</v>
      </c>
      <c r="F17" s="15">
        <v>101.125</v>
      </c>
      <c r="G17" s="15">
        <v>109.8</v>
      </c>
      <c r="H17" s="9">
        <v>122.1</v>
      </c>
      <c r="I17" s="56">
        <v>132.125</v>
      </c>
      <c r="J17" s="55">
        <v>138.875</v>
      </c>
      <c r="K17" s="49">
        <v>173.125</v>
      </c>
      <c r="L17" s="49">
        <v>178.875</v>
      </c>
      <c r="N17" s="13">
        <f t="shared" si="1"/>
        <v>-0.25605381165919289</v>
      </c>
      <c r="O17" s="13">
        <f t="shared" si="2"/>
        <v>4.0787623066104159E-2</v>
      </c>
      <c r="P17" s="13">
        <f t="shared" si="0"/>
        <v>0.31756756756756749</v>
      </c>
      <c r="Q17" s="13">
        <f t="shared" si="0"/>
        <v>-0.2221153846153846</v>
      </c>
      <c r="R17" s="13">
        <f t="shared" si="0"/>
        <v>8.5784919653893663E-2</v>
      </c>
      <c r="S17" s="13">
        <f t="shared" si="0"/>
        <v>0.11202185792349724</v>
      </c>
      <c r="T17" s="13">
        <f t="shared" si="0"/>
        <v>8.2104832104832159E-2</v>
      </c>
      <c r="U17" s="13">
        <f t="shared" si="0"/>
        <v>5.1087984862819298E-2</v>
      </c>
      <c r="V17" s="13">
        <f t="shared" si="0"/>
        <v>0.24662466246624662</v>
      </c>
      <c r="W17" s="13">
        <f t="shared" si="0"/>
        <v>3.3212996389891697E-2</v>
      </c>
      <c r="X17" s="13"/>
      <c r="Y17" s="13">
        <f t="shared" si="3"/>
        <v>-0.13834080717488792</v>
      </c>
      <c r="Z17" s="13">
        <f t="shared" si="4"/>
        <v>-4.1816143497757904E-2</v>
      </c>
      <c r="AA17" s="13">
        <f t="shared" si="5"/>
        <v>0.15822784810126583</v>
      </c>
      <c r="AB17" s="13">
        <f t="shared" si="6"/>
        <v>0.11283783783783775</v>
      </c>
      <c r="AC17" s="13">
        <f t="shared" si="7"/>
        <v>-0.1553846153846154</v>
      </c>
      <c r="AD17" s="13">
        <f t="shared" si="8"/>
        <v>0.20741656365883801</v>
      </c>
      <c r="AE17" s="13">
        <f t="shared" si="9"/>
        <v>-6.0769230769230811E-2</v>
      </c>
      <c r="AF17" s="13">
        <f t="shared" si="10"/>
        <v>0.30655129789864027</v>
      </c>
      <c r="AG17" s="13">
        <f t="shared" si="11"/>
        <v>0.37330037082818296</v>
      </c>
      <c r="AH17" s="13">
        <f t="shared" si="12"/>
        <v>0.7119901112484549</v>
      </c>
      <c r="AI17" s="13">
        <f t="shared" si="13"/>
        <v>0.26479963570127507</v>
      </c>
      <c r="AJ17" s="13">
        <f t="shared" si="14"/>
        <v>8.9826233183856491E-2</v>
      </c>
      <c r="AK17" s="13">
        <f t="shared" si="15"/>
        <v>0.3586042600896861</v>
      </c>
      <c r="AL17" s="13">
        <f t="shared" si="16"/>
        <v>0.4037275784753363</v>
      </c>
    </row>
    <row r="18" spans="1:38">
      <c r="A18" s="5">
        <v>31</v>
      </c>
      <c r="B18" s="15">
        <v>45.5</v>
      </c>
      <c r="C18" s="15">
        <v>67.111111111111114</v>
      </c>
      <c r="D18" s="15">
        <v>58.545454545454547</v>
      </c>
      <c r="E18" s="8">
        <v>89.5</v>
      </c>
      <c r="F18" s="15">
        <v>68</v>
      </c>
      <c r="G18" s="15">
        <v>89.1</v>
      </c>
      <c r="H18" s="9">
        <v>94.5</v>
      </c>
      <c r="I18" s="56">
        <v>117.875</v>
      </c>
      <c r="J18" s="55">
        <v>112.875</v>
      </c>
      <c r="K18" s="49">
        <v>137.75</v>
      </c>
      <c r="L18" s="49">
        <v>103.875</v>
      </c>
      <c r="N18" s="13">
        <f t="shared" si="1"/>
        <v>0.47496947496947506</v>
      </c>
      <c r="O18" s="13">
        <f t="shared" si="2"/>
        <v>-0.12763395544852502</v>
      </c>
      <c r="P18" s="13">
        <f t="shared" si="0"/>
        <v>0.52872670807453415</v>
      </c>
      <c r="Q18" s="13">
        <f t="shared" si="0"/>
        <v>-0.24022346368715083</v>
      </c>
      <c r="R18" s="13">
        <f t="shared" si="0"/>
        <v>0.31029411764705872</v>
      </c>
      <c r="S18" s="13">
        <f t="shared" si="0"/>
        <v>6.0606060606060677E-2</v>
      </c>
      <c r="T18" s="13">
        <f t="shared" si="0"/>
        <v>0.24735449735449735</v>
      </c>
      <c r="U18" s="13">
        <f t="shared" si="0"/>
        <v>-4.2417815482502653E-2</v>
      </c>
      <c r="V18" s="13">
        <f t="shared" si="0"/>
        <v>0.22037652270210409</v>
      </c>
      <c r="W18" s="13">
        <f t="shared" si="0"/>
        <v>-0.24591651542649728</v>
      </c>
      <c r="X18" s="13"/>
      <c r="Y18" s="13">
        <f t="shared" si="3"/>
        <v>0.95824175824175817</v>
      </c>
      <c r="Z18" s="13">
        <f t="shared" si="4"/>
        <v>1.0769230769230769</v>
      </c>
      <c r="AA18" s="13">
        <f t="shared" si="5"/>
        <v>0.32764900662251639</v>
      </c>
      <c r="AB18" s="13">
        <f t="shared" si="6"/>
        <v>0.52189440993788805</v>
      </c>
      <c r="AC18" s="13">
        <f t="shared" si="7"/>
        <v>-4.4692737430168236E-3</v>
      </c>
      <c r="AD18" s="13">
        <f t="shared" si="8"/>
        <v>0.38970588235294118</v>
      </c>
      <c r="AE18" s="13">
        <f t="shared" si="9"/>
        <v>5.5865921787709494E-2</v>
      </c>
      <c r="AF18" s="13">
        <f t="shared" si="10"/>
        <v>0.73345588235294112</v>
      </c>
      <c r="AG18" s="13">
        <f t="shared" si="11"/>
        <v>0.65992647058823528</v>
      </c>
      <c r="AH18" s="13">
        <f t="shared" si="12"/>
        <v>1.025735294117647</v>
      </c>
      <c r="AI18" s="13">
        <f t="shared" si="13"/>
        <v>0.26683501683501692</v>
      </c>
      <c r="AJ18" s="13">
        <f t="shared" si="14"/>
        <v>1.4807692307692308</v>
      </c>
      <c r="AK18" s="13">
        <f t="shared" si="15"/>
        <v>2.0274725274725274</v>
      </c>
      <c r="AL18" s="13">
        <f t="shared" si="16"/>
        <v>1.2829670329670331</v>
      </c>
    </row>
    <row r="19" spans="1:38">
      <c r="A19" s="5">
        <v>32</v>
      </c>
      <c r="B19" s="15">
        <v>81</v>
      </c>
      <c r="C19" s="15">
        <v>87.555555555555557</v>
      </c>
      <c r="D19" s="15">
        <v>136.88888888888889</v>
      </c>
      <c r="E19" s="8">
        <v>95.333333333333329</v>
      </c>
      <c r="F19" s="15">
        <v>99.75</v>
      </c>
      <c r="G19" s="15">
        <v>148.19999999999999</v>
      </c>
      <c r="H19" s="9">
        <v>155.6</v>
      </c>
      <c r="I19" s="56">
        <v>201.375</v>
      </c>
      <c r="J19" s="55">
        <v>182.375</v>
      </c>
      <c r="K19" s="49">
        <v>215</v>
      </c>
      <c r="L19" s="49">
        <v>165.375</v>
      </c>
      <c r="N19" s="13">
        <f t="shared" si="1"/>
        <v>8.0932784636488356E-2</v>
      </c>
      <c r="O19" s="13">
        <f t="shared" si="2"/>
        <v>0.56345177664974611</v>
      </c>
      <c r="P19" s="13">
        <f t="shared" ref="P19:W23" si="17">(E19-D19)/D19</f>
        <v>-0.3035714285714286</v>
      </c>
      <c r="Q19" s="13">
        <f t="shared" si="17"/>
        <v>4.6328671328671384E-2</v>
      </c>
      <c r="R19" s="13">
        <f t="shared" si="17"/>
        <v>0.4857142857142856</v>
      </c>
      <c r="S19" s="13">
        <f t="shared" si="17"/>
        <v>4.9932523616734184E-2</v>
      </c>
      <c r="T19" s="13">
        <f t="shared" si="17"/>
        <v>0.29418380462724941</v>
      </c>
      <c r="U19" s="13">
        <f t="shared" si="17"/>
        <v>-9.435133457479826E-2</v>
      </c>
      <c r="V19" s="13">
        <f t="shared" si="17"/>
        <v>0.17888965044551061</v>
      </c>
      <c r="W19" s="13">
        <f t="shared" si="17"/>
        <v>-0.23081395348837208</v>
      </c>
      <c r="X19" s="13"/>
      <c r="Y19" s="13">
        <f t="shared" si="3"/>
        <v>0.82962962962962949</v>
      </c>
      <c r="Z19" s="13">
        <f t="shared" si="4"/>
        <v>0.92098765432098761</v>
      </c>
      <c r="AA19" s="13">
        <f t="shared" si="5"/>
        <v>0.69263959390862928</v>
      </c>
      <c r="AB19" s="13">
        <f t="shared" si="6"/>
        <v>8.2629870129870067E-2</v>
      </c>
      <c r="AC19" s="13">
        <f t="shared" si="7"/>
        <v>0.55454545454545445</v>
      </c>
      <c r="AD19" s="13">
        <f t="shared" si="8"/>
        <v>0.55989974937343356</v>
      </c>
      <c r="AE19" s="13">
        <f t="shared" si="9"/>
        <v>0.63216783216783223</v>
      </c>
      <c r="AF19" s="13">
        <f t="shared" si="10"/>
        <v>1.018796992481203</v>
      </c>
      <c r="AG19" s="13">
        <f t="shared" si="11"/>
        <v>0.82832080200501257</v>
      </c>
      <c r="AH19" s="13">
        <f t="shared" si="12"/>
        <v>1.155388471177945</v>
      </c>
      <c r="AI19" s="13">
        <f t="shared" si="13"/>
        <v>0.23060053981106621</v>
      </c>
      <c r="AJ19" s="13">
        <f t="shared" si="14"/>
        <v>1.2515432098765431</v>
      </c>
      <c r="AK19" s="13">
        <f t="shared" si="15"/>
        <v>1.654320987654321</v>
      </c>
      <c r="AL19" s="13">
        <f t="shared" si="16"/>
        <v>1.0416666666666667</v>
      </c>
    </row>
    <row r="20" spans="1:38">
      <c r="A20" s="5">
        <v>33</v>
      </c>
      <c r="B20" s="15">
        <v>7.2</v>
      </c>
      <c r="C20" s="15">
        <v>7.1111111111111107</v>
      </c>
      <c r="D20" s="15">
        <v>1.7777777777777777</v>
      </c>
      <c r="E20" s="8">
        <v>11</v>
      </c>
      <c r="F20" s="15">
        <v>7.5</v>
      </c>
      <c r="G20" s="15">
        <v>9.875</v>
      </c>
      <c r="H20" s="9">
        <v>11.6</v>
      </c>
      <c r="I20" s="56">
        <v>6.625</v>
      </c>
      <c r="J20" s="55">
        <v>32.875</v>
      </c>
      <c r="K20" s="49">
        <v>12.5</v>
      </c>
      <c r="L20" s="49">
        <v>32</v>
      </c>
      <c r="N20" s="13">
        <f t="shared" si="1"/>
        <v>-1.2345679012345758E-2</v>
      </c>
      <c r="O20" s="13">
        <f t="shared" si="2"/>
        <v>-0.75</v>
      </c>
      <c r="P20" s="13">
        <f t="shared" si="17"/>
        <v>5.1875</v>
      </c>
      <c r="Q20" s="13">
        <f t="shared" si="17"/>
        <v>-0.31818181818181818</v>
      </c>
      <c r="R20" s="13">
        <f t="shared" si="17"/>
        <v>0.31666666666666665</v>
      </c>
      <c r="S20" s="13">
        <f t="shared" si="17"/>
        <v>0.17468354430379743</v>
      </c>
      <c r="T20" s="13">
        <f t="shared" si="17"/>
        <v>-0.42887931034482757</v>
      </c>
      <c r="U20" s="13">
        <f t="shared" si="17"/>
        <v>3.9622641509433962</v>
      </c>
      <c r="V20" s="13">
        <f t="shared" si="17"/>
        <v>-0.61977186311787069</v>
      </c>
      <c r="W20" s="13">
        <f t="shared" si="17"/>
        <v>1.56</v>
      </c>
      <c r="X20" s="13"/>
      <c r="Y20" s="13">
        <f t="shared" si="3"/>
        <v>0.37152777777777773</v>
      </c>
      <c r="Z20" s="13">
        <f t="shared" si="4"/>
        <v>0.61111111111111105</v>
      </c>
      <c r="AA20" s="13">
        <f t="shared" si="5"/>
        <v>0.38867187500000006</v>
      </c>
      <c r="AB20" s="13">
        <f t="shared" si="6"/>
        <v>4.5546875</v>
      </c>
      <c r="AC20" s="13">
        <f t="shared" si="7"/>
        <v>-0.10227272727272728</v>
      </c>
      <c r="AD20" s="13">
        <f t="shared" si="8"/>
        <v>0.54666666666666663</v>
      </c>
      <c r="AE20" s="13">
        <f t="shared" si="9"/>
        <v>5.4545454545454515E-2</v>
      </c>
      <c r="AF20" s="13">
        <f t="shared" si="10"/>
        <v>-0.11666666666666667</v>
      </c>
      <c r="AG20" s="13">
        <f t="shared" si="11"/>
        <v>3.3833333333333333</v>
      </c>
      <c r="AH20" s="13">
        <f t="shared" si="12"/>
        <v>0.66666666666666663</v>
      </c>
      <c r="AI20" s="13">
        <f t="shared" si="13"/>
        <v>2.3291139240506329</v>
      </c>
      <c r="AJ20" s="13">
        <f t="shared" si="14"/>
        <v>3.5659722222222223</v>
      </c>
      <c r="AK20" s="13">
        <f t="shared" si="15"/>
        <v>0.73611111111111105</v>
      </c>
      <c r="AL20" s="13">
        <f t="shared" si="16"/>
        <v>3.4444444444444446</v>
      </c>
    </row>
    <row r="21" spans="1:38">
      <c r="A21" s="5">
        <v>36</v>
      </c>
      <c r="B21" s="15">
        <v>0</v>
      </c>
      <c r="C21" s="15">
        <v>0.5</v>
      </c>
      <c r="D21" s="15">
        <v>0</v>
      </c>
      <c r="E21" s="8">
        <v>0</v>
      </c>
      <c r="F21" s="15">
        <v>2.375</v>
      </c>
      <c r="G21" s="15">
        <v>1.875</v>
      </c>
      <c r="H21" s="9">
        <v>4</v>
      </c>
      <c r="I21" s="56">
        <v>4</v>
      </c>
      <c r="J21" s="55">
        <v>0.375</v>
      </c>
      <c r="K21" s="92">
        <v>0.375</v>
      </c>
      <c r="L21" s="49">
        <v>2.25</v>
      </c>
      <c r="N21" s="13">
        <v>0</v>
      </c>
      <c r="O21" s="13">
        <f t="shared" si="2"/>
        <v>-1</v>
      </c>
      <c r="P21" s="13">
        <v>0</v>
      </c>
      <c r="Q21" s="13">
        <v>0</v>
      </c>
      <c r="R21" s="13">
        <f t="shared" si="17"/>
        <v>-0.21052631578947367</v>
      </c>
      <c r="S21" s="13">
        <f t="shared" si="17"/>
        <v>1.1333333333333333</v>
      </c>
      <c r="T21" s="13">
        <f t="shared" si="17"/>
        <v>0</v>
      </c>
      <c r="U21" s="13">
        <f t="shared" si="17"/>
        <v>-0.90625</v>
      </c>
      <c r="V21" s="13">
        <f t="shared" si="17"/>
        <v>0</v>
      </c>
      <c r="W21" s="13">
        <f t="shared" si="17"/>
        <v>5</v>
      </c>
      <c r="X21" s="13"/>
      <c r="Y21" s="13">
        <v>0</v>
      </c>
      <c r="Z21" s="13" t="e">
        <f t="shared" si="4"/>
        <v>#DIV/0!</v>
      </c>
      <c r="AA21" s="13">
        <f t="shared" si="5"/>
        <v>2.75</v>
      </c>
      <c r="AB21" s="13">
        <v>0</v>
      </c>
      <c r="AC21" s="13">
        <v>0</v>
      </c>
      <c r="AD21" s="13">
        <f t="shared" si="8"/>
        <v>0.68421052631578949</v>
      </c>
      <c r="AE21" s="13" t="e">
        <f t="shared" si="9"/>
        <v>#DIV/0!</v>
      </c>
      <c r="AF21" s="13">
        <f t="shared" si="10"/>
        <v>0.68421052631578949</v>
      </c>
      <c r="AG21" s="13">
        <f t="shared" si="11"/>
        <v>-0.84210526315789469</v>
      </c>
      <c r="AH21" s="13">
        <f t="shared" si="12"/>
        <v>-0.84210526315789469</v>
      </c>
      <c r="AI21" s="13">
        <f t="shared" si="13"/>
        <v>-0.8</v>
      </c>
      <c r="AJ21" s="13" t="e">
        <f t="shared" si="14"/>
        <v>#DIV/0!</v>
      </c>
      <c r="AK21" s="13" t="e">
        <f t="shared" si="15"/>
        <v>#DIV/0!</v>
      </c>
      <c r="AL21" s="13" t="e">
        <f t="shared" si="16"/>
        <v>#DIV/0!</v>
      </c>
    </row>
    <row r="22" spans="1:38">
      <c r="AJ22" s="13"/>
    </row>
    <row r="23" spans="1:38">
      <c r="A23" s="41" t="s">
        <v>140</v>
      </c>
      <c r="B23" s="39">
        <f t="shared" ref="B23:L23" si="18">SUM(B3:B21)/COUNT(B3:B21)</f>
        <v>28.631266978635399</v>
      </c>
      <c r="C23" s="39">
        <f t="shared" si="18"/>
        <v>31.624515250831038</v>
      </c>
      <c r="D23" s="39">
        <f t="shared" si="18"/>
        <v>29.076062568322634</v>
      </c>
      <c r="E23" s="39">
        <f t="shared" si="18"/>
        <v>31.327038183694533</v>
      </c>
      <c r="F23" s="39">
        <f t="shared" si="18"/>
        <v>28.026315789473685</v>
      </c>
      <c r="G23" s="39">
        <f t="shared" si="18"/>
        <v>35.809210526315788</v>
      </c>
      <c r="H23" s="39">
        <f t="shared" si="18"/>
        <v>40.347368421052636</v>
      </c>
      <c r="I23" s="39">
        <f t="shared" si="18"/>
        <v>46.798684210526311</v>
      </c>
      <c r="J23" s="39">
        <f t="shared" si="18"/>
        <v>51.848684210526315</v>
      </c>
      <c r="K23" s="39">
        <f t="shared" si="18"/>
        <v>58.82236842105263</v>
      </c>
      <c r="L23" s="39">
        <f t="shared" si="18"/>
        <v>59.381578947368418</v>
      </c>
      <c r="N23" s="43">
        <f t="shared" ref="N23:U23" si="19">(C23-B23)/B23</f>
        <v>0.10454473685810678</v>
      </c>
      <c r="O23" s="43">
        <f t="shared" si="19"/>
        <v>-8.0584719237441454E-2</v>
      </c>
      <c r="P23" s="43">
        <f t="shared" si="19"/>
        <v>7.7416796379584762E-2</v>
      </c>
      <c r="Q23" s="43">
        <f t="shared" si="19"/>
        <v>-0.10536337252395751</v>
      </c>
      <c r="R23" s="43">
        <f t="shared" si="19"/>
        <v>0.27769953051643181</v>
      </c>
      <c r="S23" s="43">
        <f t="shared" si="19"/>
        <v>0.12673158184824562</v>
      </c>
      <c r="T23" s="43">
        <f t="shared" si="19"/>
        <v>0.1598943386381422</v>
      </c>
      <c r="U23" s="43">
        <f t="shared" si="19"/>
        <v>0.10790901678522236</v>
      </c>
      <c r="V23" s="43">
        <f t="shared" si="17"/>
        <v>0.13450069788097957</v>
      </c>
      <c r="W23" s="43">
        <f t="shared" si="17"/>
        <v>9.5067665809193281E-3</v>
      </c>
      <c r="Y23" s="43">
        <f>(G23-B23)/B23</f>
        <v>0.25070296585325957</v>
      </c>
      <c r="Z23" s="43">
        <f>(H23-B23)/B23</f>
        <v>0.40920653113813549</v>
      </c>
      <c r="AA23" s="43">
        <f>(G23-C23)/C23</f>
        <v>0.13232440852590721</v>
      </c>
      <c r="AB23" s="43">
        <f>(G23-D23)/D23</f>
        <v>0.23157014269630463</v>
      </c>
      <c r="AC23" s="43">
        <f>(G23-E23)/E23</f>
        <v>0.1430767989089434</v>
      </c>
      <c r="AD23" s="43">
        <f>(H23-F23)/F23</f>
        <v>0.43962441314554002</v>
      </c>
      <c r="AE23" s="43">
        <f>(H23-E23)/E23</f>
        <v>0.28794072980870278</v>
      </c>
      <c r="AF23" s="43">
        <f>(I23-F23)/F23</f>
        <v>0.66981220657276974</v>
      </c>
      <c r="AG23" s="43">
        <f t="shared" si="11"/>
        <v>0.85</v>
      </c>
      <c r="AH23" s="43">
        <f t="shared" si="12"/>
        <v>1.0988262910798121</v>
      </c>
      <c r="AI23" s="43">
        <f>(J23-G23)/G23</f>
        <v>0.44791475289362487</v>
      </c>
      <c r="AJ23" s="50">
        <f t="shared" si="14"/>
        <v>0.81091127574674615</v>
      </c>
      <c r="AK23" s="43">
        <f t="shared" si="15"/>
        <v>1.0544801061352185</v>
      </c>
      <c r="AL23" s="43">
        <f>(L23-B23)/B23</f>
        <v>1.0740115689493883</v>
      </c>
    </row>
    <row r="62" spans="1:1">
      <c r="A62" s="9" t="s">
        <v>155</v>
      </c>
    </row>
    <row r="63" spans="1:1">
      <c r="A63" s="9" t="s">
        <v>154</v>
      </c>
    </row>
  </sheetData>
  <mergeCells count="1">
    <mergeCell ref="B1:G1"/>
  </mergeCells>
  <phoneticPr fontId="7" type="noConversion"/>
  <printOptions gridLines="1"/>
  <pageMargins left="0" right="0" top="0.5" bottom="0.5" header="0.5" footer="0.25"/>
  <pageSetup paperSize="5" orientation="landscape"/>
  <headerFooter alignWithMargins="0">
    <oddFooter>&amp;A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R71"/>
  <sheetViews>
    <sheetView tabSelected="1" zoomScale="90" zoomScaleNormal="90" zoomScalePageLayoutView="90" workbookViewId="0">
      <selection activeCell="Q43" sqref="Q43"/>
    </sheetView>
  </sheetViews>
  <sheetFormatPr baseColWidth="10" defaultColWidth="9.1640625" defaultRowHeight="10" x14ac:dyDescent="0"/>
  <cols>
    <col min="1" max="1" width="14.5" style="9" customWidth="1"/>
    <col min="2" max="2" width="39.6640625" style="9" customWidth="1"/>
    <col min="3" max="9" width="6.33203125" style="9" bestFit="1" customWidth="1"/>
    <col min="10" max="10" width="7" style="9" bestFit="1" customWidth="1"/>
    <col min="11" max="14" width="5.5" style="9" customWidth="1"/>
    <col min="15" max="18" width="9.1640625" style="9"/>
    <col min="19" max="19" width="9.33203125" style="9" bestFit="1" customWidth="1"/>
    <col min="20" max="21" width="9.1640625" style="9"/>
    <col min="22" max="22" width="7.83203125" style="9" bestFit="1" customWidth="1"/>
    <col min="23" max="23" width="8.1640625" style="9" bestFit="1" customWidth="1"/>
    <col min="24" max="24" width="7.83203125" style="9" bestFit="1" customWidth="1"/>
    <col min="25" max="25" width="5.5" style="9" customWidth="1"/>
    <col min="26" max="26" width="9.33203125" style="9" bestFit="1" customWidth="1"/>
    <col min="27" max="31" width="9.33203125" style="9" customWidth="1"/>
    <col min="32" max="33" width="9.1640625" style="9"/>
    <col min="34" max="34" width="9.33203125" style="9" bestFit="1" customWidth="1"/>
    <col min="35" max="35" width="9.33203125" style="9" customWidth="1"/>
    <col min="36" max="36" width="9.1640625" style="9"/>
    <col min="37" max="40" width="8.83203125" style="9" customWidth="1"/>
    <col min="41" max="16384" width="9.1640625" style="9"/>
  </cols>
  <sheetData>
    <row r="1" spans="1:44">
      <c r="C1" s="113" t="s">
        <v>19</v>
      </c>
      <c r="D1" s="113"/>
      <c r="E1" s="113"/>
      <c r="F1" s="113"/>
      <c r="G1" s="113"/>
      <c r="H1" s="113"/>
    </row>
    <row r="2" spans="1:44">
      <c r="A2" s="40" t="s">
        <v>0</v>
      </c>
      <c r="B2" s="45" t="s">
        <v>1</v>
      </c>
      <c r="C2" s="41">
        <v>2004</v>
      </c>
      <c r="D2" s="41">
        <v>2005</v>
      </c>
      <c r="E2" s="41">
        <v>2006</v>
      </c>
      <c r="F2" s="41">
        <v>2007</v>
      </c>
      <c r="G2" s="41">
        <v>2008</v>
      </c>
      <c r="H2" s="41">
        <v>2009</v>
      </c>
      <c r="I2" s="41">
        <v>2010</v>
      </c>
      <c r="J2" s="41">
        <v>2011</v>
      </c>
      <c r="K2" s="44">
        <v>2012</v>
      </c>
      <c r="L2" s="41">
        <v>2013</v>
      </c>
      <c r="M2" s="41">
        <v>2014</v>
      </c>
      <c r="O2" s="42" t="s">
        <v>142</v>
      </c>
      <c r="P2" s="41" t="s">
        <v>143</v>
      </c>
      <c r="Q2" s="41" t="s">
        <v>144</v>
      </c>
      <c r="R2" s="41" t="s">
        <v>145</v>
      </c>
      <c r="S2" s="41" t="s">
        <v>146</v>
      </c>
      <c r="T2" s="44" t="s">
        <v>156</v>
      </c>
      <c r="U2" s="44" t="s">
        <v>160</v>
      </c>
      <c r="V2" s="44" t="s">
        <v>171</v>
      </c>
      <c r="W2" s="41" t="s">
        <v>197</v>
      </c>
      <c r="X2" s="41" t="s">
        <v>203</v>
      </c>
      <c r="Z2" s="41" t="s">
        <v>147</v>
      </c>
      <c r="AA2" s="41" t="s">
        <v>159</v>
      </c>
      <c r="AB2" s="44" t="s">
        <v>163</v>
      </c>
      <c r="AC2" s="44" t="s">
        <v>174</v>
      </c>
      <c r="AD2" s="41" t="s">
        <v>201</v>
      </c>
      <c r="AE2" s="41" t="s">
        <v>205</v>
      </c>
      <c r="AF2" s="44" t="s">
        <v>164</v>
      </c>
      <c r="AG2" s="41" t="s">
        <v>207</v>
      </c>
      <c r="AH2" s="44" t="s">
        <v>165</v>
      </c>
      <c r="AI2" s="44" t="s">
        <v>158</v>
      </c>
      <c r="AJ2" s="44" t="s">
        <v>157</v>
      </c>
      <c r="AK2" s="44" t="s">
        <v>162</v>
      </c>
      <c r="AL2" s="44" t="s">
        <v>161</v>
      </c>
      <c r="AM2" s="41" t="s">
        <v>200</v>
      </c>
      <c r="AN2" s="44" t="s">
        <v>166</v>
      </c>
      <c r="AO2" s="44" t="s">
        <v>173</v>
      </c>
      <c r="AP2" s="41" t="s">
        <v>198</v>
      </c>
      <c r="AQ2" s="41" t="s">
        <v>199</v>
      </c>
      <c r="AR2" s="41" t="s">
        <v>206</v>
      </c>
    </row>
    <row r="3" spans="1:44">
      <c r="A3" s="5">
        <v>7</v>
      </c>
      <c r="B3" s="47" t="s">
        <v>42</v>
      </c>
      <c r="C3" s="5">
        <v>7</v>
      </c>
      <c r="D3" s="5">
        <v>10</v>
      </c>
      <c r="E3" s="5">
        <v>6</v>
      </c>
      <c r="F3" s="5">
        <v>6</v>
      </c>
      <c r="G3" s="5">
        <v>23</v>
      </c>
      <c r="H3" s="5">
        <v>25</v>
      </c>
      <c r="I3" s="9">
        <v>43</v>
      </c>
      <c r="J3" s="52">
        <v>30</v>
      </c>
      <c r="K3" s="52">
        <v>46</v>
      </c>
      <c r="L3" s="46">
        <v>66</v>
      </c>
      <c r="M3" s="46">
        <v>69</v>
      </c>
      <c r="O3" s="13">
        <f t="shared" ref="O3:O19" si="0">(D3-C3)/C3</f>
        <v>0.42857142857142855</v>
      </c>
      <c r="P3" s="13">
        <f t="shared" ref="P3:X18" si="1">(E3-D3)/D3</f>
        <v>-0.4</v>
      </c>
      <c r="Q3" s="13">
        <f t="shared" si="1"/>
        <v>0</v>
      </c>
      <c r="R3" s="13">
        <f t="shared" si="1"/>
        <v>2.8333333333333335</v>
      </c>
      <c r="S3" s="13">
        <f t="shared" si="1"/>
        <v>8.6956521739130432E-2</v>
      </c>
      <c r="T3" s="13">
        <f t="shared" si="1"/>
        <v>0.72</v>
      </c>
      <c r="U3" s="13">
        <f t="shared" si="1"/>
        <v>-0.30232558139534882</v>
      </c>
      <c r="V3" s="13">
        <f t="shared" si="1"/>
        <v>0.53333333333333333</v>
      </c>
      <c r="W3" s="13">
        <f t="shared" si="1"/>
        <v>0.43478260869565216</v>
      </c>
      <c r="X3" s="13">
        <f t="shared" si="1"/>
        <v>4.5454545454545456E-2</v>
      </c>
      <c r="Z3" s="13">
        <f t="shared" ref="Z3:Z19" si="2">(H3-C3)/C3</f>
        <v>2.5714285714285716</v>
      </c>
      <c r="AA3" s="13">
        <f t="shared" ref="AA3:AA19" si="3">(I3-C3)/C3</f>
        <v>5.1428571428571432</v>
      </c>
      <c r="AB3" s="13">
        <f t="shared" ref="AB3:AB21" si="4">(J3-C3)/C3</f>
        <v>3.2857142857142856</v>
      </c>
      <c r="AC3" s="13">
        <f>(K3-C3)/C3</f>
        <v>5.5714285714285712</v>
      </c>
      <c r="AD3" s="13">
        <f>(L3-C3)/C3</f>
        <v>8.4285714285714288</v>
      </c>
      <c r="AE3" s="13">
        <f>(M3-C3)/C3</f>
        <v>8.8571428571428577</v>
      </c>
      <c r="AF3" s="13">
        <f>(J3-D3)/D3</f>
        <v>2</v>
      </c>
      <c r="AG3" s="13">
        <f>(M3-D3)/D3</f>
        <v>5.9</v>
      </c>
      <c r="AH3" s="13">
        <f>(J3-E3)/E3</f>
        <v>4</v>
      </c>
      <c r="AI3" s="13">
        <f t="shared" ref="AI3:AI21" si="5">(I3-F3)/F3</f>
        <v>6.166666666666667</v>
      </c>
      <c r="AJ3" s="13">
        <f t="shared" ref="AJ3:AJ19" si="6">(I3-G3)/G3</f>
        <v>0.86956521739130432</v>
      </c>
      <c r="AK3" s="13">
        <f>(J3-F3)/F3</f>
        <v>4</v>
      </c>
      <c r="AL3" s="13">
        <f t="shared" ref="AL3:AL21" si="7">(J3-G3)/G3</f>
        <v>0.30434782608695654</v>
      </c>
      <c r="AM3" s="13">
        <f>(K3-G3)/G3</f>
        <v>1</v>
      </c>
      <c r="AN3" s="13">
        <f>(J3-H3)/H3</f>
        <v>0.2</v>
      </c>
      <c r="AO3" s="13">
        <f>(K3-I3)/I3</f>
        <v>6.9767441860465115E-2</v>
      </c>
      <c r="AP3" s="13">
        <f>(L3-G3)/G3</f>
        <v>1.8695652173913044</v>
      </c>
      <c r="AQ3" s="13">
        <f>(L3-H3)/H3</f>
        <v>1.64</v>
      </c>
      <c r="AR3" s="13">
        <f>(M3-I3)/I3</f>
        <v>0.60465116279069764</v>
      </c>
    </row>
    <row r="4" spans="1:44">
      <c r="A4" s="5">
        <v>8</v>
      </c>
      <c r="B4" s="47" t="s">
        <v>47</v>
      </c>
      <c r="C4" s="5">
        <v>49</v>
      </c>
      <c r="D4" s="5">
        <v>57</v>
      </c>
      <c r="E4" s="5">
        <v>45</v>
      </c>
      <c r="F4" s="5">
        <v>67</v>
      </c>
      <c r="G4" s="5">
        <v>76</v>
      </c>
      <c r="H4" s="5">
        <v>99</v>
      </c>
      <c r="I4" s="9">
        <v>97</v>
      </c>
      <c r="J4" s="52">
        <v>120</v>
      </c>
      <c r="K4" s="52">
        <v>100</v>
      </c>
      <c r="L4" s="46">
        <v>117</v>
      </c>
      <c r="M4" s="46">
        <v>118</v>
      </c>
      <c r="O4" s="13">
        <f t="shared" si="0"/>
        <v>0.16326530612244897</v>
      </c>
      <c r="P4" s="13">
        <f t="shared" si="1"/>
        <v>-0.21052631578947367</v>
      </c>
      <c r="Q4" s="13">
        <f t="shared" si="1"/>
        <v>0.48888888888888887</v>
      </c>
      <c r="R4" s="13">
        <f t="shared" si="1"/>
        <v>0.13432835820895522</v>
      </c>
      <c r="S4" s="13">
        <f t="shared" si="1"/>
        <v>0.30263157894736842</v>
      </c>
      <c r="T4" s="13">
        <f t="shared" si="1"/>
        <v>-2.0202020202020204E-2</v>
      </c>
      <c r="U4" s="13">
        <f t="shared" si="1"/>
        <v>0.23711340206185566</v>
      </c>
      <c r="V4" s="13">
        <f t="shared" si="1"/>
        <v>-0.16666666666666666</v>
      </c>
      <c r="W4" s="13">
        <f t="shared" si="1"/>
        <v>0.17</v>
      </c>
      <c r="X4" s="13">
        <f t="shared" si="1"/>
        <v>8.5470085470085479E-3</v>
      </c>
      <c r="Z4" s="13">
        <f t="shared" si="2"/>
        <v>1.0204081632653061</v>
      </c>
      <c r="AA4" s="13">
        <f t="shared" si="3"/>
        <v>0.97959183673469385</v>
      </c>
      <c r="AB4" s="13">
        <f t="shared" si="4"/>
        <v>1.4489795918367347</v>
      </c>
      <c r="AC4" s="13">
        <f t="shared" ref="AC4:AC21" si="8">(K4-C4)/C4</f>
        <v>1.0408163265306123</v>
      </c>
      <c r="AD4" s="13">
        <f t="shared" ref="AD4:AD23" si="9">(L4-C4)/C4</f>
        <v>1.3877551020408163</v>
      </c>
      <c r="AE4" s="13">
        <f t="shared" ref="AE4:AE24" si="10">(M4-C4)/C4</f>
        <v>1.4081632653061225</v>
      </c>
      <c r="AF4" s="13">
        <f t="shared" ref="AF4:AF23" si="11">(J4-D4)/D4</f>
        <v>1.1052631578947369</v>
      </c>
      <c r="AG4" s="13">
        <f t="shared" ref="AG4:AG23" si="12">(M4-D4)/D4</f>
        <v>1.0701754385964912</v>
      </c>
      <c r="AH4" s="13">
        <f t="shared" ref="AH4:AH23" si="13">(J4-E4)/E4</f>
        <v>1.6666666666666667</v>
      </c>
      <c r="AI4" s="13">
        <f t="shared" si="5"/>
        <v>0.44776119402985076</v>
      </c>
      <c r="AJ4" s="13">
        <f t="shared" si="6"/>
        <v>0.27631578947368424</v>
      </c>
      <c r="AK4" s="13">
        <f t="shared" ref="AK4:AK23" si="14">(J4-F4)/F4</f>
        <v>0.79104477611940294</v>
      </c>
      <c r="AL4" s="13">
        <f t="shared" si="7"/>
        <v>0.57894736842105265</v>
      </c>
      <c r="AM4" s="13">
        <f t="shared" ref="AM4:AM23" si="15">(K4-G4)/G4</f>
        <v>0.31578947368421051</v>
      </c>
      <c r="AN4" s="13">
        <f t="shared" ref="AN4:AO23" si="16">(J4-H4)/H4</f>
        <v>0.21212121212121213</v>
      </c>
      <c r="AO4" s="13">
        <f t="shared" ref="AO4:AO21" si="17">(K4-I4)/I4</f>
        <v>3.0927835051546393E-2</v>
      </c>
      <c r="AP4" s="13">
        <f t="shared" ref="AP4:AP23" si="18">(L4-G4)/G4</f>
        <v>0.53947368421052633</v>
      </c>
      <c r="AQ4" s="13">
        <f t="shared" ref="AQ4:AR24" si="19">(L4-H4)/H4</f>
        <v>0.18181818181818182</v>
      </c>
      <c r="AR4" s="13">
        <f t="shared" ref="AR4:AR21" si="20">(M4-I4)/I4</f>
        <v>0.21649484536082475</v>
      </c>
    </row>
    <row r="5" spans="1:44">
      <c r="A5" s="5">
        <v>10</v>
      </c>
      <c r="B5" s="47" t="s">
        <v>53</v>
      </c>
      <c r="C5" s="5">
        <v>70</v>
      </c>
      <c r="D5" s="5">
        <v>70</v>
      </c>
      <c r="E5" s="5">
        <v>56</v>
      </c>
      <c r="F5" s="5">
        <v>64</v>
      </c>
      <c r="G5" s="5">
        <v>47</v>
      </c>
      <c r="H5" s="5">
        <v>80</v>
      </c>
      <c r="I5" s="9">
        <v>73</v>
      </c>
      <c r="J5" s="52">
        <v>124</v>
      </c>
      <c r="K5" s="52">
        <v>106</v>
      </c>
      <c r="L5" s="46">
        <v>162</v>
      </c>
      <c r="M5" s="46">
        <v>158</v>
      </c>
      <c r="O5" s="13">
        <f t="shared" si="0"/>
        <v>0</v>
      </c>
      <c r="P5" s="13">
        <f t="shared" si="1"/>
        <v>-0.2</v>
      </c>
      <c r="Q5" s="13">
        <f t="shared" si="1"/>
        <v>0.14285714285714285</v>
      </c>
      <c r="R5" s="13">
        <f t="shared" si="1"/>
        <v>-0.265625</v>
      </c>
      <c r="S5" s="13">
        <f t="shared" si="1"/>
        <v>0.7021276595744681</v>
      </c>
      <c r="T5" s="13">
        <f t="shared" si="1"/>
        <v>-8.7499999999999994E-2</v>
      </c>
      <c r="U5" s="13">
        <f t="shared" si="1"/>
        <v>0.69863013698630139</v>
      </c>
      <c r="V5" s="13">
        <f t="shared" si="1"/>
        <v>-0.14516129032258066</v>
      </c>
      <c r="W5" s="13">
        <f t="shared" si="1"/>
        <v>0.52830188679245282</v>
      </c>
      <c r="X5" s="13">
        <f t="shared" si="1"/>
        <v>-2.4691358024691357E-2</v>
      </c>
      <c r="Z5" s="13">
        <f t="shared" si="2"/>
        <v>0.14285714285714285</v>
      </c>
      <c r="AA5" s="13">
        <f t="shared" si="3"/>
        <v>4.2857142857142858E-2</v>
      </c>
      <c r="AB5" s="13">
        <f t="shared" si="4"/>
        <v>0.77142857142857146</v>
      </c>
      <c r="AC5" s="13">
        <f t="shared" si="8"/>
        <v>0.51428571428571423</v>
      </c>
      <c r="AD5" s="13">
        <f t="shared" si="9"/>
        <v>1.3142857142857143</v>
      </c>
      <c r="AE5" s="13">
        <f t="shared" si="10"/>
        <v>1.2571428571428571</v>
      </c>
      <c r="AF5" s="13">
        <f t="shared" si="11"/>
        <v>0.77142857142857146</v>
      </c>
      <c r="AG5" s="13">
        <f t="shared" si="12"/>
        <v>1.2571428571428571</v>
      </c>
      <c r="AH5" s="13">
        <f t="shared" si="13"/>
        <v>1.2142857142857142</v>
      </c>
      <c r="AI5" s="13">
        <f t="shared" si="5"/>
        <v>0.140625</v>
      </c>
      <c r="AJ5" s="13">
        <f t="shared" si="6"/>
        <v>0.55319148936170215</v>
      </c>
      <c r="AK5" s="13">
        <f t="shared" si="14"/>
        <v>0.9375</v>
      </c>
      <c r="AL5" s="13">
        <f t="shared" si="7"/>
        <v>1.6382978723404256</v>
      </c>
      <c r="AM5" s="13">
        <f t="shared" si="15"/>
        <v>1.2553191489361701</v>
      </c>
      <c r="AN5" s="13">
        <f t="shared" si="16"/>
        <v>0.55000000000000004</v>
      </c>
      <c r="AO5" s="13">
        <f t="shared" si="17"/>
        <v>0.45205479452054792</v>
      </c>
      <c r="AP5" s="13">
        <f t="shared" si="18"/>
        <v>2.4468085106382977</v>
      </c>
      <c r="AQ5" s="13">
        <f t="shared" si="19"/>
        <v>1.0249999999999999</v>
      </c>
      <c r="AR5" s="13">
        <f t="shared" si="20"/>
        <v>1.1643835616438356</v>
      </c>
    </row>
    <row r="6" spans="1:44">
      <c r="A6" s="5">
        <v>12</v>
      </c>
      <c r="B6" s="47" t="s">
        <v>59</v>
      </c>
      <c r="C6" s="5">
        <v>27</v>
      </c>
      <c r="D6" s="5">
        <v>31</v>
      </c>
      <c r="E6" s="5">
        <v>29</v>
      </c>
      <c r="F6" s="5">
        <v>27</v>
      </c>
      <c r="G6" s="5">
        <v>54</v>
      </c>
      <c r="H6" s="5">
        <v>54</v>
      </c>
      <c r="I6" s="9">
        <v>98</v>
      </c>
      <c r="J6" s="52">
        <v>74</v>
      </c>
      <c r="K6" s="52">
        <v>148</v>
      </c>
      <c r="L6" s="46">
        <v>135</v>
      </c>
      <c r="M6" s="46">
        <v>141</v>
      </c>
      <c r="O6" s="13">
        <f t="shared" si="0"/>
        <v>0.14814814814814814</v>
      </c>
      <c r="P6" s="13">
        <f t="shared" si="1"/>
        <v>-6.4516129032258063E-2</v>
      </c>
      <c r="Q6" s="13">
        <f t="shared" si="1"/>
        <v>-6.8965517241379309E-2</v>
      </c>
      <c r="R6" s="13">
        <f t="shared" si="1"/>
        <v>1</v>
      </c>
      <c r="S6" s="13">
        <f t="shared" si="1"/>
        <v>0</v>
      </c>
      <c r="T6" s="13">
        <f t="shared" si="1"/>
        <v>0.81481481481481477</v>
      </c>
      <c r="U6" s="13">
        <f t="shared" si="1"/>
        <v>-0.24489795918367346</v>
      </c>
      <c r="V6" s="13">
        <f t="shared" si="1"/>
        <v>1</v>
      </c>
      <c r="W6" s="13">
        <f t="shared" si="1"/>
        <v>-8.7837837837837843E-2</v>
      </c>
      <c r="X6" s="13">
        <f t="shared" si="1"/>
        <v>4.4444444444444446E-2</v>
      </c>
      <c r="Z6" s="13">
        <f t="shared" si="2"/>
        <v>1</v>
      </c>
      <c r="AA6" s="13">
        <f t="shared" si="3"/>
        <v>2.6296296296296298</v>
      </c>
      <c r="AB6" s="13">
        <f t="shared" si="4"/>
        <v>1.7407407407407407</v>
      </c>
      <c r="AC6" s="13">
        <f t="shared" si="8"/>
        <v>4.4814814814814818</v>
      </c>
      <c r="AD6" s="13">
        <f t="shared" si="9"/>
        <v>4</v>
      </c>
      <c r="AE6" s="13">
        <f t="shared" si="10"/>
        <v>4.2222222222222223</v>
      </c>
      <c r="AF6" s="13">
        <f t="shared" si="11"/>
        <v>1.3870967741935485</v>
      </c>
      <c r="AG6" s="13">
        <f t="shared" si="12"/>
        <v>3.5483870967741935</v>
      </c>
      <c r="AH6" s="13">
        <f t="shared" si="13"/>
        <v>1.5517241379310345</v>
      </c>
      <c r="AI6" s="13">
        <f t="shared" si="5"/>
        <v>2.6296296296296298</v>
      </c>
      <c r="AJ6" s="13">
        <f t="shared" si="6"/>
        <v>0.81481481481481477</v>
      </c>
      <c r="AK6" s="13">
        <f t="shared" si="14"/>
        <v>1.7407407407407407</v>
      </c>
      <c r="AL6" s="13">
        <f t="shared" si="7"/>
        <v>0.37037037037037035</v>
      </c>
      <c r="AM6" s="13">
        <f t="shared" si="15"/>
        <v>1.7407407407407407</v>
      </c>
      <c r="AN6" s="13">
        <f t="shared" si="16"/>
        <v>0.37037037037037035</v>
      </c>
      <c r="AO6" s="13">
        <f t="shared" si="17"/>
        <v>0.51020408163265307</v>
      </c>
      <c r="AP6" s="13">
        <f t="shared" si="18"/>
        <v>1.5</v>
      </c>
      <c r="AQ6" s="13">
        <f t="shared" si="19"/>
        <v>1.5</v>
      </c>
      <c r="AR6" s="13">
        <f t="shared" si="20"/>
        <v>0.43877551020408162</v>
      </c>
    </row>
    <row r="7" spans="1:44">
      <c r="A7" s="5">
        <v>13</v>
      </c>
      <c r="B7" s="47" t="s">
        <v>62</v>
      </c>
      <c r="C7" s="5">
        <v>1</v>
      </c>
      <c r="D7" s="5">
        <v>1</v>
      </c>
      <c r="E7" s="5">
        <v>1</v>
      </c>
      <c r="F7" s="5">
        <v>2</v>
      </c>
      <c r="G7" s="5">
        <v>3</v>
      </c>
      <c r="H7" s="5">
        <v>4</v>
      </c>
      <c r="I7" s="9">
        <v>5</v>
      </c>
      <c r="J7" s="52">
        <v>6</v>
      </c>
      <c r="K7" s="52">
        <v>8</v>
      </c>
      <c r="L7" s="46">
        <v>5</v>
      </c>
      <c r="M7" s="46">
        <v>5</v>
      </c>
      <c r="O7" s="13">
        <f t="shared" si="0"/>
        <v>0</v>
      </c>
      <c r="P7" s="13">
        <f t="shared" si="1"/>
        <v>0</v>
      </c>
      <c r="Q7" s="13">
        <f t="shared" si="1"/>
        <v>1</v>
      </c>
      <c r="R7" s="13">
        <f t="shared" si="1"/>
        <v>0.5</v>
      </c>
      <c r="S7" s="13">
        <f t="shared" si="1"/>
        <v>0.33333333333333331</v>
      </c>
      <c r="T7" s="13">
        <f t="shared" si="1"/>
        <v>0.25</v>
      </c>
      <c r="U7" s="13">
        <f t="shared" si="1"/>
        <v>0.2</v>
      </c>
      <c r="V7" s="13">
        <f t="shared" si="1"/>
        <v>0.33333333333333331</v>
      </c>
      <c r="W7" s="13">
        <f t="shared" si="1"/>
        <v>-0.375</v>
      </c>
      <c r="X7" s="13">
        <f t="shared" si="1"/>
        <v>0</v>
      </c>
      <c r="Z7" s="13">
        <f t="shared" si="2"/>
        <v>3</v>
      </c>
      <c r="AA7" s="13">
        <f t="shared" si="3"/>
        <v>4</v>
      </c>
      <c r="AB7" s="13">
        <f t="shared" si="4"/>
        <v>5</v>
      </c>
      <c r="AC7" s="13">
        <f t="shared" si="8"/>
        <v>7</v>
      </c>
      <c r="AD7" s="13">
        <f t="shared" si="9"/>
        <v>4</v>
      </c>
      <c r="AE7" s="13">
        <f t="shared" si="10"/>
        <v>4</v>
      </c>
      <c r="AF7" s="13">
        <f t="shared" si="11"/>
        <v>5</v>
      </c>
      <c r="AG7" s="13">
        <f t="shared" si="12"/>
        <v>4</v>
      </c>
      <c r="AH7" s="13">
        <f t="shared" si="13"/>
        <v>5</v>
      </c>
      <c r="AI7" s="13">
        <f t="shared" si="5"/>
        <v>1.5</v>
      </c>
      <c r="AJ7" s="13">
        <f t="shared" si="6"/>
        <v>0.66666666666666663</v>
      </c>
      <c r="AK7" s="13">
        <f t="shared" si="14"/>
        <v>2</v>
      </c>
      <c r="AL7" s="13">
        <f t="shared" si="7"/>
        <v>1</v>
      </c>
      <c r="AM7" s="13">
        <f t="shared" si="15"/>
        <v>1.6666666666666667</v>
      </c>
      <c r="AN7" s="13">
        <f t="shared" si="16"/>
        <v>0.5</v>
      </c>
      <c r="AO7" s="13">
        <f t="shared" si="17"/>
        <v>0.6</v>
      </c>
      <c r="AP7" s="13">
        <f t="shared" si="18"/>
        <v>0.66666666666666663</v>
      </c>
      <c r="AQ7" s="13">
        <f t="shared" si="19"/>
        <v>0.25</v>
      </c>
      <c r="AR7" s="13">
        <f t="shared" si="20"/>
        <v>0</v>
      </c>
    </row>
    <row r="8" spans="1:44">
      <c r="A8" s="5">
        <v>15</v>
      </c>
      <c r="B8" s="47" t="s">
        <v>69</v>
      </c>
      <c r="C8" s="5">
        <v>9</v>
      </c>
      <c r="D8" s="5">
        <v>12</v>
      </c>
      <c r="E8" s="5">
        <v>13</v>
      </c>
      <c r="F8" s="5">
        <v>18</v>
      </c>
      <c r="G8" s="5">
        <v>14</v>
      </c>
      <c r="H8" s="5">
        <v>29</v>
      </c>
      <c r="I8" s="9">
        <v>34</v>
      </c>
      <c r="J8" s="52">
        <v>31</v>
      </c>
      <c r="K8" s="52">
        <v>38</v>
      </c>
      <c r="L8" s="46">
        <v>47</v>
      </c>
      <c r="M8" s="46">
        <v>78</v>
      </c>
      <c r="O8" s="13">
        <f t="shared" si="0"/>
        <v>0.33333333333333331</v>
      </c>
      <c r="P8" s="13">
        <f t="shared" si="1"/>
        <v>8.3333333333333329E-2</v>
      </c>
      <c r="Q8" s="13">
        <f t="shared" si="1"/>
        <v>0.38461538461538464</v>
      </c>
      <c r="R8" s="13">
        <f t="shared" si="1"/>
        <v>-0.22222222222222221</v>
      </c>
      <c r="S8" s="13">
        <f t="shared" si="1"/>
        <v>1.0714285714285714</v>
      </c>
      <c r="T8" s="13">
        <f t="shared" si="1"/>
        <v>0.17241379310344829</v>
      </c>
      <c r="U8" s="13">
        <f t="shared" si="1"/>
        <v>-8.8235294117647065E-2</v>
      </c>
      <c r="V8" s="13">
        <f t="shared" si="1"/>
        <v>0.22580645161290322</v>
      </c>
      <c r="W8" s="13">
        <f t="shared" si="1"/>
        <v>0.23684210526315788</v>
      </c>
      <c r="X8" s="13">
        <f t="shared" si="1"/>
        <v>0.65957446808510634</v>
      </c>
      <c r="Z8" s="13">
        <f t="shared" si="2"/>
        <v>2.2222222222222223</v>
      </c>
      <c r="AA8" s="13">
        <f t="shared" si="3"/>
        <v>2.7777777777777777</v>
      </c>
      <c r="AB8" s="13">
        <f t="shared" si="4"/>
        <v>2.4444444444444446</v>
      </c>
      <c r="AC8" s="13">
        <f t="shared" si="8"/>
        <v>3.2222222222222223</v>
      </c>
      <c r="AD8" s="13">
        <f t="shared" si="9"/>
        <v>4.2222222222222223</v>
      </c>
      <c r="AE8" s="13">
        <f t="shared" si="10"/>
        <v>7.666666666666667</v>
      </c>
      <c r="AF8" s="13">
        <f t="shared" si="11"/>
        <v>1.5833333333333333</v>
      </c>
      <c r="AG8" s="13">
        <f t="shared" si="12"/>
        <v>5.5</v>
      </c>
      <c r="AH8" s="13">
        <f t="shared" si="13"/>
        <v>1.3846153846153846</v>
      </c>
      <c r="AI8" s="13">
        <f t="shared" si="5"/>
        <v>0.88888888888888884</v>
      </c>
      <c r="AJ8" s="13">
        <f t="shared" si="6"/>
        <v>1.4285714285714286</v>
      </c>
      <c r="AK8" s="13">
        <f t="shared" si="14"/>
        <v>0.72222222222222221</v>
      </c>
      <c r="AL8" s="13">
        <f t="shared" si="7"/>
        <v>1.2142857142857142</v>
      </c>
      <c r="AM8" s="13">
        <f t="shared" si="15"/>
        <v>1.7142857142857142</v>
      </c>
      <c r="AN8" s="13">
        <f t="shared" si="16"/>
        <v>6.8965517241379309E-2</v>
      </c>
      <c r="AO8" s="13">
        <f t="shared" si="17"/>
        <v>0.11764705882352941</v>
      </c>
      <c r="AP8" s="13">
        <f t="shared" si="18"/>
        <v>2.3571428571428572</v>
      </c>
      <c r="AQ8" s="13">
        <f t="shared" si="19"/>
        <v>0.62068965517241381</v>
      </c>
      <c r="AR8" s="13">
        <f t="shared" si="20"/>
        <v>1.2941176470588236</v>
      </c>
    </row>
    <row r="9" spans="1:44">
      <c r="A9" s="5">
        <v>16</v>
      </c>
      <c r="B9" s="47" t="s">
        <v>72</v>
      </c>
      <c r="C9" s="5">
        <v>42</v>
      </c>
      <c r="D9" s="5">
        <v>44</v>
      </c>
      <c r="E9" s="5">
        <v>42</v>
      </c>
      <c r="F9" s="5">
        <v>33</v>
      </c>
      <c r="G9" s="5">
        <v>104</v>
      </c>
      <c r="H9" s="5">
        <v>68</v>
      </c>
      <c r="I9" s="9">
        <v>54</v>
      </c>
      <c r="J9" s="52">
        <v>77</v>
      </c>
      <c r="K9" s="52">
        <v>92</v>
      </c>
      <c r="L9" s="46">
        <v>122</v>
      </c>
      <c r="M9" s="46">
        <v>137</v>
      </c>
      <c r="O9" s="13">
        <f t="shared" si="0"/>
        <v>4.7619047619047616E-2</v>
      </c>
      <c r="P9" s="13">
        <f t="shared" si="1"/>
        <v>-4.5454545454545456E-2</v>
      </c>
      <c r="Q9" s="13">
        <f t="shared" si="1"/>
        <v>-0.21428571428571427</v>
      </c>
      <c r="R9" s="13">
        <f t="shared" si="1"/>
        <v>2.1515151515151514</v>
      </c>
      <c r="S9" s="13">
        <f t="shared" si="1"/>
        <v>-0.34615384615384615</v>
      </c>
      <c r="T9" s="13">
        <f t="shared" si="1"/>
        <v>-0.20588235294117646</v>
      </c>
      <c r="U9" s="13">
        <f t="shared" si="1"/>
        <v>0.42592592592592593</v>
      </c>
      <c r="V9" s="13">
        <f t="shared" si="1"/>
        <v>0.19480519480519481</v>
      </c>
      <c r="W9" s="13">
        <f t="shared" si="1"/>
        <v>0.32608695652173914</v>
      </c>
      <c r="X9" s="13">
        <f t="shared" si="1"/>
        <v>0.12295081967213115</v>
      </c>
      <c r="Z9" s="13">
        <f t="shared" si="2"/>
        <v>0.61904761904761907</v>
      </c>
      <c r="AA9" s="13">
        <f t="shared" si="3"/>
        <v>0.2857142857142857</v>
      </c>
      <c r="AB9" s="13">
        <f t="shared" si="4"/>
        <v>0.83333333333333337</v>
      </c>
      <c r="AC9" s="13">
        <f t="shared" si="8"/>
        <v>1.1904761904761905</v>
      </c>
      <c r="AD9" s="13">
        <f t="shared" si="9"/>
        <v>1.9047619047619047</v>
      </c>
      <c r="AE9" s="13">
        <f t="shared" si="10"/>
        <v>2.2619047619047619</v>
      </c>
      <c r="AF9" s="13">
        <f t="shared" si="11"/>
        <v>0.75</v>
      </c>
      <c r="AG9" s="13">
        <f t="shared" si="12"/>
        <v>2.1136363636363638</v>
      </c>
      <c r="AH9" s="13">
        <f t="shared" si="13"/>
        <v>0.83333333333333337</v>
      </c>
      <c r="AI9" s="13">
        <f t="shared" si="5"/>
        <v>0.63636363636363635</v>
      </c>
      <c r="AJ9" s="13">
        <f t="shared" si="6"/>
        <v>-0.48076923076923078</v>
      </c>
      <c r="AK9" s="13">
        <f t="shared" si="14"/>
        <v>1.3333333333333333</v>
      </c>
      <c r="AL9" s="13">
        <f t="shared" si="7"/>
        <v>-0.25961538461538464</v>
      </c>
      <c r="AM9" s="13">
        <f t="shared" si="15"/>
        <v>-0.11538461538461539</v>
      </c>
      <c r="AN9" s="13">
        <f t="shared" si="16"/>
        <v>0.13235294117647059</v>
      </c>
      <c r="AO9" s="13">
        <f t="shared" si="17"/>
        <v>0.70370370370370372</v>
      </c>
      <c r="AP9" s="13">
        <f t="shared" si="18"/>
        <v>0.17307692307692307</v>
      </c>
      <c r="AQ9" s="13">
        <f t="shared" si="19"/>
        <v>0.79411764705882348</v>
      </c>
      <c r="AR9" s="13">
        <f t="shared" si="20"/>
        <v>1.537037037037037</v>
      </c>
    </row>
    <row r="10" spans="1:44" ht="12.75" customHeight="1">
      <c r="A10" s="5">
        <v>17</v>
      </c>
      <c r="B10" s="47" t="s">
        <v>31</v>
      </c>
      <c r="C10" s="5">
        <v>9</v>
      </c>
      <c r="D10" s="5">
        <v>14</v>
      </c>
      <c r="E10" s="5">
        <v>9</v>
      </c>
      <c r="F10" s="5">
        <v>15</v>
      </c>
      <c r="G10" s="5">
        <v>14</v>
      </c>
      <c r="H10" s="5">
        <v>28</v>
      </c>
      <c r="I10" s="9">
        <v>16</v>
      </c>
      <c r="J10" s="52">
        <v>23</v>
      </c>
      <c r="K10" s="52">
        <v>28</v>
      </c>
      <c r="L10" s="46">
        <v>40</v>
      </c>
      <c r="M10" s="46">
        <v>30</v>
      </c>
      <c r="O10" s="13">
        <f t="shared" si="0"/>
        <v>0.55555555555555558</v>
      </c>
      <c r="P10" s="13">
        <f t="shared" si="1"/>
        <v>-0.35714285714285715</v>
      </c>
      <c r="Q10" s="13">
        <f t="shared" si="1"/>
        <v>0.66666666666666663</v>
      </c>
      <c r="R10" s="13">
        <f t="shared" si="1"/>
        <v>-6.6666666666666666E-2</v>
      </c>
      <c r="S10" s="13">
        <f t="shared" si="1"/>
        <v>1</v>
      </c>
      <c r="T10" s="13">
        <f t="shared" si="1"/>
        <v>-0.42857142857142855</v>
      </c>
      <c r="U10" s="13">
        <f t="shared" si="1"/>
        <v>0.4375</v>
      </c>
      <c r="V10" s="13">
        <f t="shared" si="1"/>
        <v>0.21739130434782608</v>
      </c>
      <c r="W10" s="13">
        <f t="shared" si="1"/>
        <v>0.42857142857142855</v>
      </c>
      <c r="X10" s="13">
        <f t="shared" si="1"/>
        <v>-0.25</v>
      </c>
      <c r="Z10" s="13">
        <f t="shared" si="2"/>
        <v>2.1111111111111112</v>
      </c>
      <c r="AA10" s="13">
        <f t="shared" si="3"/>
        <v>0.77777777777777779</v>
      </c>
      <c r="AB10" s="13">
        <f t="shared" si="4"/>
        <v>1.5555555555555556</v>
      </c>
      <c r="AC10" s="13">
        <f t="shared" si="8"/>
        <v>2.1111111111111112</v>
      </c>
      <c r="AD10" s="13">
        <f t="shared" si="9"/>
        <v>3.4444444444444446</v>
      </c>
      <c r="AE10" s="13">
        <f t="shared" si="10"/>
        <v>2.3333333333333335</v>
      </c>
      <c r="AF10" s="13">
        <f t="shared" si="11"/>
        <v>0.6428571428571429</v>
      </c>
      <c r="AG10" s="13">
        <f t="shared" si="12"/>
        <v>1.1428571428571428</v>
      </c>
      <c r="AH10" s="13">
        <f t="shared" si="13"/>
        <v>1.5555555555555556</v>
      </c>
      <c r="AI10" s="13">
        <f t="shared" si="5"/>
        <v>6.6666666666666666E-2</v>
      </c>
      <c r="AJ10" s="13">
        <f t="shared" si="6"/>
        <v>0.14285714285714285</v>
      </c>
      <c r="AK10" s="13">
        <f t="shared" si="14"/>
        <v>0.53333333333333333</v>
      </c>
      <c r="AL10" s="13">
        <f t="shared" si="7"/>
        <v>0.6428571428571429</v>
      </c>
      <c r="AM10" s="13">
        <f t="shared" si="15"/>
        <v>1</v>
      </c>
      <c r="AN10" s="13">
        <f t="shared" si="16"/>
        <v>-0.17857142857142858</v>
      </c>
      <c r="AO10" s="13">
        <f t="shared" si="17"/>
        <v>0.75</v>
      </c>
      <c r="AP10" s="13">
        <f t="shared" si="18"/>
        <v>1.8571428571428572</v>
      </c>
      <c r="AQ10" s="13">
        <f t="shared" si="19"/>
        <v>0.42857142857142855</v>
      </c>
      <c r="AR10" s="13">
        <f t="shared" si="20"/>
        <v>0.875</v>
      </c>
    </row>
    <row r="11" spans="1:44">
      <c r="A11" s="5">
        <v>19</v>
      </c>
      <c r="B11" s="47" t="s">
        <v>80</v>
      </c>
      <c r="C11" s="5">
        <v>9</v>
      </c>
      <c r="D11" s="5">
        <v>12</v>
      </c>
      <c r="E11" s="5">
        <v>8</v>
      </c>
      <c r="F11" s="5">
        <v>10</v>
      </c>
      <c r="G11" s="5">
        <v>10</v>
      </c>
      <c r="H11" s="5">
        <v>18</v>
      </c>
      <c r="I11" s="9">
        <v>31</v>
      </c>
      <c r="J11" s="52">
        <v>36</v>
      </c>
      <c r="K11" s="52">
        <v>59</v>
      </c>
      <c r="L11" s="46">
        <v>58</v>
      </c>
      <c r="M11" s="46">
        <v>45</v>
      </c>
      <c r="O11" s="13">
        <f t="shared" si="0"/>
        <v>0.33333333333333331</v>
      </c>
      <c r="P11" s="13">
        <f t="shared" si="1"/>
        <v>-0.33333333333333331</v>
      </c>
      <c r="Q11" s="13">
        <f t="shared" si="1"/>
        <v>0.25</v>
      </c>
      <c r="R11" s="13">
        <f t="shared" si="1"/>
        <v>0</v>
      </c>
      <c r="S11" s="13">
        <f t="shared" si="1"/>
        <v>0.8</v>
      </c>
      <c r="T11" s="13">
        <f t="shared" si="1"/>
        <v>0.72222222222222221</v>
      </c>
      <c r="U11" s="13">
        <f t="shared" si="1"/>
        <v>0.16129032258064516</v>
      </c>
      <c r="V11" s="13">
        <f t="shared" si="1"/>
        <v>0.63888888888888884</v>
      </c>
      <c r="W11" s="13">
        <f t="shared" si="1"/>
        <v>-1.6949152542372881E-2</v>
      </c>
      <c r="X11" s="13">
        <f t="shared" si="1"/>
        <v>-0.22413793103448276</v>
      </c>
      <c r="Z11" s="13">
        <f t="shared" si="2"/>
        <v>1</v>
      </c>
      <c r="AA11" s="13">
        <f t="shared" si="3"/>
        <v>2.4444444444444446</v>
      </c>
      <c r="AB11" s="13">
        <f t="shared" si="4"/>
        <v>3</v>
      </c>
      <c r="AC11" s="13">
        <f t="shared" si="8"/>
        <v>5.5555555555555554</v>
      </c>
      <c r="AD11" s="13">
        <f t="shared" si="9"/>
        <v>5.4444444444444446</v>
      </c>
      <c r="AE11" s="13">
        <f t="shared" si="10"/>
        <v>4</v>
      </c>
      <c r="AF11" s="13">
        <f t="shared" si="11"/>
        <v>2</v>
      </c>
      <c r="AG11" s="13">
        <f t="shared" si="12"/>
        <v>2.75</v>
      </c>
      <c r="AH11" s="13">
        <f t="shared" si="13"/>
        <v>3.5</v>
      </c>
      <c r="AI11" s="13">
        <f t="shared" si="5"/>
        <v>2.1</v>
      </c>
      <c r="AJ11" s="13">
        <f t="shared" si="6"/>
        <v>2.1</v>
      </c>
      <c r="AK11" s="13">
        <f t="shared" si="14"/>
        <v>2.6</v>
      </c>
      <c r="AL11" s="13">
        <f t="shared" si="7"/>
        <v>2.6</v>
      </c>
      <c r="AM11" s="13">
        <f t="shared" si="15"/>
        <v>4.9000000000000004</v>
      </c>
      <c r="AN11" s="13">
        <f t="shared" si="16"/>
        <v>1</v>
      </c>
      <c r="AO11" s="13">
        <f t="shared" si="17"/>
        <v>0.90322580645161288</v>
      </c>
      <c r="AP11" s="13">
        <f t="shared" si="18"/>
        <v>4.8</v>
      </c>
      <c r="AQ11" s="13">
        <f t="shared" si="19"/>
        <v>2.2222222222222223</v>
      </c>
      <c r="AR11" s="13">
        <f t="shared" si="20"/>
        <v>0.45161290322580644</v>
      </c>
    </row>
    <row r="12" spans="1:44">
      <c r="A12" s="5">
        <v>21</v>
      </c>
      <c r="B12" s="47" t="s">
        <v>85</v>
      </c>
      <c r="C12" s="5">
        <v>86</v>
      </c>
      <c r="D12" s="5">
        <v>85</v>
      </c>
      <c r="E12" s="5">
        <v>89</v>
      </c>
      <c r="F12" s="5">
        <v>55</v>
      </c>
      <c r="G12" s="5">
        <v>69</v>
      </c>
      <c r="H12" s="5">
        <v>99</v>
      </c>
      <c r="I12" s="9">
        <v>93</v>
      </c>
      <c r="J12" s="52">
        <v>111</v>
      </c>
      <c r="K12" s="52">
        <v>145</v>
      </c>
      <c r="L12" s="46">
        <v>138</v>
      </c>
      <c r="M12" s="46">
        <v>166</v>
      </c>
      <c r="O12" s="13">
        <f t="shared" si="0"/>
        <v>-1.1627906976744186E-2</v>
      </c>
      <c r="P12" s="13">
        <f t="shared" si="1"/>
        <v>4.7058823529411764E-2</v>
      </c>
      <c r="Q12" s="13">
        <f t="shared" si="1"/>
        <v>-0.38202247191011235</v>
      </c>
      <c r="R12" s="13">
        <f t="shared" si="1"/>
        <v>0.25454545454545452</v>
      </c>
      <c r="S12" s="13">
        <f t="shared" si="1"/>
        <v>0.43478260869565216</v>
      </c>
      <c r="T12" s="13">
        <f t="shared" si="1"/>
        <v>-6.0606060606060608E-2</v>
      </c>
      <c r="U12" s="13">
        <f t="shared" si="1"/>
        <v>0.19354838709677419</v>
      </c>
      <c r="V12" s="13">
        <f t="shared" si="1"/>
        <v>0.30630630630630629</v>
      </c>
      <c r="W12" s="13">
        <f t="shared" si="1"/>
        <v>-4.8275862068965517E-2</v>
      </c>
      <c r="X12" s="13">
        <f t="shared" si="1"/>
        <v>0.20289855072463769</v>
      </c>
      <c r="Z12" s="13">
        <f t="shared" si="2"/>
        <v>0.15116279069767441</v>
      </c>
      <c r="AA12" s="13">
        <f t="shared" si="3"/>
        <v>8.1395348837209308E-2</v>
      </c>
      <c r="AB12" s="13">
        <f t="shared" si="4"/>
        <v>0.29069767441860467</v>
      </c>
      <c r="AC12" s="13">
        <f t="shared" si="8"/>
        <v>0.68604651162790697</v>
      </c>
      <c r="AD12" s="13">
        <f t="shared" si="9"/>
        <v>0.60465116279069764</v>
      </c>
      <c r="AE12" s="13">
        <f t="shared" si="10"/>
        <v>0.93023255813953487</v>
      </c>
      <c r="AF12" s="13">
        <f t="shared" si="11"/>
        <v>0.30588235294117649</v>
      </c>
      <c r="AG12" s="13">
        <f t="shared" si="12"/>
        <v>0.95294117647058818</v>
      </c>
      <c r="AH12" s="13">
        <f t="shared" si="13"/>
        <v>0.24719101123595505</v>
      </c>
      <c r="AI12" s="13">
        <f t="shared" si="5"/>
        <v>0.69090909090909092</v>
      </c>
      <c r="AJ12" s="13">
        <f t="shared" si="6"/>
        <v>0.34782608695652173</v>
      </c>
      <c r="AK12" s="13">
        <f t="shared" si="14"/>
        <v>1.0181818181818181</v>
      </c>
      <c r="AL12" s="13">
        <f t="shared" si="7"/>
        <v>0.60869565217391308</v>
      </c>
      <c r="AM12" s="13">
        <f t="shared" si="15"/>
        <v>1.1014492753623188</v>
      </c>
      <c r="AN12" s="13">
        <f t="shared" si="16"/>
        <v>0.12121212121212122</v>
      </c>
      <c r="AO12" s="13">
        <f t="shared" si="17"/>
        <v>0.55913978494623651</v>
      </c>
      <c r="AP12" s="13">
        <f t="shared" si="18"/>
        <v>1</v>
      </c>
      <c r="AQ12" s="13">
        <f t="shared" si="19"/>
        <v>0.39393939393939392</v>
      </c>
      <c r="AR12" s="13">
        <f t="shared" si="20"/>
        <v>0.78494623655913975</v>
      </c>
    </row>
    <row r="13" spans="1:44">
      <c r="A13" s="5">
        <v>22</v>
      </c>
      <c r="B13" s="47" t="s">
        <v>88</v>
      </c>
      <c r="C13" s="5">
        <v>15</v>
      </c>
      <c r="D13" s="5">
        <v>11</v>
      </c>
      <c r="E13" s="5">
        <v>6</v>
      </c>
      <c r="F13" s="5">
        <v>10</v>
      </c>
      <c r="G13" s="5">
        <v>19</v>
      </c>
      <c r="H13" s="5">
        <v>16</v>
      </c>
      <c r="I13" s="9">
        <v>22</v>
      </c>
      <c r="J13" s="52">
        <v>20</v>
      </c>
      <c r="K13" s="52">
        <v>22</v>
      </c>
      <c r="L13" s="46">
        <v>20</v>
      </c>
      <c r="M13" s="46">
        <v>26</v>
      </c>
      <c r="O13" s="13">
        <f t="shared" si="0"/>
        <v>-0.26666666666666666</v>
      </c>
      <c r="P13" s="13">
        <f t="shared" si="1"/>
        <v>-0.45454545454545453</v>
      </c>
      <c r="Q13" s="13">
        <f t="shared" si="1"/>
        <v>0.66666666666666663</v>
      </c>
      <c r="R13" s="13">
        <f t="shared" si="1"/>
        <v>0.9</v>
      </c>
      <c r="S13" s="13">
        <f t="shared" si="1"/>
        <v>-0.15789473684210525</v>
      </c>
      <c r="T13" s="13">
        <f t="shared" si="1"/>
        <v>0.375</v>
      </c>
      <c r="U13" s="13">
        <f t="shared" si="1"/>
        <v>-9.0909090909090912E-2</v>
      </c>
      <c r="V13" s="13">
        <f t="shared" si="1"/>
        <v>0.1</v>
      </c>
      <c r="W13" s="13">
        <f t="shared" si="1"/>
        <v>-9.0909090909090912E-2</v>
      </c>
      <c r="X13" s="13">
        <f t="shared" si="1"/>
        <v>0.3</v>
      </c>
      <c r="Z13" s="13">
        <f t="shared" si="2"/>
        <v>6.6666666666666666E-2</v>
      </c>
      <c r="AA13" s="13">
        <f t="shared" si="3"/>
        <v>0.46666666666666667</v>
      </c>
      <c r="AB13" s="13">
        <f t="shared" si="4"/>
        <v>0.33333333333333331</v>
      </c>
      <c r="AC13" s="13">
        <f t="shared" si="8"/>
        <v>0.46666666666666667</v>
      </c>
      <c r="AD13" s="13">
        <f t="shared" si="9"/>
        <v>0.33333333333333331</v>
      </c>
      <c r="AE13" s="13">
        <f t="shared" si="10"/>
        <v>0.73333333333333328</v>
      </c>
      <c r="AF13" s="13">
        <f t="shared" si="11"/>
        <v>0.81818181818181823</v>
      </c>
      <c r="AG13" s="13">
        <f t="shared" si="12"/>
        <v>1.3636363636363635</v>
      </c>
      <c r="AH13" s="13">
        <f t="shared" si="13"/>
        <v>2.3333333333333335</v>
      </c>
      <c r="AI13" s="13">
        <f t="shared" si="5"/>
        <v>1.2</v>
      </c>
      <c r="AJ13" s="13">
        <f t="shared" si="6"/>
        <v>0.15789473684210525</v>
      </c>
      <c r="AK13" s="13">
        <f t="shared" si="14"/>
        <v>1</v>
      </c>
      <c r="AL13" s="13">
        <f t="shared" si="7"/>
        <v>5.2631578947368418E-2</v>
      </c>
      <c r="AM13" s="13">
        <f t="shared" si="15"/>
        <v>0.15789473684210525</v>
      </c>
      <c r="AN13" s="13">
        <f t="shared" si="16"/>
        <v>0.25</v>
      </c>
      <c r="AO13" s="13">
        <f t="shared" si="17"/>
        <v>0</v>
      </c>
      <c r="AP13" s="13">
        <f t="shared" si="18"/>
        <v>5.2631578947368418E-2</v>
      </c>
      <c r="AQ13" s="13">
        <f t="shared" si="19"/>
        <v>0.25</v>
      </c>
      <c r="AR13" s="13">
        <f t="shared" si="20"/>
        <v>0.18181818181818182</v>
      </c>
    </row>
    <row r="14" spans="1:44">
      <c r="A14" s="5">
        <v>24</v>
      </c>
      <c r="B14" s="47" t="s">
        <v>93</v>
      </c>
      <c r="C14" s="5">
        <v>3</v>
      </c>
      <c r="D14" s="5">
        <v>33</v>
      </c>
      <c r="E14" s="5">
        <v>25</v>
      </c>
      <c r="F14" s="5">
        <v>20</v>
      </c>
      <c r="G14" s="5">
        <v>40</v>
      </c>
      <c r="H14" s="5">
        <v>55</v>
      </c>
      <c r="I14" s="9">
        <v>98</v>
      </c>
      <c r="J14" s="52">
        <v>96</v>
      </c>
      <c r="K14" s="52">
        <v>107</v>
      </c>
      <c r="L14" s="46">
        <v>159</v>
      </c>
      <c r="M14" s="46">
        <v>251</v>
      </c>
      <c r="O14" s="13">
        <f t="shared" si="0"/>
        <v>10</v>
      </c>
      <c r="P14" s="13">
        <f t="shared" si="1"/>
        <v>-0.24242424242424243</v>
      </c>
      <c r="Q14" s="13">
        <f t="shared" si="1"/>
        <v>-0.2</v>
      </c>
      <c r="R14" s="13">
        <f t="shared" si="1"/>
        <v>1</v>
      </c>
      <c r="S14" s="13">
        <f t="shared" si="1"/>
        <v>0.375</v>
      </c>
      <c r="T14" s="13">
        <f t="shared" si="1"/>
        <v>0.78181818181818186</v>
      </c>
      <c r="U14" s="13">
        <f t="shared" si="1"/>
        <v>-2.0408163265306121E-2</v>
      </c>
      <c r="V14" s="13">
        <f t="shared" si="1"/>
        <v>0.11458333333333333</v>
      </c>
      <c r="W14" s="13">
        <f t="shared" si="1"/>
        <v>0.48598130841121495</v>
      </c>
      <c r="X14" s="13">
        <f t="shared" si="1"/>
        <v>0.57861635220125784</v>
      </c>
      <c r="Z14" s="13">
        <f t="shared" si="2"/>
        <v>17.333333333333332</v>
      </c>
      <c r="AA14" s="13">
        <f t="shared" si="3"/>
        <v>31.666666666666668</v>
      </c>
      <c r="AB14" s="13">
        <f t="shared" si="4"/>
        <v>31</v>
      </c>
      <c r="AC14" s="13">
        <f t="shared" si="8"/>
        <v>34.666666666666664</v>
      </c>
      <c r="AD14" s="13">
        <f t="shared" si="9"/>
        <v>52</v>
      </c>
      <c r="AE14" s="13">
        <f t="shared" si="10"/>
        <v>82.666666666666671</v>
      </c>
      <c r="AF14" s="13">
        <f t="shared" si="11"/>
        <v>1.9090909090909092</v>
      </c>
      <c r="AG14" s="13">
        <f t="shared" si="12"/>
        <v>6.6060606060606064</v>
      </c>
      <c r="AH14" s="13">
        <f t="shared" si="13"/>
        <v>2.84</v>
      </c>
      <c r="AI14" s="13">
        <f t="shared" si="5"/>
        <v>3.9</v>
      </c>
      <c r="AJ14" s="13">
        <f t="shared" si="6"/>
        <v>1.45</v>
      </c>
      <c r="AK14" s="13">
        <f t="shared" si="14"/>
        <v>3.8</v>
      </c>
      <c r="AL14" s="13">
        <f t="shared" si="7"/>
        <v>1.4</v>
      </c>
      <c r="AM14" s="13">
        <f t="shared" si="15"/>
        <v>1.675</v>
      </c>
      <c r="AN14" s="13">
        <f t="shared" si="16"/>
        <v>0.74545454545454548</v>
      </c>
      <c r="AO14" s="13">
        <f t="shared" si="17"/>
        <v>9.1836734693877556E-2</v>
      </c>
      <c r="AP14" s="13">
        <f t="shared" si="18"/>
        <v>2.9750000000000001</v>
      </c>
      <c r="AQ14" s="13">
        <f t="shared" si="19"/>
        <v>1.8909090909090909</v>
      </c>
      <c r="AR14" s="13">
        <f t="shared" si="20"/>
        <v>1.5612244897959184</v>
      </c>
    </row>
    <row r="15" spans="1:44">
      <c r="A15" s="5">
        <v>25</v>
      </c>
      <c r="B15" s="47" t="s">
        <v>95</v>
      </c>
      <c r="C15" s="5">
        <v>7</v>
      </c>
      <c r="D15" s="5">
        <v>10</v>
      </c>
      <c r="E15" s="5">
        <v>8</v>
      </c>
      <c r="F15" s="5">
        <v>1</v>
      </c>
      <c r="G15" s="5">
        <v>14</v>
      </c>
      <c r="H15" s="5">
        <v>12</v>
      </c>
      <c r="I15" s="9">
        <v>18</v>
      </c>
      <c r="J15" s="52">
        <v>29</v>
      </c>
      <c r="K15" s="52">
        <v>17</v>
      </c>
      <c r="L15" s="46">
        <v>83</v>
      </c>
      <c r="M15" s="46">
        <v>34</v>
      </c>
      <c r="O15" s="13">
        <f t="shared" si="0"/>
        <v>0.42857142857142855</v>
      </c>
      <c r="P15" s="13">
        <f t="shared" si="1"/>
        <v>-0.2</v>
      </c>
      <c r="Q15" s="13">
        <f t="shared" si="1"/>
        <v>-0.875</v>
      </c>
      <c r="R15" s="13">
        <f t="shared" si="1"/>
        <v>13</v>
      </c>
      <c r="S15" s="13">
        <f t="shared" si="1"/>
        <v>-0.14285714285714285</v>
      </c>
      <c r="T15" s="13">
        <f t="shared" si="1"/>
        <v>0.5</v>
      </c>
      <c r="U15" s="13">
        <f t="shared" si="1"/>
        <v>0.61111111111111116</v>
      </c>
      <c r="V15" s="13">
        <f t="shared" si="1"/>
        <v>-0.41379310344827586</v>
      </c>
      <c r="W15" s="13">
        <f t="shared" si="1"/>
        <v>3.8823529411764706</v>
      </c>
      <c r="X15" s="13">
        <f t="shared" si="1"/>
        <v>-0.59036144578313254</v>
      </c>
      <c r="Z15" s="13">
        <f t="shared" si="2"/>
        <v>0.7142857142857143</v>
      </c>
      <c r="AA15" s="13">
        <f t="shared" si="3"/>
        <v>1.5714285714285714</v>
      </c>
      <c r="AB15" s="13">
        <f t="shared" si="4"/>
        <v>3.1428571428571428</v>
      </c>
      <c r="AC15" s="13">
        <f t="shared" si="8"/>
        <v>1.4285714285714286</v>
      </c>
      <c r="AD15" s="13">
        <f t="shared" si="9"/>
        <v>10.857142857142858</v>
      </c>
      <c r="AE15" s="13">
        <f t="shared" si="10"/>
        <v>3.8571428571428572</v>
      </c>
      <c r="AF15" s="13">
        <f t="shared" si="11"/>
        <v>1.9</v>
      </c>
      <c r="AG15" s="13">
        <f t="shared" si="12"/>
        <v>2.4</v>
      </c>
      <c r="AH15" s="13">
        <f t="shared" si="13"/>
        <v>2.625</v>
      </c>
      <c r="AI15" s="13">
        <f t="shared" si="5"/>
        <v>17</v>
      </c>
      <c r="AJ15" s="13">
        <f t="shared" si="6"/>
        <v>0.2857142857142857</v>
      </c>
      <c r="AK15" s="13">
        <f t="shared" si="14"/>
        <v>28</v>
      </c>
      <c r="AL15" s="13">
        <f t="shared" si="7"/>
        <v>1.0714285714285714</v>
      </c>
      <c r="AM15" s="13">
        <f t="shared" si="15"/>
        <v>0.21428571428571427</v>
      </c>
      <c r="AN15" s="13">
        <f t="shared" si="16"/>
        <v>1.4166666666666667</v>
      </c>
      <c r="AO15" s="13">
        <f t="shared" si="17"/>
        <v>-5.5555555555555552E-2</v>
      </c>
      <c r="AP15" s="13">
        <f t="shared" si="18"/>
        <v>4.9285714285714288</v>
      </c>
      <c r="AQ15" s="13">
        <f t="shared" si="19"/>
        <v>5.916666666666667</v>
      </c>
      <c r="AR15" s="13">
        <f t="shared" si="20"/>
        <v>0.88888888888888884</v>
      </c>
    </row>
    <row r="16" spans="1:44">
      <c r="A16" s="5">
        <v>28</v>
      </c>
      <c r="B16" s="47" t="s">
        <v>103</v>
      </c>
      <c r="C16" s="5">
        <v>17</v>
      </c>
      <c r="D16" s="5">
        <v>24</v>
      </c>
      <c r="E16" s="5">
        <v>18</v>
      </c>
      <c r="F16" s="5">
        <v>18</v>
      </c>
      <c r="G16" s="5">
        <v>25</v>
      </c>
      <c r="H16" s="5">
        <v>35</v>
      </c>
      <c r="I16" s="9">
        <v>36</v>
      </c>
      <c r="J16" s="52">
        <v>35</v>
      </c>
      <c r="K16" s="52">
        <v>56</v>
      </c>
      <c r="L16" s="88">
        <v>56</v>
      </c>
      <c r="M16" s="46">
        <v>36</v>
      </c>
      <c r="O16" s="13">
        <f t="shared" si="0"/>
        <v>0.41176470588235292</v>
      </c>
      <c r="P16" s="13">
        <f t="shared" si="1"/>
        <v>-0.25</v>
      </c>
      <c r="Q16" s="13">
        <f t="shared" si="1"/>
        <v>0</v>
      </c>
      <c r="R16" s="13">
        <f t="shared" si="1"/>
        <v>0.3888888888888889</v>
      </c>
      <c r="S16" s="13">
        <f t="shared" si="1"/>
        <v>0.4</v>
      </c>
      <c r="T16" s="13">
        <f t="shared" si="1"/>
        <v>2.8571428571428571E-2</v>
      </c>
      <c r="U16" s="13">
        <f t="shared" si="1"/>
        <v>-2.7777777777777776E-2</v>
      </c>
      <c r="V16" s="13">
        <f t="shared" si="1"/>
        <v>0.6</v>
      </c>
      <c r="W16" s="13">
        <f t="shared" si="1"/>
        <v>0</v>
      </c>
      <c r="X16" s="13">
        <f t="shared" si="1"/>
        <v>-0.35714285714285715</v>
      </c>
      <c r="Z16" s="13">
        <f t="shared" si="2"/>
        <v>1.0588235294117647</v>
      </c>
      <c r="AA16" s="13">
        <f t="shared" si="3"/>
        <v>1.1176470588235294</v>
      </c>
      <c r="AB16" s="13">
        <f t="shared" si="4"/>
        <v>1.0588235294117647</v>
      </c>
      <c r="AC16" s="13">
        <f t="shared" si="8"/>
        <v>2.2941176470588234</v>
      </c>
      <c r="AD16" s="13">
        <f t="shared" si="9"/>
        <v>2.2941176470588234</v>
      </c>
      <c r="AE16" s="13">
        <f t="shared" si="10"/>
        <v>1.1176470588235294</v>
      </c>
      <c r="AF16" s="13">
        <f t="shared" si="11"/>
        <v>0.45833333333333331</v>
      </c>
      <c r="AG16" s="13">
        <f t="shared" si="12"/>
        <v>0.5</v>
      </c>
      <c r="AH16" s="13">
        <f t="shared" si="13"/>
        <v>0.94444444444444442</v>
      </c>
      <c r="AI16" s="13">
        <f t="shared" si="5"/>
        <v>1</v>
      </c>
      <c r="AJ16" s="13">
        <f t="shared" si="6"/>
        <v>0.44</v>
      </c>
      <c r="AK16" s="13">
        <f t="shared" si="14"/>
        <v>0.94444444444444442</v>
      </c>
      <c r="AL16" s="13">
        <f t="shared" si="7"/>
        <v>0.4</v>
      </c>
      <c r="AM16" s="13">
        <f t="shared" si="15"/>
        <v>1.24</v>
      </c>
      <c r="AN16" s="13">
        <f t="shared" si="16"/>
        <v>0</v>
      </c>
      <c r="AO16" s="13">
        <f t="shared" si="17"/>
        <v>0.55555555555555558</v>
      </c>
      <c r="AP16" s="13">
        <f t="shared" si="18"/>
        <v>1.24</v>
      </c>
      <c r="AQ16" s="13">
        <f t="shared" si="19"/>
        <v>0.6</v>
      </c>
      <c r="AR16" s="13">
        <f t="shared" si="20"/>
        <v>0</v>
      </c>
    </row>
    <row r="17" spans="1:44">
      <c r="A17" s="5">
        <v>29</v>
      </c>
      <c r="B17" s="47" t="s">
        <v>106</v>
      </c>
      <c r="C17" s="5">
        <v>148</v>
      </c>
      <c r="D17" s="5">
        <v>104</v>
      </c>
      <c r="E17" s="5">
        <v>138</v>
      </c>
      <c r="F17" s="5">
        <v>130</v>
      </c>
      <c r="G17" s="5">
        <v>182</v>
      </c>
      <c r="H17" s="5">
        <v>195</v>
      </c>
      <c r="I17" s="9">
        <v>187</v>
      </c>
      <c r="J17" s="52">
        <v>243</v>
      </c>
      <c r="K17" s="52">
        <v>227</v>
      </c>
      <c r="L17" s="46">
        <v>272</v>
      </c>
      <c r="M17" s="46">
        <v>310</v>
      </c>
      <c r="O17" s="13">
        <f t="shared" si="0"/>
        <v>-0.29729729729729731</v>
      </c>
      <c r="P17" s="13">
        <f t="shared" si="1"/>
        <v>0.32692307692307693</v>
      </c>
      <c r="Q17" s="13">
        <f t="shared" si="1"/>
        <v>-5.7971014492753624E-2</v>
      </c>
      <c r="R17" s="13">
        <f t="shared" si="1"/>
        <v>0.4</v>
      </c>
      <c r="S17" s="13">
        <f t="shared" si="1"/>
        <v>7.1428571428571425E-2</v>
      </c>
      <c r="T17" s="13">
        <f t="shared" si="1"/>
        <v>-4.1025641025641026E-2</v>
      </c>
      <c r="U17" s="13">
        <f t="shared" si="1"/>
        <v>0.29946524064171121</v>
      </c>
      <c r="V17" s="13">
        <f t="shared" si="1"/>
        <v>-6.584362139917696E-2</v>
      </c>
      <c r="W17" s="13">
        <f t="shared" si="1"/>
        <v>0.19823788546255505</v>
      </c>
      <c r="X17" s="13">
        <f t="shared" si="1"/>
        <v>0.13970588235294118</v>
      </c>
      <c r="Z17" s="13">
        <f t="shared" si="2"/>
        <v>0.31756756756756754</v>
      </c>
      <c r="AA17" s="13">
        <f t="shared" si="3"/>
        <v>0.26351351351351349</v>
      </c>
      <c r="AB17" s="13">
        <f t="shared" si="4"/>
        <v>0.64189189189189189</v>
      </c>
      <c r="AC17" s="13">
        <f t="shared" si="8"/>
        <v>0.53378378378378377</v>
      </c>
      <c r="AD17" s="13">
        <f t="shared" si="9"/>
        <v>0.83783783783783783</v>
      </c>
      <c r="AE17" s="13">
        <f t="shared" si="10"/>
        <v>1.0945945945945945</v>
      </c>
      <c r="AF17" s="13">
        <f t="shared" si="11"/>
        <v>1.3365384615384615</v>
      </c>
      <c r="AG17" s="13">
        <f t="shared" si="12"/>
        <v>1.9807692307692308</v>
      </c>
      <c r="AH17" s="13">
        <f t="shared" si="13"/>
        <v>0.76086956521739135</v>
      </c>
      <c r="AI17" s="13">
        <f t="shared" si="5"/>
        <v>0.43846153846153846</v>
      </c>
      <c r="AJ17" s="13">
        <f t="shared" si="6"/>
        <v>2.7472527472527472E-2</v>
      </c>
      <c r="AK17" s="13">
        <f t="shared" si="14"/>
        <v>0.86923076923076925</v>
      </c>
      <c r="AL17" s="13">
        <f t="shared" si="7"/>
        <v>0.33516483516483514</v>
      </c>
      <c r="AM17" s="13">
        <f t="shared" si="15"/>
        <v>0.24725274725274726</v>
      </c>
      <c r="AN17" s="13">
        <f t="shared" si="16"/>
        <v>0.24615384615384617</v>
      </c>
      <c r="AO17" s="13">
        <f t="shared" si="17"/>
        <v>0.21390374331550802</v>
      </c>
      <c r="AP17" s="13">
        <f t="shared" si="18"/>
        <v>0.49450549450549453</v>
      </c>
      <c r="AQ17" s="13">
        <f t="shared" si="19"/>
        <v>0.39487179487179486</v>
      </c>
      <c r="AR17" s="13">
        <f t="shared" si="20"/>
        <v>0.65775401069518713</v>
      </c>
    </row>
    <row r="18" spans="1:44">
      <c r="A18" s="5">
        <v>31</v>
      </c>
      <c r="B18" s="47" t="s">
        <v>112</v>
      </c>
      <c r="C18" s="5">
        <v>66</v>
      </c>
      <c r="D18" s="5">
        <v>84</v>
      </c>
      <c r="E18" s="5">
        <v>80</v>
      </c>
      <c r="F18" s="5">
        <v>151</v>
      </c>
      <c r="G18" s="5">
        <v>122</v>
      </c>
      <c r="H18" s="5">
        <v>151</v>
      </c>
      <c r="I18" s="9">
        <v>165</v>
      </c>
      <c r="J18" s="52">
        <v>190</v>
      </c>
      <c r="K18" s="52">
        <v>217</v>
      </c>
      <c r="L18" s="46">
        <v>254</v>
      </c>
      <c r="M18" s="46">
        <v>214</v>
      </c>
      <c r="O18" s="13">
        <f t="shared" si="0"/>
        <v>0.27272727272727271</v>
      </c>
      <c r="P18" s="13">
        <f t="shared" si="1"/>
        <v>-4.7619047619047616E-2</v>
      </c>
      <c r="Q18" s="13">
        <f t="shared" si="1"/>
        <v>0.88749999999999996</v>
      </c>
      <c r="R18" s="13">
        <f t="shared" si="1"/>
        <v>-0.19205298013245034</v>
      </c>
      <c r="S18" s="13">
        <f t="shared" si="1"/>
        <v>0.23770491803278687</v>
      </c>
      <c r="T18" s="13">
        <f t="shared" si="1"/>
        <v>9.2715231788079472E-2</v>
      </c>
      <c r="U18" s="13">
        <f t="shared" si="1"/>
        <v>0.15151515151515152</v>
      </c>
      <c r="V18" s="13">
        <f t="shared" si="1"/>
        <v>0.14210526315789473</v>
      </c>
      <c r="W18" s="13">
        <f t="shared" si="1"/>
        <v>0.17050691244239632</v>
      </c>
      <c r="X18" s="13">
        <f t="shared" si="1"/>
        <v>-0.15748031496062992</v>
      </c>
      <c r="Z18" s="13">
        <f t="shared" si="2"/>
        <v>1.2878787878787878</v>
      </c>
      <c r="AA18" s="13">
        <f t="shared" si="3"/>
        <v>1.5</v>
      </c>
      <c r="AB18" s="13">
        <f t="shared" si="4"/>
        <v>1.8787878787878789</v>
      </c>
      <c r="AC18" s="13">
        <f t="shared" si="8"/>
        <v>2.2878787878787881</v>
      </c>
      <c r="AD18" s="13">
        <f t="shared" si="9"/>
        <v>2.8484848484848486</v>
      </c>
      <c r="AE18" s="13">
        <f t="shared" si="10"/>
        <v>2.2424242424242422</v>
      </c>
      <c r="AF18" s="13">
        <f t="shared" si="11"/>
        <v>1.2619047619047619</v>
      </c>
      <c r="AG18" s="13">
        <f t="shared" si="12"/>
        <v>1.5476190476190477</v>
      </c>
      <c r="AH18" s="13">
        <f t="shared" si="13"/>
        <v>1.375</v>
      </c>
      <c r="AI18" s="13">
        <f t="shared" si="5"/>
        <v>9.2715231788079472E-2</v>
      </c>
      <c r="AJ18" s="13">
        <f t="shared" si="6"/>
        <v>0.35245901639344263</v>
      </c>
      <c r="AK18" s="13">
        <f t="shared" si="14"/>
        <v>0.25827814569536423</v>
      </c>
      <c r="AL18" s="13">
        <f t="shared" si="7"/>
        <v>0.55737704918032782</v>
      </c>
      <c r="AM18" s="13">
        <f t="shared" si="15"/>
        <v>0.77868852459016391</v>
      </c>
      <c r="AN18" s="13">
        <f t="shared" si="16"/>
        <v>0.25827814569536423</v>
      </c>
      <c r="AO18" s="13">
        <f t="shared" si="17"/>
        <v>0.31515151515151513</v>
      </c>
      <c r="AP18" s="13">
        <f t="shared" si="18"/>
        <v>1.0819672131147542</v>
      </c>
      <c r="AQ18" s="13">
        <f t="shared" si="19"/>
        <v>0.68211920529801329</v>
      </c>
      <c r="AR18" s="13">
        <f t="shared" si="20"/>
        <v>0.29696969696969699</v>
      </c>
    </row>
    <row r="19" spans="1:44">
      <c r="A19" s="5">
        <v>32</v>
      </c>
      <c r="B19" s="47" t="s">
        <v>116</v>
      </c>
      <c r="C19" s="5">
        <v>81</v>
      </c>
      <c r="D19" s="5">
        <v>112</v>
      </c>
      <c r="E19" s="5">
        <v>206</v>
      </c>
      <c r="F19" s="5">
        <v>114</v>
      </c>
      <c r="G19" s="5">
        <v>166</v>
      </c>
      <c r="H19" s="5">
        <v>255</v>
      </c>
      <c r="I19" s="9">
        <v>266</v>
      </c>
      <c r="J19" s="52">
        <v>378</v>
      </c>
      <c r="K19" s="52">
        <v>323</v>
      </c>
      <c r="L19" s="46">
        <v>346</v>
      </c>
      <c r="M19" s="46">
        <v>308</v>
      </c>
      <c r="O19" s="13">
        <f t="shared" si="0"/>
        <v>0.38271604938271603</v>
      </c>
      <c r="P19" s="13">
        <f>(E19-D19)/D19</f>
        <v>0.8392857142857143</v>
      </c>
      <c r="Q19" s="13">
        <f>(F19-E19)/E19</f>
        <v>-0.44660194174757284</v>
      </c>
      <c r="R19" s="13">
        <f>(G19-F19)/F19</f>
        <v>0.45614035087719296</v>
      </c>
      <c r="S19" s="13">
        <f>(H19-G19)/G19</f>
        <v>0.53614457831325302</v>
      </c>
      <c r="T19" s="13">
        <f>(I19-H19)/H19</f>
        <v>4.3137254901960784E-2</v>
      </c>
      <c r="U19" s="13">
        <f t="shared" ref="U19:X21" si="21">(J19-I19)/I19</f>
        <v>0.42105263157894735</v>
      </c>
      <c r="V19" s="13">
        <f t="shared" si="21"/>
        <v>-0.14550264550264549</v>
      </c>
      <c r="W19" s="13">
        <f t="shared" si="21"/>
        <v>7.1207430340557279E-2</v>
      </c>
      <c r="X19" s="13">
        <f t="shared" si="21"/>
        <v>-0.10982658959537572</v>
      </c>
      <c r="Z19" s="13">
        <f t="shared" si="2"/>
        <v>2.1481481481481484</v>
      </c>
      <c r="AA19" s="13">
        <f t="shared" si="3"/>
        <v>2.2839506172839505</v>
      </c>
      <c r="AB19" s="13">
        <f t="shared" si="4"/>
        <v>3.6666666666666665</v>
      </c>
      <c r="AC19" s="13">
        <f t="shared" si="8"/>
        <v>2.9876543209876543</v>
      </c>
      <c r="AD19" s="13">
        <f t="shared" si="9"/>
        <v>3.2716049382716048</v>
      </c>
      <c r="AE19" s="13">
        <f t="shared" si="10"/>
        <v>2.8024691358024691</v>
      </c>
      <c r="AF19" s="13">
        <f t="shared" si="11"/>
        <v>2.375</v>
      </c>
      <c r="AG19" s="13">
        <f t="shared" si="12"/>
        <v>1.75</v>
      </c>
      <c r="AH19" s="13">
        <f t="shared" si="13"/>
        <v>0.83495145631067957</v>
      </c>
      <c r="AI19" s="13">
        <f t="shared" si="5"/>
        <v>1.3333333333333333</v>
      </c>
      <c r="AJ19" s="13">
        <f t="shared" si="6"/>
        <v>0.60240963855421692</v>
      </c>
      <c r="AK19" s="13">
        <f t="shared" si="14"/>
        <v>2.3157894736842106</v>
      </c>
      <c r="AL19" s="13">
        <f t="shared" si="7"/>
        <v>1.2771084337349397</v>
      </c>
      <c r="AM19" s="13">
        <f t="shared" si="15"/>
        <v>0.94578313253012047</v>
      </c>
      <c r="AN19" s="13">
        <f t="shared" si="16"/>
        <v>0.4823529411764706</v>
      </c>
      <c r="AO19" s="13">
        <f t="shared" si="17"/>
        <v>0.21428571428571427</v>
      </c>
      <c r="AP19" s="13">
        <f t="shared" si="18"/>
        <v>1.0843373493975903</v>
      </c>
      <c r="AQ19" s="13">
        <f t="shared" si="19"/>
        <v>0.35686274509803922</v>
      </c>
      <c r="AR19" s="13">
        <f t="shared" si="20"/>
        <v>0.15789473684210525</v>
      </c>
    </row>
    <row r="20" spans="1:44">
      <c r="A20" s="5">
        <v>33</v>
      </c>
      <c r="B20" s="47" t="s">
        <v>119</v>
      </c>
      <c r="C20" s="5">
        <v>9</v>
      </c>
      <c r="D20" s="5">
        <v>10</v>
      </c>
      <c r="E20" s="5">
        <v>3</v>
      </c>
      <c r="F20" s="5">
        <v>11</v>
      </c>
      <c r="G20" s="5">
        <v>13</v>
      </c>
      <c r="H20" s="5">
        <v>19</v>
      </c>
      <c r="I20" s="9">
        <v>19</v>
      </c>
      <c r="J20" s="52">
        <v>15</v>
      </c>
      <c r="K20" s="52">
        <v>62</v>
      </c>
      <c r="L20" s="46">
        <v>26</v>
      </c>
      <c r="M20" s="46">
        <v>50</v>
      </c>
      <c r="O20" s="13">
        <f t="shared" ref="O20" si="22">(D20-C20)/C20</f>
        <v>0.1111111111111111</v>
      </c>
      <c r="P20" s="13">
        <f t="shared" ref="P20:T21" si="23">(E20-D20)/D20</f>
        <v>-0.7</v>
      </c>
      <c r="Q20" s="13">
        <f t="shared" si="23"/>
        <v>2.6666666666666665</v>
      </c>
      <c r="R20" s="13">
        <f t="shared" si="23"/>
        <v>0.18181818181818182</v>
      </c>
      <c r="S20" s="13">
        <f t="shared" si="23"/>
        <v>0.46153846153846156</v>
      </c>
      <c r="T20" s="13">
        <f t="shared" si="23"/>
        <v>0</v>
      </c>
      <c r="U20" s="13">
        <f t="shared" si="21"/>
        <v>-0.21052631578947367</v>
      </c>
      <c r="V20" s="13">
        <f t="shared" si="21"/>
        <v>3.1333333333333333</v>
      </c>
      <c r="W20" s="13">
        <f t="shared" si="21"/>
        <v>-0.58064516129032262</v>
      </c>
      <c r="X20" s="13">
        <f t="shared" si="21"/>
        <v>0.92307692307692313</v>
      </c>
      <c r="Z20" s="13">
        <f t="shared" ref="Z20" si="24">(H20-C20)/C20</f>
        <v>1.1111111111111112</v>
      </c>
      <c r="AA20" s="13">
        <f t="shared" ref="AA20:AA23" si="25">(I20-C20)/C20</f>
        <v>1.1111111111111112</v>
      </c>
      <c r="AB20" s="13">
        <f t="shared" si="4"/>
        <v>0.66666666666666663</v>
      </c>
      <c r="AC20" s="13">
        <f t="shared" si="8"/>
        <v>5.8888888888888893</v>
      </c>
      <c r="AD20" s="13">
        <f t="shared" si="9"/>
        <v>1.8888888888888888</v>
      </c>
      <c r="AE20" s="13">
        <f t="shared" si="10"/>
        <v>4.5555555555555554</v>
      </c>
      <c r="AF20" s="13">
        <f t="shared" si="11"/>
        <v>0.5</v>
      </c>
      <c r="AG20" s="13">
        <f t="shared" si="12"/>
        <v>4</v>
      </c>
      <c r="AH20" s="13">
        <f t="shared" si="13"/>
        <v>4</v>
      </c>
      <c r="AI20" s="13">
        <f t="shared" si="5"/>
        <v>0.72727272727272729</v>
      </c>
      <c r="AJ20" s="13">
        <f t="shared" ref="AJ20:AJ21" si="26">(I20-G20)/G20</f>
        <v>0.46153846153846156</v>
      </c>
      <c r="AK20" s="13">
        <f t="shared" si="14"/>
        <v>0.36363636363636365</v>
      </c>
      <c r="AL20" s="13">
        <f t="shared" si="7"/>
        <v>0.15384615384615385</v>
      </c>
      <c r="AM20" s="13">
        <f t="shared" si="15"/>
        <v>3.7692307692307692</v>
      </c>
      <c r="AN20" s="13">
        <f t="shared" si="16"/>
        <v>-0.21052631578947367</v>
      </c>
      <c r="AO20" s="13">
        <f t="shared" si="17"/>
        <v>2.263157894736842</v>
      </c>
      <c r="AP20" s="13">
        <f t="shared" si="18"/>
        <v>1</v>
      </c>
      <c r="AQ20" s="13">
        <f t="shared" si="19"/>
        <v>0.36842105263157893</v>
      </c>
      <c r="AR20" s="13">
        <f t="shared" si="20"/>
        <v>1.631578947368421</v>
      </c>
    </row>
    <row r="21" spans="1:44">
      <c r="A21" s="5">
        <v>36</v>
      </c>
      <c r="B21" s="47" t="s">
        <v>127</v>
      </c>
      <c r="C21" s="5">
        <v>0</v>
      </c>
      <c r="D21" s="5">
        <v>1</v>
      </c>
      <c r="E21" s="5">
        <v>0</v>
      </c>
      <c r="F21" s="5">
        <v>0</v>
      </c>
      <c r="G21" s="5">
        <v>11</v>
      </c>
      <c r="H21" s="5">
        <v>4</v>
      </c>
      <c r="I21" s="9">
        <v>12</v>
      </c>
      <c r="J21" s="52">
        <v>12</v>
      </c>
      <c r="K21" s="52">
        <v>1</v>
      </c>
      <c r="L21" s="88">
        <v>1</v>
      </c>
      <c r="M21" s="46">
        <v>6</v>
      </c>
      <c r="O21" s="13">
        <v>0</v>
      </c>
      <c r="P21" s="13">
        <f t="shared" si="23"/>
        <v>-1</v>
      </c>
      <c r="Q21" s="13">
        <v>0</v>
      </c>
      <c r="R21" s="13">
        <v>0</v>
      </c>
      <c r="S21" s="13">
        <f t="shared" si="23"/>
        <v>-0.63636363636363635</v>
      </c>
      <c r="T21" s="13">
        <f t="shared" si="23"/>
        <v>2</v>
      </c>
      <c r="U21" s="13">
        <f t="shared" si="21"/>
        <v>0</v>
      </c>
      <c r="V21" s="13">
        <f t="shared" si="21"/>
        <v>-0.91666666666666663</v>
      </c>
      <c r="W21" s="13">
        <f t="shared" si="21"/>
        <v>0</v>
      </c>
      <c r="X21" s="13">
        <f t="shared" si="21"/>
        <v>5</v>
      </c>
      <c r="Z21" s="13">
        <v>0</v>
      </c>
      <c r="AA21" s="13" t="e">
        <f t="shared" si="25"/>
        <v>#DIV/0!</v>
      </c>
      <c r="AB21" s="13" t="e">
        <f t="shared" si="4"/>
        <v>#DIV/0!</v>
      </c>
      <c r="AC21" s="13" t="e">
        <f t="shared" si="8"/>
        <v>#DIV/0!</v>
      </c>
      <c r="AD21" s="13" t="e">
        <f t="shared" si="9"/>
        <v>#DIV/0!</v>
      </c>
      <c r="AE21" s="13" t="e">
        <f t="shared" si="10"/>
        <v>#DIV/0!</v>
      </c>
      <c r="AF21" s="13">
        <f t="shared" si="11"/>
        <v>11</v>
      </c>
      <c r="AG21" s="13">
        <f t="shared" si="12"/>
        <v>5</v>
      </c>
      <c r="AH21" s="13" t="e">
        <f t="shared" si="13"/>
        <v>#DIV/0!</v>
      </c>
      <c r="AI21" s="13" t="e">
        <f t="shared" si="5"/>
        <v>#DIV/0!</v>
      </c>
      <c r="AJ21" s="13">
        <f t="shared" si="26"/>
        <v>9.0909090909090912E-2</v>
      </c>
      <c r="AK21" s="13" t="e">
        <f t="shared" si="14"/>
        <v>#DIV/0!</v>
      </c>
      <c r="AL21" s="13">
        <f t="shared" si="7"/>
        <v>9.0909090909090912E-2</v>
      </c>
      <c r="AM21" s="13">
        <f t="shared" si="15"/>
        <v>-0.90909090909090906</v>
      </c>
      <c r="AN21" s="13">
        <f t="shared" si="16"/>
        <v>2</v>
      </c>
      <c r="AO21" s="13">
        <f t="shared" si="17"/>
        <v>-0.91666666666666663</v>
      </c>
      <c r="AP21" s="13">
        <f t="shared" si="18"/>
        <v>-0.90909090909090906</v>
      </c>
      <c r="AQ21" s="13">
        <f t="shared" si="19"/>
        <v>-0.75</v>
      </c>
      <c r="AR21" s="13">
        <f t="shared" si="20"/>
        <v>-0.5</v>
      </c>
    </row>
    <row r="22" spans="1:44">
      <c r="C22" s="9">
        <f t="shared" ref="C22:M22" si="27">SUM(C3:C21)</f>
        <v>655</v>
      </c>
      <c r="D22" s="9">
        <f t="shared" si="27"/>
        <v>725</v>
      </c>
      <c r="E22" s="9">
        <f t="shared" si="27"/>
        <v>782</v>
      </c>
      <c r="F22" s="9">
        <f t="shared" si="27"/>
        <v>752</v>
      </c>
      <c r="G22" s="9">
        <f t="shared" si="27"/>
        <v>1006</v>
      </c>
      <c r="H22" s="9">
        <f t="shared" si="27"/>
        <v>1246</v>
      </c>
      <c r="I22" s="9">
        <f t="shared" si="27"/>
        <v>1367</v>
      </c>
      <c r="J22" s="9">
        <f t="shared" si="27"/>
        <v>1650</v>
      </c>
      <c r="K22" s="9">
        <f t="shared" si="27"/>
        <v>1802</v>
      </c>
      <c r="L22" s="9">
        <f t="shared" si="27"/>
        <v>2107</v>
      </c>
      <c r="M22" s="9">
        <f t="shared" si="27"/>
        <v>2182</v>
      </c>
      <c r="AB22" s="13"/>
      <c r="AC22" s="13"/>
      <c r="AD22" s="13"/>
      <c r="AE22" s="13"/>
      <c r="AF22" s="50"/>
      <c r="AG22" s="50"/>
      <c r="AH22" s="50"/>
      <c r="AN22" s="13"/>
    </row>
    <row r="23" spans="1:44" s="41" customFormat="1">
      <c r="A23" s="41" t="s">
        <v>141</v>
      </c>
      <c r="C23" s="39">
        <f t="shared" ref="C23:M23" si="28">SUM(C3:C21)/COUNT(C3:C21)</f>
        <v>34.473684210526315</v>
      </c>
      <c r="D23" s="39">
        <f t="shared" si="28"/>
        <v>38.157894736842103</v>
      </c>
      <c r="E23" s="39">
        <f t="shared" si="28"/>
        <v>41.157894736842103</v>
      </c>
      <c r="F23" s="39">
        <f t="shared" si="28"/>
        <v>39.578947368421055</v>
      </c>
      <c r="G23" s="39">
        <f>SUM(G3:G21)/COUNT(G3:G21)</f>
        <v>52.94736842105263</v>
      </c>
      <c r="H23" s="39">
        <f t="shared" si="28"/>
        <v>65.578947368421055</v>
      </c>
      <c r="I23" s="39">
        <f t="shared" si="28"/>
        <v>71.94736842105263</v>
      </c>
      <c r="J23" s="39">
        <f t="shared" si="28"/>
        <v>86.84210526315789</v>
      </c>
      <c r="K23" s="39">
        <f t="shared" si="28"/>
        <v>94.84210526315789</v>
      </c>
      <c r="L23" s="39">
        <f t="shared" si="28"/>
        <v>110.89473684210526</v>
      </c>
      <c r="M23" s="39">
        <f t="shared" si="28"/>
        <v>114.84210526315789</v>
      </c>
      <c r="O23" s="43">
        <f t="shared" ref="O23:X24" si="29">(D23-C23)/C23</f>
        <v>0.10687022900763353</v>
      </c>
      <c r="P23" s="43">
        <f t="shared" si="29"/>
        <v>7.8620689655172424E-2</v>
      </c>
      <c r="Q23" s="43">
        <f t="shared" si="29"/>
        <v>-3.8363171355498604E-2</v>
      </c>
      <c r="R23" s="43">
        <f t="shared" si="29"/>
        <v>0.33776595744680837</v>
      </c>
      <c r="S23" s="43">
        <f t="shared" si="29"/>
        <v>0.23856858846918497</v>
      </c>
      <c r="T23" s="43">
        <f t="shared" si="29"/>
        <v>9.7110754414125144E-2</v>
      </c>
      <c r="U23" s="43">
        <f t="shared" si="29"/>
        <v>0.20702267739575708</v>
      </c>
      <c r="V23" s="43">
        <f t="shared" si="29"/>
        <v>9.2121212121212132E-2</v>
      </c>
      <c r="W23" s="43">
        <f t="shared" si="29"/>
        <v>0.16925638179800223</v>
      </c>
      <c r="X23" s="43">
        <f t="shared" si="29"/>
        <v>3.5595633602278111E-2</v>
      </c>
      <c r="Y23" s="43"/>
      <c r="Z23" s="43">
        <f>(H23-C23)/C23</f>
        <v>0.90229007633587799</v>
      </c>
      <c r="AA23" s="50">
        <f t="shared" si="25"/>
        <v>1.0870229007633587</v>
      </c>
      <c r="AB23" s="50">
        <f>(J23-C23)/C23</f>
        <v>1.5190839694656488</v>
      </c>
      <c r="AC23" s="50">
        <f>(K23-C23)/C23</f>
        <v>1.7511450381679388</v>
      </c>
      <c r="AD23" s="43">
        <f t="shared" si="9"/>
        <v>2.216793893129771</v>
      </c>
      <c r="AE23" s="43">
        <f t="shared" si="10"/>
        <v>2.331297709923664</v>
      </c>
      <c r="AF23" s="50">
        <f t="shared" si="11"/>
        <v>1.2758620689655173</v>
      </c>
      <c r="AG23" s="43">
        <f t="shared" si="12"/>
        <v>2.009655172413793</v>
      </c>
      <c r="AH23" s="50">
        <f t="shared" si="13"/>
        <v>1.1099744245524297</v>
      </c>
      <c r="AI23" s="43">
        <f>(I23-F23)/F23</f>
        <v>0.81781914893617003</v>
      </c>
      <c r="AJ23" s="43">
        <f>(I23-G23)/G23</f>
        <v>0.35884691848906564</v>
      </c>
      <c r="AK23" s="50">
        <f t="shared" si="14"/>
        <v>1.1941489361702124</v>
      </c>
      <c r="AL23" s="43">
        <f>(J23-G23)/G23</f>
        <v>0.64015904572564608</v>
      </c>
      <c r="AM23" s="43">
        <f t="shared" si="15"/>
        <v>0.79125248508946322</v>
      </c>
      <c r="AN23" s="50">
        <f t="shared" si="16"/>
        <v>0.32423756019261624</v>
      </c>
      <c r="AO23" s="50">
        <f t="shared" si="16"/>
        <v>0.31821506949524503</v>
      </c>
      <c r="AP23" s="43">
        <f t="shared" si="18"/>
        <v>1.0944333996023856</v>
      </c>
      <c r="AQ23" s="43">
        <f t="shared" si="19"/>
        <v>0.69101123595505609</v>
      </c>
      <c r="AR23" s="43">
        <f t="shared" si="19"/>
        <v>0.5961960497439649</v>
      </c>
    </row>
    <row r="24" spans="1:44">
      <c r="A24" s="44" t="s">
        <v>167</v>
      </c>
      <c r="B24" s="44"/>
      <c r="C24" s="44">
        <v>14</v>
      </c>
      <c r="D24" s="44">
        <v>19</v>
      </c>
      <c r="E24" s="44">
        <v>25</v>
      </c>
      <c r="F24" s="44">
        <v>30</v>
      </c>
      <c r="G24" s="44">
        <v>39</v>
      </c>
      <c r="H24" s="44">
        <v>45</v>
      </c>
      <c r="I24" s="44">
        <v>50</v>
      </c>
      <c r="J24" s="44">
        <v>51</v>
      </c>
      <c r="K24" s="44">
        <v>57</v>
      </c>
      <c r="L24" s="41">
        <v>60</v>
      </c>
      <c r="M24" s="41">
        <v>69</v>
      </c>
      <c r="O24" s="43">
        <f t="shared" si="29"/>
        <v>0.35714285714285715</v>
      </c>
      <c r="P24" s="43">
        <f t="shared" si="29"/>
        <v>0.31578947368421051</v>
      </c>
      <c r="Q24" s="43">
        <f t="shared" ref="Q24" si="30">(F24-E24)/E24</f>
        <v>0.2</v>
      </c>
      <c r="R24" s="43">
        <f t="shared" ref="R24" si="31">(G24-F24)/F24</f>
        <v>0.3</v>
      </c>
      <c r="S24" s="43">
        <f t="shared" ref="S24" si="32">(H24-G24)/G24</f>
        <v>0.15384615384615385</v>
      </c>
      <c r="T24" s="43">
        <f t="shared" ref="T24" si="33">(I24-H24)/H24</f>
        <v>0.1111111111111111</v>
      </c>
      <c r="U24" s="43">
        <f t="shared" ref="U24" si="34">(J24-I24)/I24</f>
        <v>0.02</v>
      </c>
      <c r="V24" s="43">
        <f t="shared" ref="V24:X24" si="35">(K24-J24)/J24</f>
        <v>0.11764705882352941</v>
      </c>
      <c r="W24" s="43">
        <f t="shared" si="35"/>
        <v>5.2631578947368418E-2</v>
      </c>
      <c r="X24" s="43">
        <f t="shared" si="35"/>
        <v>0.15</v>
      </c>
      <c r="AC24" s="50">
        <f>(K24-C24)/C24</f>
        <v>3.0714285714285716</v>
      </c>
      <c r="AD24" s="50">
        <f>(L24-C24)/C24</f>
        <v>3.2857142857142856</v>
      </c>
      <c r="AE24" s="43">
        <f t="shared" si="10"/>
        <v>3.9285714285714284</v>
      </c>
      <c r="AQ24" s="43">
        <f t="shared" si="19"/>
        <v>0.33333333333333331</v>
      </c>
      <c r="AR24" s="43">
        <f t="shared" si="19"/>
        <v>0.38</v>
      </c>
    </row>
    <row r="25" spans="1:44">
      <c r="A25" s="44" t="s">
        <v>168</v>
      </c>
      <c r="D25" s="62">
        <f>(D24-C24)/C24</f>
        <v>0.35714285714285715</v>
      </c>
      <c r="E25" s="62">
        <f t="shared" ref="E25:M25" si="36">(E24-D24)/D24</f>
        <v>0.31578947368421051</v>
      </c>
      <c r="F25" s="62">
        <f t="shared" si="36"/>
        <v>0.2</v>
      </c>
      <c r="G25" s="62">
        <f t="shared" si="36"/>
        <v>0.3</v>
      </c>
      <c r="H25" s="62">
        <f t="shared" si="36"/>
        <v>0.15384615384615385</v>
      </c>
      <c r="I25" s="62">
        <f t="shared" si="36"/>
        <v>0.1111111111111111</v>
      </c>
      <c r="J25" s="62">
        <f t="shared" si="36"/>
        <v>0.02</v>
      </c>
      <c r="K25" s="62">
        <f t="shared" si="36"/>
        <v>0.11764705882352941</v>
      </c>
      <c r="L25" s="62">
        <f t="shared" si="36"/>
        <v>5.2631578947368418E-2</v>
      </c>
      <c r="M25" s="62">
        <f t="shared" si="36"/>
        <v>0.15</v>
      </c>
      <c r="O25" s="43"/>
      <c r="P25" s="43"/>
    </row>
    <row r="26" spans="1:44">
      <c r="A26" s="9" t="s">
        <v>155</v>
      </c>
    </row>
    <row r="27" spans="1:44">
      <c r="A27" s="9" t="s">
        <v>154</v>
      </c>
    </row>
    <row r="71" spans="18:18">
      <c r="R71" s="44"/>
    </row>
  </sheetData>
  <mergeCells count="1">
    <mergeCell ref="C1:H1"/>
  </mergeCells>
  <phoneticPr fontId="7" type="noConversion"/>
  <printOptions gridLines="1"/>
  <pageMargins left="0" right="0" top="0.5" bottom="0.5" header="0.5" footer="0.25"/>
  <pageSetup paperSize="17" scale="59" orientation="landscape"/>
  <headerFooter alignWithMargins="0">
    <oddFooter>&amp;A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"/>
  <sheetViews>
    <sheetView workbookViewId="0">
      <selection activeCell="T13" sqref="T13"/>
    </sheetView>
  </sheetViews>
  <sheetFormatPr baseColWidth="10" defaultColWidth="8.83203125" defaultRowHeight="12" x14ac:dyDescent="0"/>
  <cols>
    <col min="2" max="2" width="8.83203125" style="17"/>
  </cols>
  <sheetData>
    <row r="1" spans="2:8" s="17" customFormat="1">
      <c r="C1" s="17" t="s">
        <v>151</v>
      </c>
      <c r="D1" s="17" t="s">
        <v>152</v>
      </c>
      <c r="G1" s="17" t="s">
        <v>153</v>
      </c>
      <c r="H1" s="17" t="s">
        <v>15</v>
      </c>
    </row>
    <row r="2" spans="2:8">
      <c r="B2" s="17">
        <v>2004</v>
      </c>
      <c r="C2" s="11"/>
      <c r="D2" s="11"/>
      <c r="F2" s="17">
        <v>2004</v>
      </c>
      <c r="G2" s="11">
        <v>0.71699999999999997</v>
      </c>
      <c r="H2" s="11">
        <v>0.28299999999999997</v>
      </c>
    </row>
    <row r="3" spans="2:8">
      <c r="B3" s="17">
        <v>2005</v>
      </c>
      <c r="C3" s="11">
        <v>0.76900000000000002</v>
      </c>
      <c r="D3" s="11">
        <v>0.23100000000000001</v>
      </c>
      <c r="F3" s="17">
        <v>2005</v>
      </c>
      <c r="G3" s="11">
        <v>0.70799999999999996</v>
      </c>
      <c r="H3" s="11">
        <v>0.29199999999999998</v>
      </c>
    </row>
    <row r="4" spans="2:8">
      <c r="B4" s="17">
        <v>2006</v>
      </c>
      <c r="C4" s="11">
        <v>0.76900000000000002</v>
      </c>
      <c r="D4" s="11">
        <v>0.23100000000000001</v>
      </c>
      <c r="F4" s="17">
        <v>2006</v>
      </c>
      <c r="G4" s="11">
        <v>0.752</v>
      </c>
      <c r="H4" s="11">
        <v>0.248</v>
      </c>
    </row>
    <row r="5" spans="2:8">
      <c r="B5" s="17">
        <v>2007</v>
      </c>
      <c r="C5" s="11">
        <v>0.73699999999999999</v>
      </c>
      <c r="D5" s="11">
        <v>0.26500000000000001</v>
      </c>
      <c r="F5" s="17">
        <v>2007</v>
      </c>
      <c r="G5" s="11">
        <v>0.69499999999999995</v>
      </c>
      <c r="H5" s="11">
        <v>0.29099999999999998</v>
      </c>
    </row>
    <row r="6" spans="2:8">
      <c r="B6" s="17">
        <v>2008</v>
      </c>
      <c r="C6" s="11">
        <v>0.82099999999999995</v>
      </c>
      <c r="D6" s="11">
        <v>0.17299999999999999</v>
      </c>
      <c r="F6" s="17">
        <v>2008</v>
      </c>
      <c r="G6" s="11">
        <v>0.77300000000000002</v>
      </c>
      <c r="H6" s="11">
        <v>0.22700000000000001</v>
      </c>
    </row>
    <row r="7" spans="2:8">
      <c r="B7" s="17">
        <v>2009</v>
      </c>
      <c r="C7" s="11">
        <v>0.81</v>
      </c>
      <c r="D7" s="11">
        <v>0.19</v>
      </c>
      <c r="F7" s="17">
        <v>2009</v>
      </c>
      <c r="G7" s="11">
        <v>0.77500000000000002</v>
      </c>
      <c r="H7" s="11">
        <v>0.22500000000000001</v>
      </c>
    </row>
    <row r="8" spans="2:8">
      <c r="B8" s="17">
        <v>2010</v>
      </c>
      <c r="C8" s="11">
        <v>0.77</v>
      </c>
      <c r="D8" s="11">
        <v>0.23</v>
      </c>
      <c r="F8" s="17">
        <v>2010</v>
      </c>
      <c r="G8" s="11">
        <v>0.78500000000000003</v>
      </c>
      <c r="H8" s="11">
        <v>0.215</v>
      </c>
    </row>
    <row r="9" spans="2:8">
      <c r="B9" s="17">
        <v>2011</v>
      </c>
      <c r="C9" s="11">
        <v>0.75600000000000001</v>
      </c>
      <c r="D9" s="11">
        <v>0.24399999999999999</v>
      </c>
      <c r="F9" s="17">
        <v>2011</v>
      </c>
      <c r="G9" s="11">
        <v>0.753</v>
      </c>
      <c r="H9" s="11">
        <v>0.247</v>
      </c>
    </row>
    <row r="10" spans="2:8">
      <c r="B10" s="17">
        <v>2012</v>
      </c>
      <c r="C10" s="11">
        <v>0.77300000000000002</v>
      </c>
      <c r="D10" s="11">
        <v>0.22699999999999998</v>
      </c>
      <c r="F10" s="17">
        <v>2012</v>
      </c>
      <c r="G10" s="11">
        <v>0.75700000000000001</v>
      </c>
      <c r="H10" s="11">
        <v>0.24299999999999999</v>
      </c>
    </row>
    <row r="11" spans="2:8">
      <c r="B11" s="17">
        <v>2013</v>
      </c>
      <c r="C11" s="11">
        <v>0.755</v>
      </c>
      <c r="D11" s="11">
        <v>0.245</v>
      </c>
      <c r="F11" s="17">
        <v>2013</v>
      </c>
      <c r="G11" s="11">
        <v>0.75439999999999996</v>
      </c>
      <c r="H11" s="11">
        <v>0.2455</v>
      </c>
    </row>
    <row r="12" spans="2:8">
      <c r="B12" s="17">
        <v>2014</v>
      </c>
      <c r="C12" s="11">
        <v>0.755</v>
      </c>
      <c r="D12" s="11">
        <v>0.245</v>
      </c>
      <c r="F12" s="17">
        <v>2014</v>
      </c>
      <c r="G12" s="11">
        <v>0.73499999999999999</v>
      </c>
      <c r="H12" s="11">
        <v>0.26500000000000001</v>
      </c>
    </row>
  </sheetData>
  <phoneticPr fontId="7" type="noConversion"/>
  <printOptions gridLines="1"/>
  <pageMargins left="0" right="0" top="0.5" bottom="0.5" header="0.5" footer="0.25"/>
  <pageSetup paperSize="5" orientation="landscape"/>
  <headerFooter alignWithMargins="0">
    <oddFooter>&amp;A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F16" sqref="F16"/>
    </sheetView>
  </sheetViews>
  <sheetFormatPr baseColWidth="10" defaultColWidth="8.83203125" defaultRowHeight="12" x14ac:dyDescent="0"/>
  <cols>
    <col min="2" max="2" width="14" bestFit="1" customWidth="1"/>
    <col min="3" max="3" width="16.1640625" bestFit="1" customWidth="1"/>
    <col min="9" max="9" width="13.6640625" bestFit="1" customWidth="1"/>
    <col min="10" max="10" width="16.1640625" bestFit="1" customWidth="1"/>
    <col min="16" max="16" width="13.6640625" bestFit="1" customWidth="1"/>
    <col min="17" max="17" width="16.1640625" bestFit="1" customWidth="1"/>
  </cols>
  <sheetData>
    <row r="1" spans="1:17">
      <c r="A1" s="114" t="s">
        <v>177</v>
      </c>
      <c r="B1" s="114"/>
      <c r="C1" s="114"/>
      <c r="H1" s="114" t="s">
        <v>178</v>
      </c>
      <c r="I1" s="114"/>
      <c r="J1" s="114"/>
      <c r="O1" s="114" t="s">
        <v>179</v>
      </c>
      <c r="P1" s="114"/>
      <c r="Q1" s="114"/>
    </row>
    <row r="2" spans="1:17" s="69" customFormat="1" ht="13">
      <c r="A2" s="70" t="s">
        <v>175</v>
      </c>
      <c r="B2" s="71" t="s">
        <v>12</v>
      </c>
      <c r="C2" s="71" t="s">
        <v>13</v>
      </c>
      <c r="H2" s="70" t="s">
        <v>175</v>
      </c>
      <c r="I2" s="71" t="s">
        <v>12</v>
      </c>
      <c r="J2" s="71" t="s">
        <v>13</v>
      </c>
      <c r="O2" s="70" t="s">
        <v>175</v>
      </c>
      <c r="P2" s="71" t="s">
        <v>12</v>
      </c>
      <c r="Q2" s="71" t="s">
        <v>13</v>
      </c>
    </row>
    <row r="3" spans="1:17">
      <c r="A3" s="72">
        <v>2004</v>
      </c>
      <c r="B3" s="73">
        <v>666</v>
      </c>
      <c r="C3" s="74">
        <v>0.623</v>
      </c>
      <c r="H3" s="72">
        <v>2004</v>
      </c>
      <c r="I3" s="73">
        <v>248</v>
      </c>
      <c r="J3" s="74">
        <v>0.38300000000000001</v>
      </c>
      <c r="O3" s="72">
        <v>2004</v>
      </c>
      <c r="P3" s="73">
        <v>418</v>
      </c>
      <c r="Q3" s="74">
        <v>0.99299999999999999</v>
      </c>
    </row>
    <row r="4" spans="1:17">
      <c r="A4" s="72">
        <v>2005</v>
      </c>
      <c r="B4" s="73">
        <v>897</v>
      </c>
      <c r="C4" s="74">
        <v>0.58899999999999997</v>
      </c>
      <c r="H4" s="72">
        <v>2005</v>
      </c>
      <c r="I4" s="73">
        <v>240</v>
      </c>
      <c r="J4" s="74">
        <v>0.27700000000000002</v>
      </c>
      <c r="O4" s="72">
        <v>2005</v>
      </c>
      <c r="P4" s="73">
        <v>657</v>
      </c>
      <c r="Q4" s="74">
        <v>0.997</v>
      </c>
    </row>
    <row r="5" spans="1:17">
      <c r="A5" s="72">
        <v>2006</v>
      </c>
      <c r="B5" s="73">
        <v>1425</v>
      </c>
      <c r="C5" s="74">
        <v>0.66600000000000004</v>
      </c>
      <c r="H5" s="72">
        <v>2006</v>
      </c>
      <c r="I5" s="73">
        <v>266</v>
      </c>
      <c r="J5" s="74">
        <v>0.27500000000000002</v>
      </c>
      <c r="O5" s="72">
        <v>2006</v>
      </c>
      <c r="P5" s="73">
        <v>1159</v>
      </c>
      <c r="Q5" s="74">
        <v>0.998</v>
      </c>
    </row>
    <row r="6" spans="1:17">
      <c r="A6" s="72">
        <v>2007</v>
      </c>
      <c r="B6" s="73">
        <v>640</v>
      </c>
      <c r="C6" s="74">
        <v>0.65200000000000002</v>
      </c>
      <c r="H6" s="72">
        <v>2007</v>
      </c>
      <c r="I6" s="73">
        <v>160</v>
      </c>
      <c r="J6" s="74">
        <v>0.31900000000000001</v>
      </c>
      <c r="O6" s="72">
        <v>2007</v>
      </c>
      <c r="P6" s="73">
        <v>480</v>
      </c>
      <c r="Q6" s="74">
        <v>0.998</v>
      </c>
    </row>
    <row r="7" spans="1:17">
      <c r="A7" s="72">
        <v>2008</v>
      </c>
      <c r="B7" s="73">
        <v>2763</v>
      </c>
      <c r="C7" s="74">
        <v>0.64900000000000002</v>
      </c>
      <c r="H7" s="72">
        <v>2008</v>
      </c>
      <c r="I7" s="73">
        <v>445</v>
      </c>
      <c r="J7" s="74">
        <v>0.23200000000000001</v>
      </c>
      <c r="O7" s="72">
        <v>2008</v>
      </c>
      <c r="P7" s="73">
        <v>2318</v>
      </c>
      <c r="Q7" s="74">
        <v>0.99099999999999999</v>
      </c>
    </row>
    <row r="8" spans="1:17">
      <c r="A8" s="72">
        <v>2009</v>
      </c>
      <c r="B8" s="73">
        <v>6251</v>
      </c>
      <c r="C8" s="74">
        <v>0.749</v>
      </c>
      <c r="H8" s="72">
        <v>2009</v>
      </c>
      <c r="I8" s="73">
        <v>430</v>
      </c>
      <c r="J8" s="74">
        <v>0.17599999999999999</v>
      </c>
      <c r="O8" s="72">
        <v>2009</v>
      </c>
      <c r="P8" s="73">
        <v>5821</v>
      </c>
      <c r="Q8" s="74">
        <v>0.98499999999999999</v>
      </c>
    </row>
    <row r="9" spans="1:17">
      <c r="A9" s="72">
        <v>2010</v>
      </c>
      <c r="B9" s="73">
        <v>3763</v>
      </c>
      <c r="C9" s="74">
        <v>0.61299999999999999</v>
      </c>
      <c r="H9" s="72">
        <v>2010</v>
      </c>
      <c r="I9" s="73">
        <v>555</v>
      </c>
      <c r="J9" s="74">
        <v>0.191</v>
      </c>
      <c r="O9" s="72">
        <v>2010</v>
      </c>
      <c r="P9" s="73">
        <v>3208</v>
      </c>
      <c r="Q9" s="74">
        <v>0.99199999999999999</v>
      </c>
    </row>
    <row r="10" spans="1:17">
      <c r="A10" s="72">
        <v>2011</v>
      </c>
      <c r="B10" s="73">
        <v>4517</v>
      </c>
      <c r="C10" s="74">
        <v>0.63500000000000001</v>
      </c>
      <c r="H10" s="72">
        <v>2011</v>
      </c>
      <c r="I10" s="73">
        <v>725</v>
      </c>
      <c r="J10" s="74">
        <v>0.222</v>
      </c>
      <c r="O10" s="72">
        <v>2011</v>
      </c>
      <c r="P10" s="73">
        <v>3792</v>
      </c>
      <c r="Q10" s="74">
        <v>0.98499999999999999</v>
      </c>
    </row>
    <row r="11" spans="1:17">
      <c r="A11" s="72">
        <v>2012</v>
      </c>
      <c r="B11" s="73">
        <v>4436</v>
      </c>
      <c r="C11" s="74">
        <v>0.56299999999999994</v>
      </c>
      <c r="H11" s="72">
        <v>2012</v>
      </c>
      <c r="I11" s="73">
        <v>775</v>
      </c>
      <c r="J11" s="74">
        <v>0.19700000000000001</v>
      </c>
      <c r="O11" s="72">
        <v>2012</v>
      </c>
      <c r="P11" s="73">
        <v>3661</v>
      </c>
      <c r="Q11" s="74">
        <v>0.92700000000000005</v>
      </c>
    </row>
    <row r="12" spans="1:17">
      <c r="A12" s="72">
        <v>2013</v>
      </c>
      <c r="B12" s="73">
        <v>4480</v>
      </c>
      <c r="C12" s="74">
        <v>0.57730000000000004</v>
      </c>
      <c r="H12" s="72">
        <v>2013</v>
      </c>
      <c r="I12" s="73">
        <v>1029</v>
      </c>
      <c r="J12" s="74">
        <v>0.251</v>
      </c>
      <c r="O12" s="72">
        <v>2013</v>
      </c>
      <c r="P12" s="73">
        <v>3451</v>
      </c>
      <c r="Q12" s="74">
        <v>0.94269999999999998</v>
      </c>
    </row>
    <row r="13" spans="1:17">
      <c r="A13" s="72">
        <v>2014</v>
      </c>
      <c r="B13" s="73">
        <v>4973</v>
      </c>
      <c r="C13" s="74">
        <v>0.55100000000000005</v>
      </c>
      <c r="H13" s="72">
        <v>2014</v>
      </c>
      <c r="I13" s="73">
        <v>1054</v>
      </c>
      <c r="J13" s="74">
        <v>0.20860000000000001</v>
      </c>
      <c r="O13" s="72">
        <v>2014</v>
      </c>
      <c r="P13" s="73">
        <v>3919</v>
      </c>
      <c r="Q13" s="74">
        <v>0.98640000000000005</v>
      </c>
    </row>
  </sheetData>
  <mergeCells count="3">
    <mergeCell ref="A1:C1"/>
    <mergeCell ref="H1:J1"/>
    <mergeCell ref="O1:Q1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80" zoomScaleNormal="80" zoomScalePageLayoutView="80" workbookViewId="0">
      <selection activeCell="M40" sqref="M40"/>
    </sheetView>
  </sheetViews>
  <sheetFormatPr baseColWidth="10" defaultColWidth="8.83203125" defaultRowHeight="12" x14ac:dyDescent="0"/>
  <cols>
    <col min="1" max="1" width="8.33203125" bestFit="1" customWidth="1"/>
    <col min="2" max="2" width="27.5" customWidth="1"/>
    <col min="3" max="3" width="8.1640625" bestFit="1" customWidth="1"/>
    <col min="4" max="4" width="19.5" customWidth="1"/>
    <col min="5" max="5" width="26.83203125" customWidth="1"/>
    <col min="6" max="6" width="13.6640625" bestFit="1" customWidth="1"/>
  </cols>
  <sheetData>
    <row r="1" spans="1:6">
      <c r="A1" s="65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170</v>
      </c>
    </row>
    <row r="2" spans="1:6">
      <c r="A2" s="66">
        <v>7</v>
      </c>
      <c r="B2" s="67" t="s">
        <v>59</v>
      </c>
      <c r="C2" s="67" t="s">
        <v>60</v>
      </c>
      <c r="D2" s="67" t="s">
        <v>61</v>
      </c>
      <c r="E2" s="67" t="s">
        <v>58</v>
      </c>
      <c r="F2" s="68">
        <v>1.6863406408094399E-3</v>
      </c>
    </row>
    <row r="3" spans="1:6">
      <c r="A3" s="66">
        <v>8</v>
      </c>
      <c r="B3" s="67" t="s">
        <v>31</v>
      </c>
      <c r="C3" s="67" t="s">
        <v>22</v>
      </c>
      <c r="D3" s="67" t="s">
        <v>74</v>
      </c>
      <c r="E3" s="67" t="s">
        <v>75</v>
      </c>
      <c r="F3" s="68">
        <v>8.7719298245613996E-3</v>
      </c>
    </row>
    <row r="4" spans="1:6">
      <c r="A4" s="66">
        <v>10</v>
      </c>
      <c r="B4" s="67" t="s">
        <v>106</v>
      </c>
      <c r="C4" s="67" t="s">
        <v>22</v>
      </c>
      <c r="D4" s="67" t="s">
        <v>107</v>
      </c>
      <c r="E4" s="67" t="s">
        <v>108</v>
      </c>
      <c r="F4" s="68">
        <v>1.3501350135013499E-2</v>
      </c>
    </row>
    <row r="5" spans="1:6">
      <c r="A5" s="66">
        <v>12</v>
      </c>
      <c r="B5" s="67" t="s">
        <v>116</v>
      </c>
      <c r="C5" s="67" t="s">
        <v>113</v>
      </c>
      <c r="D5" s="67" t="s">
        <v>117</v>
      </c>
      <c r="E5" s="67" t="s">
        <v>118</v>
      </c>
      <c r="F5" s="68">
        <v>1.7135023989033601E-2</v>
      </c>
    </row>
    <row r="6" spans="1:6" ht="20">
      <c r="A6" s="66">
        <v>16</v>
      </c>
      <c r="B6" s="67" t="s">
        <v>119</v>
      </c>
      <c r="C6" s="67" t="s">
        <v>60</v>
      </c>
      <c r="D6" s="67" t="s">
        <v>120</v>
      </c>
      <c r="E6" s="67" t="s">
        <v>121</v>
      </c>
      <c r="F6" s="68">
        <v>1.9011406844106502E-2</v>
      </c>
    </row>
    <row r="7" spans="1:6">
      <c r="A7" s="66">
        <v>17</v>
      </c>
      <c r="B7" s="67" t="s">
        <v>72</v>
      </c>
      <c r="C7" s="67" t="s">
        <v>22</v>
      </c>
      <c r="D7" s="67" t="s">
        <v>73</v>
      </c>
      <c r="E7" s="67" t="s">
        <v>39</v>
      </c>
      <c r="F7" s="68">
        <v>2.02020202020202E-2</v>
      </c>
    </row>
    <row r="8" spans="1:6">
      <c r="A8" s="66">
        <v>19</v>
      </c>
      <c r="B8" s="67" t="s">
        <v>93</v>
      </c>
      <c r="C8" s="67" t="s">
        <v>22</v>
      </c>
      <c r="D8" s="67" t="s">
        <v>94</v>
      </c>
      <c r="E8" s="67" t="s">
        <v>30</v>
      </c>
      <c r="F8" s="68">
        <v>3.3033033033033003E-2</v>
      </c>
    </row>
    <row r="9" spans="1:6" ht="20">
      <c r="A9" s="66">
        <v>21</v>
      </c>
      <c r="B9" s="67" t="s">
        <v>112</v>
      </c>
      <c r="C9" s="67" t="s">
        <v>113</v>
      </c>
      <c r="D9" s="67" t="s">
        <v>114</v>
      </c>
      <c r="E9" s="67" t="s">
        <v>115</v>
      </c>
      <c r="F9" s="68">
        <v>3.32225913621262E-2</v>
      </c>
    </row>
    <row r="10" spans="1:6">
      <c r="A10" s="66">
        <v>24</v>
      </c>
      <c r="B10" s="67" t="s">
        <v>42</v>
      </c>
      <c r="C10" s="67" t="s">
        <v>43</v>
      </c>
      <c r="D10" s="67" t="s">
        <v>44</v>
      </c>
      <c r="E10" s="67" t="s">
        <v>45</v>
      </c>
      <c r="F10" s="68">
        <v>0.04</v>
      </c>
    </row>
    <row r="11" spans="1:6">
      <c r="A11" s="66">
        <v>29</v>
      </c>
      <c r="B11" s="67" t="s">
        <v>80</v>
      </c>
      <c r="C11" s="67" t="s">
        <v>43</v>
      </c>
      <c r="D11" s="67" t="s">
        <v>81</v>
      </c>
      <c r="E11" s="67" t="s">
        <v>82</v>
      </c>
      <c r="F11" s="68">
        <v>4.15094339622641E-2</v>
      </c>
    </row>
    <row r="12" spans="1:6">
      <c r="A12" s="66">
        <v>31</v>
      </c>
      <c r="B12" s="67" t="s">
        <v>47</v>
      </c>
      <c r="C12" s="67" t="s">
        <v>22</v>
      </c>
      <c r="D12" s="67" t="s">
        <v>48</v>
      </c>
      <c r="E12" s="67" t="s">
        <v>49</v>
      </c>
      <c r="F12" s="68">
        <v>6.5891472868217102E-2</v>
      </c>
    </row>
    <row r="13" spans="1:6">
      <c r="A13" s="66">
        <v>32</v>
      </c>
      <c r="B13" s="67" t="s">
        <v>85</v>
      </c>
      <c r="C13" s="67" t="s">
        <v>22</v>
      </c>
      <c r="D13" s="67" t="s">
        <v>86</v>
      </c>
      <c r="E13" s="67" t="s">
        <v>87</v>
      </c>
      <c r="F13" s="68">
        <v>7.2096128170894502E-2</v>
      </c>
    </row>
    <row r="14" spans="1:6">
      <c r="A14" s="66">
        <v>33</v>
      </c>
      <c r="B14" s="67" t="s">
        <v>53</v>
      </c>
      <c r="C14" s="67" t="s">
        <v>22</v>
      </c>
      <c r="D14" s="67" t="s">
        <v>54</v>
      </c>
      <c r="E14" s="67" t="s">
        <v>55</v>
      </c>
      <c r="F14" s="68">
        <v>0.12127236580516899</v>
      </c>
    </row>
  </sheetData>
  <sortState ref="B2:W14">
    <sortCondition ref="F2:F14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M56" sqref="M56"/>
    </sheetView>
  </sheetViews>
  <sheetFormatPr baseColWidth="10" defaultColWidth="8.83203125" defaultRowHeight="12" x14ac:dyDescent="0"/>
  <cols>
    <col min="1" max="1" width="8.6640625" style="17" customWidth="1"/>
  </cols>
  <sheetData>
    <row r="1" spans="1:7" ht="16" thickBot="1">
      <c r="A1" s="29"/>
      <c r="B1" s="115" t="s">
        <v>138</v>
      </c>
      <c r="C1" s="116"/>
      <c r="D1" s="116"/>
      <c r="E1" s="116"/>
      <c r="F1" s="116"/>
      <c r="G1" s="117"/>
    </row>
    <row r="2" spans="1:7" s="17" customFormat="1" ht="13" thickBot="1">
      <c r="A2" s="21" t="s">
        <v>139</v>
      </c>
      <c r="B2" s="20">
        <v>2004</v>
      </c>
      <c r="C2" s="19">
        <v>2005</v>
      </c>
      <c r="D2" s="19">
        <v>2006</v>
      </c>
      <c r="E2" s="19">
        <v>2007</v>
      </c>
      <c r="F2" s="19">
        <v>2008</v>
      </c>
      <c r="G2" s="30">
        <v>2009</v>
      </c>
    </row>
    <row r="3" spans="1:7">
      <c r="A3" s="31">
        <v>1</v>
      </c>
      <c r="B3" s="18"/>
      <c r="C3" s="22"/>
      <c r="D3" s="22"/>
      <c r="E3" s="22"/>
      <c r="F3" s="22"/>
      <c r="G3" s="32"/>
    </row>
    <row r="4" spans="1:7">
      <c r="A4" s="33">
        <v>2</v>
      </c>
      <c r="B4" s="18"/>
      <c r="C4" s="22"/>
      <c r="D4" s="22"/>
      <c r="E4" s="18"/>
      <c r="F4" s="22"/>
      <c r="G4" s="32"/>
    </row>
    <row r="5" spans="1:7">
      <c r="A5" s="33">
        <v>3</v>
      </c>
      <c r="B5" s="22"/>
      <c r="C5" s="22"/>
      <c r="D5" s="22"/>
      <c r="E5" s="18"/>
      <c r="F5" s="22"/>
      <c r="G5" s="32"/>
    </row>
    <row r="6" spans="1:7">
      <c r="A6" s="33">
        <v>4</v>
      </c>
      <c r="B6" s="22"/>
      <c r="C6" s="22"/>
      <c r="D6" s="22"/>
      <c r="E6" s="18"/>
      <c r="F6" s="22"/>
      <c r="G6" s="32"/>
    </row>
    <row r="7" spans="1:7">
      <c r="A7" s="33">
        <v>5</v>
      </c>
      <c r="B7" s="18"/>
      <c r="C7" s="22"/>
      <c r="D7" s="22"/>
      <c r="E7" s="22"/>
      <c r="F7" s="22"/>
      <c r="G7" s="32"/>
    </row>
    <row r="8" spans="1:7">
      <c r="A8" s="33">
        <v>6</v>
      </c>
      <c r="B8" s="18"/>
      <c r="C8" s="18"/>
      <c r="D8" s="18"/>
      <c r="E8" s="18"/>
      <c r="F8" s="22"/>
      <c r="G8" s="32"/>
    </row>
    <row r="9" spans="1:7">
      <c r="A9" s="34">
        <v>7</v>
      </c>
      <c r="B9" s="23"/>
      <c r="C9" s="23"/>
      <c r="D9" s="23"/>
      <c r="E9" s="23"/>
      <c r="F9" s="23"/>
      <c r="G9" s="35"/>
    </row>
    <row r="10" spans="1:7">
      <c r="A10" s="34">
        <v>8</v>
      </c>
      <c r="B10" s="23"/>
      <c r="C10" s="23"/>
      <c r="D10" s="23"/>
      <c r="E10" s="23"/>
      <c r="F10" s="23"/>
      <c r="G10" s="35"/>
    </row>
    <row r="11" spans="1:7">
      <c r="A11" s="33">
        <v>9</v>
      </c>
      <c r="B11" s="18"/>
      <c r="C11" s="18"/>
      <c r="D11" s="18"/>
      <c r="E11" s="18"/>
      <c r="F11" s="22"/>
      <c r="G11" s="32"/>
    </row>
    <row r="12" spans="1:7">
      <c r="A12" s="34">
        <v>10</v>
      </c>
      <c r="B12" s="23"/>
      <c r="C12" s="23"/>
      <c r="D12" s="23"/>
      <c r="E12" s="23"/>
      <c r="F12" s="23"/>
      <c r="G12" s="35"/>
    </row>
    <row r="13" spans="1:7">
      <c r="A13" s="33">
        <v>11</v>
      </c>
      <c r="B13" s="18"/>
      <c r="C13" s="22"/>
      <c r="D13" s="22"/>
      <c r="E13" s="18"/>
      <c r="F13" s="22"/>
      <c r="G13" s="32"/>
    </row>
    <row r="14" spans="1:7">
      <c r="A14" s="34">
        <v>12</v>
      </c>
      <c r="B14" s="23"/>
      <c r="C14" s="23"/>
      <c r="D14" s="23"/>
      <c r="E14" s="23"/>
      <c r="F14" s="23"/>
      <c r="G14" s="35"/>
    </row>
    <row r="15" spans="1:7">
      <c r="A15" s="34">
        <v>13</v>
      </c>
      <c r="B15" s="23"/>
      <c r="C15" s="23"/>
      <c r="D15" s="23"/>
      <c r="E15" s="23"/>
      <c r="F15" s="23"/>
      <c r="G15" s="35"/>
    </row>
    <row r="16" spans="1:7">
      <c r="A16" s="33">
        <v>14</v>
      </c>
      <c r="B16" s="22"/>
      <c r="C16" s="22"/>
      <c r="D16" s="22"/>
      <c r="E16" s="18"/>
      <c r="F16" s="22"/>
      <c r="G16" s="32"/>
    </row>
    <row r="17" spans="1:7">
      <c r="A17" s="34">
        <v>15</v>
      </c>
      <c r="B17" s="23"/>
      <c r="C17" s="23"/>
      <c r="D17" s="23"/>
      <c r="E17" s="23"/>
      <c r="F17" s="23"/>
      <c r="G17" s="35"/>
    </row>
    <row r="18" spans="1:7">
      <c r="A18" s="34">
        <v>16</v>
      </c>
      <c r="B18" s="23"/>
      <c r="C18" s="23"/>
      <c r="D18" s="23"/>
      <c r="E18" s="23"/>
      <c r="F18" s="23"/>
      <c r="G18" s="35"/>
    </row>
    <row r="19" spans="1:7">
      <c r="A19" s="34">
        <v>17</v>
      </c>
      <c r="B19" s="23"/>
      <c r="C19" s="23"/>
      <c r="D19" s="23"/>
      <c r="E19" s="23"/>
      <c r="F19" s="23"/>
      <c r="G19" s="35"/>
    </row>
    <row r="20" spans="1:7">
      <c r="A20" s="33">
        <v>18</v>
      </c>
      <c r="B20" s="18"/>
      <c r="C20" s="22"/>
      <c r="D20" s="22"/>
      <c r="E20" s="22"/>
      <c r="F20" s="22"/>
      <c r="G20" s="32"/>
    </row>
    <row r="21" spans="1:7">
      <c r="A21" s="34">
        <v>19</v>
      </c>
      <c r="B21" s="23"/>
      <c r="C21" s="23"/>
      <c r="D21" s="23"/>
      <c r="E21" s="23"/>
      <c r="F21" s="23"/>
      <c r="G21" s="35"/>
    </row>
    <row r="22" spans="1:7">
      <c r="A22" s="33">
        <v>20</v>
      </c>
      <c r="B22" s="22"/>
      <c r="C22" s="22"/>
      <c r="D22" s="22"/>
      <c r="E22" s="18"/>
      <c r="F22" s="22"/>
      <c r="G22" s="32"/>
    </row>
    <row r="23" spans="1:7">
      <c r="A23" s="34">
        <v>21</v>
      </c>
      <c r="B23" s="23"/>
      <c r="C23" s="23"/>
      <c r="D23" s="23"/>
      <c r="E23" s="23"/>
      <c r="F23" s="23"/>
      <c r="G23" s="35"/>
    </row>
    <row r="24" spans="1:7">
      <c r="A24" s="34">
        <v>22</v>
      </c>
      <c r="B24" s="23"/>
      <c r="C24" s="23"/>
      <c r="D24" s="23"/>
      <c r="E24" s="23"/>
      <c r="F24" s="23"/>
      <c r="G24" s="35"/>
    </row>
    <row r="25" spans="1:7">
      <c r="A25" s="33">
        <v>23</v>
      </c>
      <c r="B25" s="18"/>
      <c r="C25" s="22"/>
      <c r="D25" s="22"/>
      <c r="E25" s="22"/>
      <c r="F25" s="22"/>
      <c r="G25" s="32"/>
    </row>
    <row r="26" spans="1:7">
      <c r="A26" s="34">
        <v>24</v>
      </c>
      <c r="B26" s="23"/>
      <c r="C26" s="23"/>
      <c r="D26" s="23"/>
      <c r="E26" s="23"/>
      <c r="F26" s="23"/>
      <c r="G26" s="35"/>
    </row>
    <row r="27" spans="1:7">
      <c r="A27" s="34">
        <v>25</v>
      </c>
      <c r="B27" s="23"/>
      <c r="C27" s="23"/>
      <c r="D27" s="23"/>
      <c r="E27" s="23"/>
      <c r="F27" s="23"/>
      <c r="G27" s="35"/>
    </row>
    <row r="28" spans="1:7">
      <c r="A28" s="33">
        <v>26</v>
      </c>
      <c r="B28" s="22"/>
      <c r="C28" s="22"/>
      <c r="D28" s="22"/>
      <c r="E28" s="18"/>
      <c r="F28" s="22"/>
      <c r="G28" s="32"/>
    </row>
    <row r="29" spans="1:7">
      <c r="A29" s="33">
        <v>27</v>
      </c>
      <c r="B29" s="22"/>
      <c r="C29" s="22"/>
      <c r="D29" s="22"/>
      <c r="E29" s="18"/>
      <c r="F29" s="22"/>
      <c r="G29" s="32"/>
    </row>
    <row r="30" spans="1:7">
      <c r="A30" s="34">
        <v>28</v>
      </c>
      <c r="B30" s="23"/>
      <c r="C30" s="23"/>
      <c r="D30" s="23"/>
      <c r="E30" s="23"/>
      <c r="F30" s="23"/>
      <c r="G30" s="35"/>
    </row>
    <row r="31" spans="1:7">
      <c r="A31" s="34">
        <v>29</v>
      </c>
      <c r="B31" s="23"/>
      <c r="C31" s="23"/>
      <c r="D31" s="23"/>
      <c r="E31" s="23"/>
      <c r="F31" s="23"/>
      <c r="G31" s="35"/>
    </row>
    <row r="32" spans="1:7">
      <c r="A32" s="33">
        <v>30</v>
      </c>
      <c r="B32" s="22"/>
      <c r="C32" s="22"/>
      <c r="D32" s="22"/>
      <c r="E32" s="18"/>
      <c r="F32" s="22"/>
      <c r="G32" s="32"/>
    </row>
    <row r="33" spans="1:7">
      <c r="A33" s="34">
        <v>31</v>
      </c>
      <c r="B33" s="23"/>
      <c r="C33" s="23"/>
      <c r="D33" s="23"/>
      <c r="E33" s="23"/>
      <c r="F33" s="23"/>
      <c r="G33" s="35"/>
    </row>
    <row r="34" spans="1:7">
      <c r="A34" s="34">
        <v>32</v>
      </c>
      <c r="B34" s="23"/>
      <c r="C34" s="23"/>
      <c r="D34" s="23"/>
      <c r="E34" s="23"/>
      <c r="F34" s="23"/>
      <c r="G34" s="35"/>
    </row>
    <row r="35" spans="1:7">
      <c r="A35" s="34">
        <v>33</v>
      </c>
      <c r="B35" s="23"/>
      <c r="C35" s="23"/>
      <c r="D35" s="23"/>
      <c r="E35" s="23"/>
      <c r="F35" s="23"/>
      <c r="G35" s="35"/>
    </row>
    <row r="36" spans="1:7">
      <c r="A36" s="33">
        <v>34</v>
      </c>
      <c r="B36" s="22"/>
      <c r="C36" s="22"/>
      <c r="D36" s="22"/>
      <c r="E36" s="18"/>
      <c r="F36" s="22"/>
      <c r="G36" s="32"/>
    </row>
    <row r="37" spans="1:7">
      <c r="A37" s="33">
        <v>35</v>
      </c>
      <c r="B37" s="22"/>
      <c r="C37" s="22"/>
      <c r="D37" s="22"/>
      <c r="E37" s="18"/>
      <c r="F37" s="22"/>
      <c r="G37" s="32"/>
    </row>
    <row r="38" spans="1:7">
      <c r="A38" s="34">
        <v>36</v>
      </c>
      <c r="B38" s="23"/>
      <c r="C38" s="23"/>
      <c r="D38" s="23"/>
      <c r="E38" s="23"/>
      <c r="F38" s="23"/>
      <c r="G38" s="35"/>
    </row>
    <row r="39" spans="1:7">
      <c r="A39" s="33">
        <v>37</v>
      </c>
      <c r="B39" s="22"/>
      <c r="C39" s="22"/>
      <c r="D39" s="22"/>
      <c r="E39" s="18"/>
      <c r="F39" s="22"/>
      <c r="G39" s="32"/>
    </row>
    <row r="40" spans="1:7" ht="13" thickBot="1">
      <c r="A40" s="36">
        <v>38</v>
      </c>
      <c r="B40" s="37"/>
      <c r="C40" s="37"/>
      <c r="D40" s="37"/>
      <c r="E40" s="37"/>
      <c r="F40" s="37"/>
      <c r="G40" s="38"/>
    </row>
  </sheetData>
  <mergeCells count="1">
    <mergeCell ref="B1:G1"/>
  </mergeCells>
  <phoneticPr fontId="7" type="noConversion"/>
  <pageMargins left="0.75" right="0.75" top="1" bottom="1" header="0.5" footer="0.5"/>
  <pageSetup orientation="portrait"/>
  <headerFooter alignWithMargins="0">
    <oddFooter>&amp;A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zoomScale="90" zoomScaleNormal="90" zoomScalePageLayoutView="90" workbookViewId="0">
      <selection activeCell="B44" sqref="B44"/>
    </sheetView>
  </sheetViews>
  <sheetFormatPr baseColWidth="10" defaultColWidth="9.1640625" defaultRowHeight="10" x14ac:dyDescent="0"/>
  <cols>
    <col min="1" max="1" width="7.5" style="9" bestFit="1" customWidth="1"/>
    <col min="2" max="2" width="36.83203125" style="9" bestFit="1" customWidth="1"/>
    <col min="3" max="3" width="7.5" style="9" bestFit="1" customWidth="1"/>
    <col min="4" max="4" width="22.5" style="9" bestFit="1" customWidth="1"/>
    <col min="5" max="5" width="35.1640625" style="9" bestFit="1" customWidth="1"/>
    <col min="6" max="6" width="4.6640625" style="9" bestFit="1" customWidth="1"/>
    <col min="7" max="7" width="13.5" style="9" bestFit="1" customWidth="1"/>
    <col min="8" max="8" width="6.6640625" style="9" bestFit="1" customWidth="1"/>
    <col min="9" max="9" width="12.5" style="9" bestFit="1" customWidth="1"/>
    <col min="10" max="10" width="12.5" style="13" customWidth="1"/>
    <col min="11" max="11" width="14.5" style="9" bestFit="1" customWidth="1"/>
    <col min="12" max="12" width="14.5" style="13" customWidth="1"/>
    <col min="13" max="13" width="9.6640625" style="9" bestFit="1" customWidth="1"/>
    <col min="14" max="14" width="11.5" style="13" bestFit="1" customWidth="1"/>
    <col min="15" max="15" width="9" style="9" bestFit="1" customWidth="1"/>
    <col min="16" max="16" width="7.83203125" style="9" bestFit="1" customWidth="1"/>
    <col min="17" max="17" width="10.83203125" style="13" bestFit="1" customWidth="1"/>
    <col min="18" max="18" width="10" style="13" bestFit="1" customWidth="1"/>
    <col min="19" max="19" width="13.83203125" style="9" bestFit="1" customWidth="1"/>
    <col min="20" max="20" width="8" style="9" bestFit="1" customWidth="1"/>
    <col min="21" max="21" width="13.33203125" style="16" bestFit="1" customWidth="1"/>
    <col min="22" max="16384" width="9.1640625" style="9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0" t="s">
        <v>9</v>
      </c>
      <c r="K1" s="1" t="s">
        <v>10</v>
      </c>
      <c r="L1" s="10" t="s">
        <v>11</v>
      </c>
      <c r="M1" s="1" t="s">
        <v>12</v>
      </c>
      <c r="N1" s="10" t="s">
        <v>13</v>
      </c>
      <c r="O1" s="1" t="s">
        <v>14</v>
      </c>
      <c r="P1" s="1" t="s">
        <v>15</v>
      </c>
      <c r="Q1" s="10" t="s">
        <v>16</v>
      </c>
      <c r="R1" s="10" t="s">
        <v>17</v>
      </c>
      <c r="S1" s="1" t="s">
        <v>18</v>
      </c>
      <c r="T1" s="1" t="s">
        <v>19</v>
      </c>
      <c r="U1" s="14" t="s">
        <v>20</v>
      </c>
    </row>
    <row r="2" spans="1:21">
      <c r="A2" s="5">
        <v>7</v>
      </c>
      <c r="B2" s="6" t="s">
        <v>42</v>
      </c>
      <c r="C2" s="6" t="s">
        <v>43</v>
      </c>
      <c r="D2" s="6" t="s">
        <v>44</v>
      </c>
      <c r="E2" s="6" t="s">
        <v>45</v>
      </c>
      <c r="F2" s="6" t="s">
        <v>46</v>
      </c>
      <c r="G2" s="5">
        <v>2</v>
      </c>
      <c r="H2" s="5">
        <v>2.5</v>
      </c>
      <c r="I2" s="5">
        <v>15</v>
      </c>
      <c r="J2" s="12">
        <f t="shared" ref="J2:J20" si="0">I2/S2</f>
        <v>0.78947368421052633</v>
      </c>
      <c r="K2" s="5">
        <v>4</v>
      </c>
      <c r="L2" s="12">
        <f t="shared" ref="L2:L20" si="1">K2/S2</f>
        <v>0.21052631578947367</v>
      </c>
      <c r="M2" s="5">
        <v>3</v>
      </c>
      <c r="N2" s="12">
        <f t="shared" ref="N2:N20" si="2">M2/S2</f>
        <v>0.15789473684210525</v>
      </c>
      <c r="O2" s="5">
        <v>8</v>
      </c>
      <c r="P2" s="5">
        <v>11</v>
      </c>
      <c r="Q2" s="12">
        <f t="shared" ref="Q2:Q20" si="3">O2/S2</f>
        <v>0.42105263157894735</v>
      </c>
      <c r="R2" s="12">
        <f t="shared" ref="R2:R20" si="4">P2/S2</f>
        <v>0.57894736842105265</v>
      </c>
      <c r="S2" s="5">
        <v>19</v>
      </c>
      <c r="T2" s="5">
        <v>10</v>
      </c>
      <c r="U2" s="15">
        <v>7.6</v>
      </c>
    </row>
    <row r="3" spans="1:21">
      <c r="A3" s="5">
        <v>8</v>
      </c>
      <c r="B3" s="6" t="s">
        <v>47</v>
      </c>
      <c r="C3" s="6" t="s">
        <v>22</v>
      </c>
      <c r="D3" s="6" t="s">
        <v>48</v>
      </c>
      <c r="E3" s="6" t="s">
        <v>49</v>
      </c>
      <c r="F3" s="6" t="s">
        <v>29</v>
      </c>
      <c r="G3" s="5">
        <v>3</v>
      </c>
      <c r="H3" s="5">
        <v>5.5</v>
      </c>
      <c r="I3" s="5">
        <v>159</v>
      </c>
      <c r="J3" s="12">
        <f t="shared" si="0"/>
        <v>0.72935779816513757</v>
      </c>
      <c r="K3" s="5">
        <v>59</v>
      </c>
      <c r="L3" s="12">
        <f t="shared" si="1"/>
        <v>0.27064220183486237</v>
      </c>
      <c r="M3" s="5">
        <v>56</v>
      </c>
      <c r="N3" s="12">
        <f t="shared" si="2"/>
        <v>0.25688073394495414</v>
      </c>
      <c r="O3" s="5">
        <v>122</v>
      </c>
      <c r="P3" s="5">
        <v>96</v>
      </c>
      <c r="Q3" s="12">
        <f t="shared" si="3"/>
        <v>0.55963302752293576</v>
      </c>
      <c r="R3" s="12">
        <f t="shared" si="4"/>
        <v>0.44036697247706424</v>
      </c>
      <c r="S3" s="5">
        <v>218</v>
      </c>
      <c r="T3" s="5">
        <v>57</v>
      </c>
      <c r="U3" s="15">
        <v>39.636363636363633</v>
      </c>
    </row>
    <row r="4" spans="1:21">
      <c r="A4" s="5">
        <v>10</v>
      </c>
      <c r="B4" s="6" t="s">
        <v>53</v>
      </c>
      <c r="C4" s="6" t="s">
        <v>22</v>
      </c>
      <c r="D4" s="6" t="s">
        <v>54</v>
      </c>
      <c r="E4" s="6" t="s">
        <v>55</v>
      </c>
      <c r="F4" s="6" t="s">
        <v>33</v>
      </c>
      <c r="G4" s="5">
        <v>2</v>
      </c>
      <c r="H4" s="5">
        <v>2.25</v>
      </c>
      <c r="I4" s="5">
        <v>105</v>
      </c>
      <c r="J4" s="12">
        <f>I4/S4</f>
        <v>0.76086956521739135</v>
      </c>
      <c r="K4" s="5">
        <v>33</v>
      </c>
      <c r="L4" s="12">
        <f>K4/S4</f>
        <v>0.2391304347826087</v>
      </c>
      <c r="M4" s="5">
        <v>116</v>
      </c>
      <c r="N4" s="12">
        <f>M4/S4</f>
        <v>0.84057971014492749</v>
      </c>
      <c r="O4" s="5">
        <v>107</v>
      </c>
      <c r="P4" s="5">
        <v>31</v>
      </c>
      <c r="Q4" s="12">
        <f>O4/S4</f>
        <v>0.77536231884057971</v>
      </c>
      <c r="R4" s="12">
        <f>P4/S4</f>
        <v>0.22463768115942029</v>
      </c>
      <c r="S4" s="5">
        <v>138</v>
      </c>
      <c r="T4" s="5">
        <v>70</v>
      </c>
      <c r="U4" s="15">
        <v>61.333333333333336</v>
      </c>
    </row>
    <row r="5" spans="1:21">
      <c r="A5" s="5">
        <v>12</v>
      </c>
      <c r="B5" s="6" t="s">
        <v>59</v>
      </c>
      <c r="C5" s="6" t="s">
        <v>60</v>
      </c>
      <c r="D5" s="6" t="s">
        <v>61</v>
      </c>
      <c r="E5" s="6" t="s">
        <v>58</v>
      </c>
      <c r="F5" s="6" t="s">
        <v>46</v>
      </c>
      <c r="G5" s="5">
        <v>2</v>
      </c>
      <c r="H5" s="5">
        <v>2</v>
      </c>
      <c r="I5" s="5">
        <v>39</v>
      </c>
      <c r="J5" s="12">
        <f t="shared" si="0"/>
        <v>0.67241379310344829</v>
      </c>
      <c r="K5" s="5">
        <v>19</v>
      </c>
      <c r="L5" s="12">
        <f t="shared" si="1"/>
        <v>0.32758620689655171</v>
      </c>
      <c r="M5" s="5">
        <v>2</v>
      </c>
      <c r="N5" s="12">
        <f t="shared" si="2"/>
        <v>3.4482758620689655E-2</v>
      </c>
      <c r="O5" s="5">
        <v>32</v>
      </c>
      <c r="P5" s="5">
        <v>26</v>
      </c>
      <c r="Q5" s="12">
        <f t="shared" si="3"/>
        <v>0.55172413793103448</v>
      </c>
      <c r="R5" s="12">
        <f t="shared" si="4"/>
        <v>0.44827586206896552</v>
      </c>
      <c r="S5" s="5">
        <v>58</v>
      </c>
      <c r="T5" s="5">
        <v>31</v>
      </c>
      <c r="U5" s="15">
        <v>29</v>
      </c>
    </row>
    <row r="6" spans="1:21">
      <c r="A6" s="5">
        <v>13</v>
      </c>
      <c r="B6" s="6" t="s">
        <v>62</v>
      </c>
      <c r="C6" s="6" t="s">
        <v>43</v>
      </c>
      <c r="D6" s="6" t="s">
        <v>63</v>
      </c>
      <c r="E6" s="6" t="s">
        <v>45</v>
      </c>
      <c r="F6" s="6" t="s">
        <v>64</v>
      </c>
      <c r="G6" s="5">
        <v>3</v>
      </c>
      <c r="H6" s="5">
        <v>3.25</v>
      </c>
      <c r="I6" s="5">
        <v>2</v>
      </c>
      <c r="J6" s="12">
        <f t="shared" si="0"/>
        <v>1</v>
      </c>
      <c r="K6" s="5">
        <v>0</v>
      </c>
      <c r="L6" s="12">
        <f t="shared" si="1"/>
        <v>0</v>
      </c>
      <c r="M6" s="5">
        <v>0</v>
      </c>
      <c r="N6" s="12">
        <f t="shared" si="2"/>
        <v>0</v>
      </c>
      <c r="O6" s="5">
        <v>1</v>
      </c>
      <c r="P6" s="5">
        <v>1</v>
      </c>
      <c r="Q6" s="12">
        <f t="shared" si="3"/>
        <v>0.5</v>
      </c>
      <c r="R6" s="12">
        <f t="shared" si="4"/>
        <v>0.5</v>
      </c>
      <c r="S6" s="5">
        <v>2</v>
      </c>
      <c r="T6" s="5">
        <v>1</v>
      </c>
      <c r="U6" s="15">
        <v>0.61538461538461542</v>
      </c>
    </row>
    <row r="7" spans="1:21">
      <c r="A7" s="5">
        <v>15</v>
      </c>
      <c r="B7" s="6" t="s">
        <v>69</v>
      </c>
      <c r="C7" s="6" t="s">
        <v>22</v>
      </c>
      <c r="D7" s="6" t="s">
        <v>70</v>
      </c>
      <c r="E7" s="6" t="s">
        <v>71</v>
      </c>
      <c r="F7" s="6" t="s">
        <v>25</v>
      </c>
      <c r="G7" s="5">
        <v>3</v>
      </c>
      <c r="H7" s="5">
        <v>3.5</v>
      </c>
      <c r="I7" s="5">
        <v>19</v>
      </c>
      <c r="J7" s="12">
        <f t="shared" si="0"/>
        <v>0.73076923076923073</v>
      </c>
      <c r="K7" s="5">
        <v>7</v>
      </c>
      <c r="L7" s="12">
        <f t="shared" si="1"/>
        <v>0.26923076923076922</v>
      </c>
      <c r="M7" s="5">
        <v>1</v>
      </c>
      <c r="N7" s="12">
        <f t="shared" si="2"/>
        <v>3.8461538461538464E-2</v>
      </c>
      <c r="O7" s="5">
        <v>18</v>
      </c>
      <c r="P7" s="5">
        <v>8</v>
      </c>
      <c r="Q7" s="12">
        <f t="shared" si="3"/>
        <v>0.69230769230769229</v>
      </c>
      <c r="R7" s="12">
        <f t="shared" si="4"/>
        <v>0.30769230769230771</v>
      </c>
      <c r="S7" s="5">
        <v>26</v>
      </c>
      <c r="T7" s="5">
        <v>12</v>
      </c>
      <c r="U7" s="15">
        <v>7.4285714285714288</v>
      </c>
    </row>
    <row r="8" spans="1:21">
      <c r="A8" s="5">
        <v>16</v>
      </c>
      <c r="B8" s="6" t="s">
        <v>72</v>
      </c>
      <c r="C8" s="6" t="s">
        <v>22</v>
      </c>
      <c r="D8" s="6" t="s">
        <v>73</v>
      </c>
      <c r="E8" s="6" t="s">
        <v>39</v>
      </c>
      <c r="F8" s="6" t="s">
        <v>33</v>
      </c>
      <c r="G8" s="5">
        <v>2</v>
      </c>
      <c r="H8" s="5">
        <v>2</v>
      </c>
      <c r="I8" s="5">
        <v>70</v>
      </c>
      <c r="J8" s="12">
        <f t="shared" si="0"/>
        <v>0.84337349397590367</v>
      </c>
      <c r="K8" s="5">
        <v>13</v>
      </c>
      <c r="L8" s="12">
        <f t="shared" si="1"/>
        <v>0.15662650602409639</v>
      </c>
      <c r="M8" s="5">
        <v>14</v>
      </c>
      <c r="N8" s="12">
        <f t="shared" si="2"/>
        <v>0.16867469879518071</v>
      </c>
      <c r="O8" s="5">
        <v>42</v>
      </c>
      <c r="P8" s="5">
        <v>41</v>
      </c>
      <c r="Q8" s="12">
        <f t="shared" si="3"/>
        <v>0.50602409638554213</v>
      </c>
      <c r="R8" s="12">
        <f t="shared" si="4"/>
        <v>0.49397590361445781</v>
      </c>
      <c r="S8" s="5">
        <v>83</v>
      </c>
      <c r="T8" s="5">
        <v>44</v>
      </c>
      <c r="U8" s="15">
        <v>41.5</v>
      </c>
    </row>
    <row r="9" spans="1:21">
      <c r="A9" s="5">
        <v>17</v>
      </c>
      <c r="B9" s="6" t="s">
        <v>31</v>
      </c>
      <c r="C9" s="6" t="s">
        <v>22</v>
      </c>
      <c r="D9" s="6" t="s">
        <v>74</v>
      </c>
      <c r="E9" s="6" t="s">
        <v>75</v>
      </c>
      <c r="F9" s="6" t="s">
        <v>68</v>
      </c>
      <c r="G9" s="5">
        <v>2</v>
      </c>
      <c r="H9" s="5">
        <v>2.25</v>
      </c>
      <c r="I9" s="5">
        <v>15</v>
      </c>
      <c r="J9" s="12">
        <f t="shared" si="0"/>
        <v>0.625</v>
      </c>
      <c r="K9" s="5">
        <v>9</v>
      </c>
      <c r="L9" s="12">
        <f t="shared" si="1"/>
        <v>0.375</v>
      </c>
      <c r="M9" s="5">
        <v>18</v>
      </c>
      <c r="N9" s="12">
        <f t="shared" si="2"/>
        <v>0.75</v>
      </c>
      <c r="O9" s="5">
        <v>10</v>
      </c>
      <c r="P9" s="5">
        <v>14</v>
      </c>
      <c r="Q9" s="12">
        <f t="shared" si="3"/>
        <v>0.41666666666666669</v>
      </c>
      <c r="R9" s="12">
        <f t="shared" si="4"/>
        <v>0.58333333333333337</v>
      </c>
      <c r="S9" s="5">
        <v>24</v>
      </c>
      <c r="T9" s="5">
        <v>14</v>
      </c>
      <c r="U9" s="15">
        <v>10.666666666666666</v>
      </c>
    </row>
    <row r="10" spans="1:21">
      <c r="A10" s="5">
        <v>19</v>
      </c>
      <c r="B10" s="6" t="s">
        <v>80</v>
      </c>
      <c r="C10" s="6" t="s">
        <v>43</v>
      </c>
      <c r="D10" s="6" t="s">
        <v>81</v>
      </c>
      <c r="E10" s="6" t="s">
        <v>82</v>
      </c>
      <c r="F10" s="6" t="s">
        <v>64</v>
      </c>
      <c r="G10" s="5">
        <v>3</v>
      </c>
      <c r="H10" s="5">
        <v>3.75</v>
      </c>
      <c r="I10" s="5">
        <v>20</v>
      </c>
      <c r="J10" s="12">
        <f t="shared" si="0"/>
        <v>0.7407407407407407</v>
      </c>
      <c r="K10" s="5">
        <v>7</v>
      </c>
      <c r="L10" s="12">
        <f t="shared" si="1"/>
        <v>0.25925925925925924</v>
      </c>
      <c r="M10" s="5">
        <v>2</v>
      </c>
      <c r="N10" s="12">
        <f t="shared" si="2"/>
        <v>7.407407407407407E-2</v>
      </c>
      <c r="O10" s="5">
        <v>20</v>
      </c>
      <c r="P10" s="5">
        <v>7</v>
      </c>
      <c r="Q10" s="12">
        <f t="shared" si="3"/>
        <v>0.7407407407407407</v>
      </c>
      <c r="R10" s="12">
        <f t="shared" si="4"/>
        <v>0.25925925925925924</v>
      </c>
      <c r="S10" s="5">
        <v>27</v>
      </c>
      <c r="T10" s="5">
        <v>12</v>
      </c>
      <c r="U10" s="15">
        <v>7.2</v>
      </c>
    </row>
    <row r="11" spans="1:21">
      <c r="A11" s="5">
        <v>21</v>
      </c>
      <c r="B11" s="6" t="s">
        <v>85</v>
      </c>
      <c r="C11" s="6" t="s">
        <v>22</v>
      </c>
      <c r="D11" s="6" t="s">
        <v>86</v>
      </c>
      <c r="E11" s="6" t="s">
        <v>87</v>
      </c>
      <c r="F11" s="6" t="s">
        <v>33</v>
      </c>
      <c r="G11" s="5">
        <v>2</v>
      </c>
      <c r="H11" s="5">
        <v>2</v>
      </c>
      <c r="I11" s="5">
        <v>131</v>
      </c>
      <c r="J11" s="12">
        <f t="shared" si="0"/>
        <v>0.83439490445859876</v>
      </c>
      <c r="K11" s="5">
        <v>26</v>
      </c>
      <c r="L11" s="12">
        <f t="shared" si="1"/>
        <v>0.16560509554140126</v>
      </c>
      <c r="M11" s="5">
        <v>14</v>
      </c>
      <c r="N11" s="12">
        <f t="shared" si="2"/>
        <v>8.9171974522292988E-2</v>
      </c>
      <c r="O11" s="5">
        <v>98</v>
      </c>
      <c r="P11" s="5">
        <v>59</v>
      </c>
      <c r="Q11" s="12">
        <f t="shared" si="3"/>
        <v>0.62420382165605093</v>
      </c>
      <c r="R11" s="12">
        <f t="shared" si="4"/>
        <v>0.37579617834394907</v>
      </c>
      <c r="S11" s="5">
        <v>157</v>
      </c>
      <c r="T11" s="5">
        <v>85</v>
      </c>
      <c r="U11" s="15">
        <v>78.5</v>
      </c>
    </row>
    <row r="12" spans="1:21">
      <c r="A12" s="5">
        <v>22</v>
      </c>
      <c r="B12" s="6" t="s">
        <v>88</v>
      </c>
      <c r="C12" s="6" t="s">
        <v>22</v>
      </c>
      <c r="D12" s="6" t="s">
        <v>89</v>
      </c>
      <c r="E12" s="6" t="s">
        <v>90</v>
      </c>
      <c r="F12" s="6" t="s">
        <v>68</v>
      </c>
      <c r="G12" s="5">
        <v>2</v>
      </c>
      <c r="H12" s="5">
        <v>2</v>
      </c>
      <c r="I12" s="5">
        <v>12</v>
      </c>
      <c r="J12" s="12">
        <f t="shared" si="0"/>
        <v>0.75</v>
      </c>
      <c r="K12" s="5">
        <v>4</v>
      </c>
      <c r="L12" s="12">
        <f t="shared" si="1"/>
        <v>0.25</v>
      </c>
      <c r="M12" s="5">
        <v>5</v>
      </c>
      <c r="N12" s="12">
        <f t="shared" si="2"/>
        <v>0.3125</v>
      </c>
      <c r="O12" s="5">
        <v>9</v>
      </c>
      <c r="P12" s="5">
        <v>7</v>
      </c>
      <c r="Q12" s="12">
        <f t="shared" si="3"/>
        <v>0.5625</v>
      </c>
      <c r="R12" s="12">
        <f t="shared" si="4"/>
        <v>0.4375</v>
      </c>
      <c r="S12" s="5">
        <v>16</v>
      </c>
      <c r="T12" s="5">
        <v>11</v>
      </c>
      <c r="U12" s="15">
        <v>8</v>
      </c>
    </row>
    <row r="13" spans="1:21">
      <c r="A13" s="5">
        <v>24</v>
      </c>
      <c r="B13" s="6" t="s">
        <v>93</v>
      </c>
      <c r="C13" s="6" t="s">
        <v>22</v>
      </c>
      <c r="D13" s="6" t="s">
        <v>94</v>
      </c>
      <c r="E13" s="6" t="s">
        <v>30</v>
      </c>
      <c r="F13" s="6" t="s">
        <v>33</v>
      </c>
      <c r="G13" s="5">
        <v>3</v>
      </c>
      <c r="H13" s="5">
        <v>3.25</v>
      </c>
      <c r="I13" s="5">
        <v>54</v>
      </c>
      <c r="J13" s="12">
        <f t="shared" si="0"/>
        <v>0.68354430379746833</v>
      </c>
      <c r="K13" s="5">
        <v>25</v>
      </c>
      <c r="L13" s="12">
        <f t="shared" si="1"/>
        <v>0.31645569620253167</v>
      </c>
      <c r="M13" s="5">
        <v>4</v>
      </c>
      <c r="N13" s="12">
        <f t="shared" si="2"/>
        <v>5.0632911392405063E-2</v>
      </c>
      <c r="O13" s="5">
        <v>49</v>
      </c>
      <c r="P13" s="5">
        <v>30</v>
      </c>
      <c r="Q13" s="12">
        <f t="shared" si="3"/>
        <v>0.620253164556962</v>
      </c>
      <c r="R13" s="12">
        <f t="shared" si="4"/>
        <v>0.379746835443038</v>
      </c>
      <c r="S13" s="5">
        <v>79</v>
      </c>
      <c r="T13" s="5">
        <v>33</v>
      </c>
      <c r="U13" s="15">
        <v>24.307692307692307</v>
      </c>
    </row>
    <row r="14" spans="1:21">
      <c r="A14" s="5">
        <v>25</v>
      </c>
      <c r="B14" s="6" t="s">
        <v>95</v>
      </c>
      <c r="C14" s="6" t="s">
        <v>43</v>
      </c>
      <c r="D14" s="6" t="s">
        <v>96</v>
      </c>
      <c r="E14" s="6" t="s">
        <v>97</v>
      </c>
      <c r="F14" s="6" t="s">
        <v>64</v>
      </c>
      <c r="G14" s="5">
        <v>2</v>
      </c>
      <c r="H14" s="5">
        <v>2</v>
      </c>
      <c r="I14" s="5">
        <v>13</v>
      </c>
      <c r="J14" s="12">
        <f t="shared" si="0"/>
        <v>0.72222222222222221</v>
      </c>
      <c r="K14" s="5">
        <v>5</v>
      </c>
      <c r="L14" s="12">
        <f t="shared" si="1"/>
        <v>0.27777777777777779</v>
      </c>
      <c r="M14" s="5">
        <v>5</v>
      </c>
      <c r="N14" s="12">
        <f t="shared" si="2"/>
        <v>0.27777777777777779</v>
      </c>
      <c r="O14" s="5">
        <v>9</v>
      </c>
      <c r="P14" s="5">
        <v>9</v>
      </c>
      <c r="Q14" s="12">
        <f t="shared" si="3"/>
        <v>0.5</v>
      </c>
      <c r="R14" s="12">
        <f t="shared" si="4"/>
        <v>0.5</v>
      </c>
      <c r="S14" s="5">
        <v>18</v>
      </c>
      <c r="T14" s="5">
        <v>10</v>
      </c>
      <c r="U14" s="15">
        <v>9</v>
      </c>
    </row>
    <row r="15" spans="1:21">
      <c r="A15" s="5">
        <v>28</v>
      </c>
      <c r="B15" s="6" t="s">
        <v>103</v>
      </c>
      <c r="C15" s="6" t="s">
        <v>22</v>
      </c>
      <c r="D15" s="6" t="s">
        <v>104</v>
      </c>
      <c r="E15" s="6" t="s">
        <v>105</v>
      </c>
      <c r="F15" s="6" t="s">
        <v>68</v>
      </c>
      <c r="G15" s="5">
        <v>2</v>
      </c>
      <c r="H15" s="5">
        <v>3</v>
      </c>
      <c r="I15" s="5">
        <v>48</v>
      </c>
      <c r="J15" s="12">
        <f t="shared" si="0"/>
        <v>0.84210526315789469</v>
      </c>
      <c r="K15" s="5">
        <v>9</v>
      </c>
      <c r="L15" s="12">
        <f t="shared" si="1"/>
        <v>0.15789473684210525</v>
      </c>
      <c r="M15" s="5">
        <v>55</v>
      </c>
      <c r="N15" s="12">
        <f t="shared" si="2"/>
        <v>0.96491228070175439</v>
      </c>
      <c r="O15" s="5">
        <v>51</v>
      </c>
      <c r="P15" s="5">
        <v>6</v>
      </c>
      <c r="Q15" s="12">
        <f t="shared" si="3"/>
        <v>0.89473684210526316</v>
      </c>
      <c r="R15" s="12">
        <f t="shared" si="4"/>
        <v>0.10526315789473684</v>
      </c>
      <c r="S15" s="5">
        <v>57</v>
      </c>
      <c r="T15" s="5">
        <v>24</v>
      </c>
      <c r="U15" s="15">
        <v>19</v>
      </c>
    </row>
    <row r="16" spans="1:21">
      <c r="A16" s="5">
        <v>29</v>
      </c>
      <c r="B16" s="6" t="s">
        <v>106</v>
      </c>
      <c r="C16" s="6" t="s">
        <v>22</v>
      </c>
      <c r="D16" s="6" t="s">
        <v>107</v>
      </c>
      <c r="E16" s="6" t="s">
        <v>108</v>
      </c>
      <c r="F16" s="6" t="s">
        <v>33</v>
      </c>
      <c r="G16" s="5">
        <v>2</v>
      </c>
      <c r="H16" s="5">
        <v>2.5</v>
      </c>
      <c r="I16" s="5">
        <v>187</v>
      </c>
      <c r="J16" s="12">
        <f t="shared" si="0"/>
        <v>0.78902953586497893</v>
      </c>
      <c r="K16" s="5">
        <v>50</v>
      </c>
      <c r="L16" s="12">
        <f t="shared" si="1"/>
        <v>0.2109704641350211</v>
      </c>
      <c r="M16" s="5">
        <v>237</v>
      </c>
      <c r="N16" s="12">
        <f t="shared" si="2"/>
        <v>1</v>
      </c>
      <c r="O16" s="5">
        <v>183</v>
      </c>
      <c r="P16" s="5">
        <v>54</v>
      </c>
      <c r="Q16" s="12">
        <f t="shared" si="3"/>
        <v>0.77215189873417722</v>
      </c>
      <c r="R16" s="12">
        <f t="shared" si="4"/>
        <v>0.22784810126582278</v>
      </c>
      <c r="S16" s="5">
        <v>237</v>
      </c>
      <c r="T16" s="5">
        <v>104</v>
      </c>
      <c r="U16" s="15">
        <v>94.8</v>
      </c>
    </row>
    <row r="17" spans="1:21">
      <c r="A17" s="5">
        <v>31</v>
      </c>
      <c r="B17" s="6" t="s">
        <v>112</v>
      </c>
      <c r="C17" s="6" t="s">
        <v>113</v>
      </c>
      <c r="D17" s="6" t="s">
        <v>114</v>
      </c>
      <c r="E17" s="6" t="s">
        <v>115</v>
      </c>
      <c r="F17" s="6" t="s">
        <v>33</v>
      </c>
      <c r="G17" s="5">
        <v>2</v>
      </c>
      <c r="H17" s="5">
        <v>2.25</v>
      </c>
      <c r="I17" s="5">
        <v>109</v>
      </c>
      <c r="J17" s="12">
        <f t="shared" si="0"/>
        <v>0.72185430463576161</v>
      </c>
      <c r="K17" s="5">
        <v>42</v>
      </c>
      <c r="L17" s="12">
        <f t="shared" si="1"/>
        <v>0.27814569536423839</v>
      </c>
      <c r="M17" s="5">
        <v>151</v>
      </c>
      <c r="N17" s="12">
        <f t="shared" si="2"/>
        <v>1</v>
      </c>
      <c r="O17" s="5">
        <v>126</v>
      </c>
      <c r="P17" s="5">
        <v>25</v>
      </c>
      <c r="Q17" s="12">
        <f t="shared" si="3"/>
        <v>0.83443708609271527</v>
      </c>
      <c r="R17" s="12">
        <f t="shared" si="4"/>
        <v>0.16556291390728478</v>
      </c>
      <c r="S17" s="5">
        <v>151</v>
      </c>
      <c r="T17" s="5">
        <v>84</v>
      </c>
      <c r="U17" s="15">
        <v>67.111111111111114</v>
      </c>
    </row>
    <row r="18" spans="1:21">
      <c r="A18" s="5">
        <v>32</v>
      </c>
      <c r="B18" s="6" t="s">
        <v>116</v>
      </c>
      <c r="C18" s="6" t="s">
        <v>113</v>
      </c>
      <c r="D18" s="6" t="s">
        <v>117</v>
      </c>
      <c r="E18" s="6" t="s">
        <v>118</v>
      </c>
      <c r="F18" s="6" t="s">
        <v>33</v>
      </c>
      <c r="G18" s="5">
        <v>2</v>
      </c>
      <c r="H18" s="5">
        <v>2.25</v>
      </c>
      <c r="I18" s="5">
        <v>157</v>
      </c>
      <c r="J18" s="12">
        <f t="shared" si="0"/>
        <v>0.79695431472081213</v>
      </c>
      <c r="K18" s="5">
        <v>40</v>
      </c>
      <c r="L18" s="12">
        <f t="shared" si="1"/>
        <v>0.20304568527918782</v>
      </c>
      <c r="M18" s="5">
        <v>197</v>
      </c>
      <c r="N18" s="12">
        <f t="shared" si="2"/>
        <v>1</v>
      </c>
      <c r="O18" s="5">
        <v>186</v>
      </c>
      <c r="P18" s="5">
        <v>11</v>
      </c>
      <c r="Q18" s="12">
        <f t="shared" si="3"/>
        <v>0.9441624365482234</v>
      </c>
      <c r="R18" s="12">
        <f t="shared" si="4"/>
        <v>5.5837563451776651E-2</v>
      </c>
      <c r="S18" s="5">
        <v>197</v>
      </c>
      <c r="T18" s="5">
        <v>112</v>
      </c>
      <c r="U18" s="15">
        <v>87.555555555555557</v>
      </c>
    </row>
    <row r="19" spans="1:21">
      <c r="A19" s="5">
        <v>33</v>
      </c>
      <c r="B19" s="6" t="s">
        <v>119</v>
      </c>
      <c r="C19" s="6" t="s">
        <v>60</v>
      </c>
      <c r="D19" s="6" t="s">
        <v>120</v>
      </c>
      <c r="E19" s="6" t="s">
        <v>121</v>
      </c>
      <c r="F19" s="6" t="s">
        <v>46</v>
      </c>
      <c r="G19" s="5">
        <v>2</v>
      </c>
      <c r="H19" s="5">
        <v>2.25</v>
      </c>
      <c r="I19" s="5">
        <v>16</v>
      </c>
      <c r="J19" s="12">
        <f t="shared" si="0"/>
        <v>1</v>
      </c>
      <c r="K19" s="5">
        <v>0</v>
      </c>
      <c r="L19" s="12">
        <f t="shared" si="1"/>
        <v>0</v>
      </c>
      <c r="M19" s="5">
        <v>16</v>
      </c>
      <c r="N19" s="12">
        <f t="shared" si="2"/>
        <v>1</v>
      </c>
      <c r="O19" s="5">
        <v>8</v>
      </c>
      <c r="P19" s="5">
        <v>8</v>
      </c>
      <c r="Q19" s="12">
        <f t="shared" si="3"/>
        <v>0.5</v>
      </c>
      <c r="R19" s="12">
        <f t="shared" si="4"/>
        <v>0.5</v>
      </c>
      <c r="S19" s="5">
        <v>16</v>
      </c>
      <c r="T19" s="5">
        <v>10</v>
      </c>
      <c r="U19" s="15">
        <v>7.1111111111111107</v>
      </c>
    </row>
    <row r="20" spans="1:21">
      <c r="A20" s="5">
        <v>36</v>
      </c>
      <c r="B20" s="6" t="s">
        <v>127</v>
      </c>
      <c r="C20" s="6" t="s">
        <v>60</v>
      </c>
      <c r="D20" s="6" t="s">
        <v>128</v>
      </c>
      <c r="E20" s="6" t="s">
        <v>129</v>
      </c>
      <c r="F20" s="6" t="s">
        <v>130</v>
      </c>
      <c r="G20" s="5">
        <v>2</v>
      </c>
      <c r="H20" s="5">
        <v>2</v>
      </c>
      <c r="I20" s="5">
        <v>1</v>
      </c>
      <c r="J20" s="12">
        <f t="shared" si="0"/>
        <v>1</v>
      </c>
      <c r="K20" s="5">
        <v>0</v>
      </c>
      <c r="L20" s="12">
        <f t="shared" si="1"/>
        <v>0</v>
      </c>
      <c r="M20" s="5">
        <v>1</v>
      </c>
      <c r="N20" s="12">
        <f t="shared" si="2"/>
        <v>1</v>
      </c>
      <c r="O20" s="5">
        <v>0</v>
      </c>
      <c r="P20" s="5">
        <v>1</v>
      </c>
      <c r="Q20" s="12">
        <f t="shared" si="3"/>
        <v>0</v>
      </c>
      <c r="R20" s="12">
        <f t="shared" si="4"/>
        <v>1</v>
      </c>
      <c r="S20" s="5">
        <v>1</v>
      </c>
      <c r="T20" s="5">
        <v>1</v>
      </c>
      <c r="U20" s="15">
        <v>0.5</v>
      </c>
    </row>
    <row r="21" spans="1:21" s="41" customFormat="1">
      <c r="I21" s="41">
        <f>SUM(I2:I20)</f>
        <v>1172</v>
      </c>
      <c r="J21" s="43">
        <f>I21/S21</f>
        <v>0.76902887139107612</v>
      </c>
      <c r="K21" s="41">
        <f>SUM(K2:K20)</f>
        <v>352</v>
      </c>
      <c r="L21" s="43">
        <f>K21/S21</f>
        <v>0.23097112860892388</v>
      </c>
      <c r="M21" s="41">
        <f>SUM(M2:M20)</f>
        <v>897</v>
      </c>
      <c r="N21" s="43">
        <f>M21/S21</f>
        <v>0.58858267716535428</v>
      </c>
      <c r="O21" s="41">
        <f>SUM(O2:O20)</f>
        <v>1079</v>
      </c>
      <c r="P21" s="41">
        <f>SUM(P2:P20)</f>
        <v>445</v>
      </c>
      <c r="Q21" s="43">
        <f>O21/S21</f>
        <v>0.70800524934383202</v>
      </c>
      <c r="R21" s="43">
        <f>P21/S21</f>
        <v>0.29199475065616798</v>
      </c>
      <c r="S21" s="41">
        <f>SUM(S2:S20)</f>
        <v>1524</v>
      </c>
      <c r="T21" s="41">
        <f>SUM(T2:T20)</f>
        <v>725</v>
      </c>
      <c r="U21" s="41">
        <f>SUM(U2:U20)</f>
        <v>600.86578976578971</v>
      </c>
    </row>
    <row r="22" spans="1:21" ht="12">
      <c r="S22" s="27" t="s">
        <v>140</v>
      </c>
      <c r="T22"/>
      <c r="U22" s="28">
        <f>SUM(U2:U20)/COUNT(U2:U20)</f>
        <v>31.624515250831038</v>
      </c>
    </row>
    <row r="23" spans="1:21" ht="12">
      <c r="S23" s="27" t="s">
        <v>141</v>
      </c>
      <c r="T23"/>
      <c r="U23" s="28">
        <f>SUM(T2:T20)/COUNT(T2:T20)</f>
        <v>38.157894736842103</v>
      </c>
    </row>
    <row r="26" spans="1:21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10" t="s">
        <v>9</v>
      </c>
      <c r="K26" s="1" t="s">
        <v>10</v>
      </c>
      <c r="L26" s="10" t="s">
        <v>11</v>
      </c>
      <c r="M26" s="1" t="s">
        <v>12</v>
      </c>
      <c r="N26" s="10" t="s">
        <v>13</v>
      </c>
      <c r="O26" s="1" t="s">
        <v>14</v>
      </c>
      <c r="P26" s="1" t="s">
        <v>15</v>
      </c>
      <c r="Q26" s="10" t="s">
        <v>16</v>
      </c>
      <c r="R26" s="10" t="s">
        <v>17</v>
      </c>
      <c r="S26" s="1" t="s">
        <v>18</v>
      </c>
      <c r="T26" s="1" t="s">
        <v>19</v>
      </c>
      <c r="U26" s="14" t="s">
        <v>20</v>
      </c>
    </row>
    <row r="27" spans="1:21">
      <c r="A27" s="5">
        <v>7</v>
      </c>
      <c r="B27" s="6" t="s">
        <v>42</v>
      </c>
      <c r="C27" s="6" t="s">
        <v>43</v>
      </c>
      <c r="D27" s="6" t="s">
        <v>44</v>
      </c>
      <c r="E27" s="6" t="s">
        <v>45</v>
      </c>
      <c r="F27" s="6" t="s">
        <v>46</v>
      </c>
      <c r="G27" s="5">
        <v>2</v>
      </c>
      <c r="H27" s="5">
        <v>2.5</v>
      </c>
      <c r="I27" s="5">
        <v>15</v>
      </c>
      <c r="J27" s="12">
        <f t="shared" ref="J27:J28" si="5">I27/S27</f>
        <v>0.78947368421052633</v>
      </c>
      <c r="K27" s="5">
        <v>4</v>
      </c>
      <c r="L27" s="12">
        <f t="shared" ref="L27:L28" si="6">K27/S27</f>
        <v>0.21052631578947367</v>
      </c>
      <c r="M27" s="5">
        <v>3</v>
      </c>
      <c r="N27" s="12">
        <f t="shared" ref="N27:N28" si="7">M27/S27</f>
        <v>0.15789473684210525</v>
      </c>
      <c r="O27" s="5">
        <v>8</v>
      </c>
      <c r="P27" s="5">
        <v>11</v>
      </c>
      <c r="Q27" s="12">
        <f t="shared" ref="Q27:Q28" si="8">O27/S27</f>
        <v>0.42105263157894735</v>
      </c>
      <c r="R27" s="12">
        <f t="shared" ref="R27:R28" si="9">P27/S27</f>
        <v>0.57894736842105265</v>
      </c>
      <c r="S27" s="5">
        <v>19</v>
      </c>
      <c r="T27" s="5">
        <v>10</v>
      </c>
      <c r="U27" s="15">
        <v>7.6</v>
      </c>
    </row>
    <row r="28" spans="1:21">
      <c r="A28" s="5">
        <v>8</v>
      </c>
      <c r="B28" s="6" t="s">
        <v>47</v>
      </c>
      <c r="C28" s="6" t="s">
        <v>22</v>
      </c>
      <c r="D28" s="6" t="s">
        <v>48</v>
      </c>
      <c r="E28" s="6" t="s">
        <v>49</v>
      </c>
      <c r="F28" s="6" t="s">
        <v>29</v>
      </c>
      <c r="G28" s="5">
        <v>3</v>
      </c>
      <c r="H28" s="5">
        <v>5.5</v>
      </c>
      <c r="I28" s="5">
        <v>159</v>
      </c>
      <c r="J28" s="12">
        <f t="shared" si="5"/>
        <v>0.72935779816513757</v>
      </c>
      <c r="K28" s="5">
        <v>59</v>
      </c>
      <c r="L28" s="12">
        <f t="shared" si="6"/>
        <v>0.27064220183486237</v>
      </c>
      <c r="M28" s="5">
        <v>56</v>
      </c>
      <c r="N28" s="12">
        <f t="shared" si="7"/>
        <v>0.25688073394495414</v>
      </c>
      <c r="O28" s="5">
        <v>122</v>
      </c>
      <c r="P28" s="5">
        <v>96</v>
      </c>
      <c r="Q28" s="12">
        <f t="shared" si="8"/>
        <v>0.55963302752293576</v>
      </c>
      <c r="R28" s="12">
        <f t="shared" si="9"/>
        <v>0.44036697247706424</v>
      </c>
      <c r="S28" s="5">
        <v>218</v>
      </c>
      <c r="T28" s="5">
        <v>57</v>
      </c>
      <c r="U28" s="15">
        <v>39.636363636363633</v>
      </c>
    </row>
    <row r="29" spans="1:21">
      <c r="A29" s="5">
        <v>10</v>
      </c>
      <c r="B29" s="6" t="s">
        <v>53</v>
      </c>
      <c r="C29" s="6" t="s">
        <v>22</v>
      </c>
      <c r="D29" s="6" t="s">
        <v>54</v>
      </c>
      <c r="E29" s="6" t="s">
        <v>55</v>
      </c>
      <c r="F29" s="6" t="s">
        <v>33</v>
      </c>
      <c r="G29" s="5">
        <v>2</v>
      </c>
      <c r="H29" s="5">
        <v>2.25</v>
      </c>
      <c r="I29" s="5">
        <v>105</v>
      </c>
      <c r="J29" s="12">
        <f>I29/S29</f>
        <v>0.76086956521739135</v>
      </c>
      <c r="K29" s="5">
        <v>33</v>
      </c>
      <c r="L29" s="12">
        <f>K29/S29</f>
        <v>0.2391304347826087</v>
      </c>
      <c r="M29" s="5">
        <v>116</v>
      </c>
      <c r="N29" s="12">
        <f>M29/S29</f>
        <v>0.84057971014492749</v>
      </c>
      <c r="O29" s="5">
        <v>107</v>
      </c>
      <c r="P29" s="5">
        <v>31</v>
      </c>
      <c r="Q29" s="12">
        <f>O29/S29</f>
        <v>0.77536231884057971</v>
      </c>
      <c r="R29" s="12">
        <f>P29/S29</f>
        <v>0.22463768115942029</v>
      </c>
      <c r="S29" s="5">
        <v>138</v>
      </c>
      <c r="T29" s="5">
        <v>70</v>
      </c>
      <c r="U29" s="15">
        <v>61.333333333333336</v>
      </c>
    </row>
    <row r="30" spans="1:21">
      <c r="A30" s="5">
        <v>12</v>
      </c>
      <c r="B30" s="6" t="s">
        <v>59</v>
      </c>
      <c r="C30" s="6" t="s">
        <v>60</v>
      </c>
      <c r="D30" s="6" t="s">
        <v>61</v>
      </c>
      <c r="E30" s="6" t="s">
        <v>58</v>
      </c>
      <c r="F30" s="6" t="s">
        <v>46</v>
      </c>
      <c r="G30" s="5">
        <v>2</v>
      </c>
      <c r="H30" s="5">
        <v>2</v>
      </c>
      <c r="I30" s="5">
        <v>39</v>
      </c>
      <c r="J30" s="12">
        <f t="shared" ref="J30:J50" si="10">I30/S30</f>
        <v>0.67241379310344829</v>
      </c>
      <c r="K30" s="5">
        <v>19</v>
      </c>
      <c r="L30" s="12">
        <f t="shared" ref="L30:L50" si="11">K30/S30</f>
        <v>0.32758620689655171</v>
      </c>
      <c r="M30" s="5">
        <v>2</v>
      </c>
      <c r="N30" s="12">
        <f t="shared" ref="N30:N50" si="12">M30/S30</f>
        <v>3.4482758620689655E-2</v>
      </c>
      <c r="O30" s="5">
        <v>32</v>
      </c>
      <c r="P30" s="5">
        <v>26</v>
      </c>
      <c r="Q30" s="12">
        <f t="shared" ref="Q30:Q50" si="13">O30/S30</f>
        <v>0.55172413793103448</v>
      </c>
      <c r="R30" s="12">
        <f t="shared" ref="R30:R50" si="14">P30/S30</f>
        <v>0.44827586206896552</v>
      </c>
      <c r="S30" s="5">
        <v>58</v>
      </c>
      <c r="T30" s="5">
        <v>31</v>
      </c>
      <c r="U30" s="15">
        <v>29</v>
      </c>
    </row>
    <row r="31" spans="1:21">
      <c r="A31" s="5">
        <v>13</v>
      </c>
      <c r="B31" s="6" t="s">
        <v>62</v>
      </c>
      <c r="C31" s="6" t="s">
        <v>43</v>
      </c>
      <c r="D31" s="6" t="s">
        <v>63</v>
      </c>
      <c r="E31" s="6" t="s">
        <v>45</v>
      </c>
      <c r="F31" s="6" t="s">
        <v>64</v>
      </c>
      <c r="G31" s="5">
        <v>3</v>
      </c>
      <c r="H31" s="5">
        <v>3.25</v>
      </c>
      <c r="I31" s="5">
        <v>2</v>
      </c>
      <c r="J31" s="12">
        <f t="shared" si="10"/>
        <v>1</v>
      </c>
      <c r="K31" s="5">
        <v>0</v>
      </c>
      <c r="L31" s="12">
        <f t="shared" si="11"/>
        <v>0</v>
      </c>
      <c r="M31" s="5">
        <v>0</v>
      </c>
      <c r="N31" s="12">
        <f t="shared" si="12"/>
        <v>0</v>
      </c>
      <c r="O31" s="5">
        <v>1</v>
      </c>
      <c r="P31" s="5">
        <v>1</v>
      </c>
      <c r="Q31" s="12">
        <f t="shared" si="13"/>
        <v>0.5</v>
      </c>
      <c r="R31" s="12">
        <f t="shared" si="14"/>
        <v>0.5</v>
      </c>
      <c r="S31" s="5">
        <v>2</v>
      </c>
      <c r="T31" s="5">
        <v>1</v>
      </c>
      <c r="U31" s="15">
        <v>0.61538461538461542</v>
      </c>
    </row>
    <row r="32" spans="1:21">
      <c r="A32" s="5">
        <v>15</v>
      </c>
      <c r="B32" s="6" t="s">
        <v>69</v>
      </c>
      <c r="C32" s="6" t="s">
        <v>22</v>
      </c>
      <c r="D32" s="6" t="s">
        <v>70</v>
      </c>
      <c r="E32" s="6" t="s">
        <v>71</v>
      </c>
      <c r="F32" s="6" t="s">
        <v>25</v>
      </c>
      <c r="G32" s="5">
        <v>3</v>
      </c>
      <c r="H32" s="5">
        <v>3.5</v>
      </c>
      <c r="I32" s="5">
        <v>19</v>
      </c>
      <c r="J32" s="12">
        <f t="shared" si="10"/>
        <v>0.73076923076923073</v>
      </c>
      <c r="K32" s="5">
        <v>7</v>
      </c>
      <c r="L32" s="12">
        <f t="shared" si="11"/>
        <v>0.26923076923076922</v>
      </c>
      <c r="M32" s="5">
        <v>1</v>
      </c>
      <c r="N32" s="12">
        <f t="shared" si="12"/>
        <v>3.8461538461538464E-2</v>
      </c>
      <c r="O32" s="5">
        <v>18</v>
      </c>
      <c r="P32" s="5">
        <v>8</v>
      </c>
      <c r="Q32" s="12">
        <f t="shared" si="13"/>
        <v>0.69230769230769229</v>
      </c>
      <c r="R32" s="12">
        <f t="shared" si="14"/>
        <v>0.30769230769230771</v>
      </c>
      <c r="S32" s="5">
        <v>26</v>
      </c>
      <c r="T32" s="5">
        <v>12</v>
      </c>
      <c r="U32" s="15">
        <v>7.4285714285714288</v>
      </c>
    </row>
    <row r="33" spans="1:21">
      <c r="A33" s="5">
        <v>16</v>
      </c>
      <c r="B33" s="6" t="s">
        <v>72</v>
      </c>
      <c r="C33" s="6" t="s">
        <v>22</v>
      </c>
      <c r="D33" s="6" t="s">
        <v>73</v>
      </c>
      <c r="E33" s="6" t="s">
        <v>39</v>
      </c>
      <c r="F33" s="6" t="s">
        <v>33</v>
      </c>
      <c r="G33" s="5">
        <v>2</v>
      </c>
      <c r="H33" s="5">
        <v>2</v>
      </c>
      <c r="I33" s="5">
        <v>70</v>
      </c>
      <c r="J33" s="12">
        <f t="shared" si="10"/>
        <v>0.84337349397590367</v>
      </c>
      <c r="K33" s="5">
        <v>13</v>
      </c>
      <c r="L33" s="12">
        <f t="shared" si="11"/>
        <v>0.15662650602409639</v>
      </c>
      <c r="M33" s="5">
        <v>14</v>
      </c>
      <c r="N33" s="12">
        <f t="shared" si="12"/>
        <v>0.16867469879518071</v>
      </c>
      <c r="O33" s="5">
        <v>42</v>
      </c>
      <c r="P33" s="5">
        <v>41</v>
      </c>
      <c r="Q33" s="12">
        <f t="shared" si="13"/>
        <v>0.50602409638554213</v>
      </c>
      <c r="R33" s="12">
        <f t="shared" si="14"/>
        <v>0.49397590361445781</v>
      </c>
      <c r="S33" s="5">
        <v>83</v>
      </c>
      <c r="T33" s="5">
        <v>44</v>
      </c>
      <c r="U33" s="15">
        <v>41.5</v>
      </c>
    </row>
    <row r="34" spans="1:21">
      <c r="A34" s="5">
        <v>17</v>
      </c>
      <c r="B34" s="6" t="s">
        <v>31</v>
      </c>
      <c r="C34" s="6" t="s">
        <v>22</v>
      </c>
      <c r="D34" s="6" t="s">
        <v>74</v>
      </c>
      <c r="E34" s="6" t="s">
        <v>75</v>
      </c>
      <c r="F34" s="6" t="s">
        <v>68</v>
      </c>
      <c r="G34" s="5">
        <v>2</v>
      </c>
      <c r="H34" s="5">
        <v>2.25</v>
      </c>
      <c r="I34" s="5">
        <v>15</v>
      </c>
      <c r="J34" s="12">
        <f t="shared" si="10"/>
        <v>0.625</v>
      </c>
      <c r="K34" s="5">
        <v>9</v>
      </c>
      <c r="L34" s="12">
        <f t="shared" si="11"/>
        <v>0.375</v>
      </c>
      <c r="M34" s="5">
        <v>18</v>
      </c>
      <c r="N34" s="12">
        <f t="shared" si="12"/>
        <v>0.75</v>
      </c>
      <c r="O34" s="5">
        <v>10</v>
      </c>
      <c r="P34" s="5">
        <v>14</v>
      </c>
      <c r="Q34" s="12">
        <f t="shared" si="13"/>
        <v>0.41666666666666669</v>
      </c>
      <c r="R34" s="12">
        <f t="shared" si="14"/>
        <v>0.58333333333333337</v>
      </c>
      <c r="S34" s="5">
        <v>24</v>
      </c>
      <c r="T34" s="5">
        <v>14</v>
      </c>
      <c r="U34" s="15">
        <v>10.666666666666666</v>
      </c>
    </row>
    <row r="35" spans="1:21">
      <c r="A35" s="5">
        <v>19</v>
      </c>
      <c r="B35" s="6" t="s">
        <v>80</v>
      </c>
      <c r="C35" s="6" t="s">
        <v>43</v>
      </c>
      <c r="D35" s="6" t="s">
        <v>81</v>
      </c>
      <c r="E35" s="6" t="s">
        <v>82</v>
      </c>
      <c r="F35" s="6" t="s">
        <v>64</v>
      </c>
      <c r="G35" s="5">
        <v>3</v>
      </c>
      <c r="H35" s="5">
        <v>3.75</v>
      </c>
      <c r="I35" s="5">
        <v>20</v>
      </c>
      <c r="J35" s="12">
        <f t="shared" si="10"/>
        <v>0.7407407407407407</v>
      </c>
      <c r="K35" s="5">
        <v>7</v>
      </c>
      <c r="L35" s="12">
        <f t="shared" si="11"/>
        <v>0.25925925925925924</v>
      </c>
      <c r="M35" s="5">
        <v>2</v>
      </c>
      <c r="N35" s="12">
        <f t="shared" si="12"/>
        <v>7.407407407407407E-2</v>
      </c>
      <c r="O35" s="5">
        <v>20</v>
      </c>
      <c r="P35" s="5">
        <v>7</v>
      </c>
      <c r="Q35" s="12">
        <f t="shared" si="13"/>
        <v>0.7407407407407407</v>
      </c>
      <c r="R35" s="12">
        <f t="shared" si="14"/>
        <v>0.25925925925925924</v>
      </c>
      <c r="S35" s="5">
        <v>27</v>
      </c>
      <c r="T35" s="5">
        <v>12</v>
      </c>
      <c r="U35" s="15">
        <v>7.2</v>
      </c>
    </row>
    <row r="36" spans="1:21">
      <c r="A36" s="5">
        <v>21</v>
      </c>
      <c r="B36" s="6" t="s">
        <v>85</v>
      </c>
      <c r="C36" s="6" t="s">
        <v>22</v>
      </c>
      <c r="D36" s="6" t="s">
        <v>86</v>
      </c>
      <c r="E36" s="6" t="s">
        <v>87</v>
      </c>
      <c r="F36" s="6" t="s">
        <v>33</v>
      </c>
      <c r="G36" s="5">
        <v>2</v>
      </c>
      <c r="H36" s="5">
        <v>2</v>
      </c>
      <c r="I36" s="5">
        <v>131</v>
      </c>
      <c r="J36" s="12">
        <f t="shared" si="10"/>
        <v>0.83439490445859876</v>
      </c>
      <c r="K36" s="5">
        <v>26</v>
      </c>
      <c r="L36" s="12">
        <f t="shared" si="11"/>
        <v>0.16560509554140126</v>
      </c>
      <c r="M36" s="5">
        <v>14</v>
      </c>
      <c r="N36" s="12">
        <f t="shared" si="12"/>
        <v>8.9171974522292988E-2</v>
      </c>
      <c r="O36" s="5">
        <v>98</v>
      </c>
      <c r="P36" s="5">
        <v>59</v>
      </c>
      <c r="Q36" s="12">
        <f t="shared" si="13"/>
        <v>0.62420382165605093</v>
      </c>
      <c r="R36" s="12">
        <f t="shared" si="14"/>
        <v>0.37579617834394907</v>
      </c>
      <c r="S36" s="5">
        <v>157</v>
      </c>
      <c r="T36" s="5">
        <v>85</v>
      </c>
      <c r="U36" s="15">
        <v>78.5</v>
      </c>
    </row>
    <row r="37" spans="1:21">
      <c r="A37" s="5">
        <v>22</v>
      </c>
      <c r="B37" s="6" t="s">
        <v>88</v>
      </c>
      <c r="C37" s="6" t="s">
        <v>22</v>
      </c>
      <c r="D37" s="6" t="s">
        <v>89</v>
      </c>
      <c r="E37" s="6" t="s">
        <v>90</v>
      </c>
      <c r="F37" s="6" t="s">
        <v>68</v>
      </c>
      <c r="G37" s="5">
        <v>2</v>
      </c>
      <c r="H37" s="5">
        <v>2</v>
      </c>
      <c r="I37" s="5">
        <v>12</v>
      </c>
      <c r="J37" s="12">
        <f t="shared" si="10"/>
        <v>0.75</v>
      </c>
      <c r="K37" s="5">
        <v>4</v>
      </c>
      <c r="L37" s="12">
        <f t="shared" si="11"/>
        <v>0.25</v>
      </c>
      <c r="M37" s="5">
        <v>5</v>
      </c>
      <c r="N37" s="12">
        <f t="shared" si="12"/>
        <v>0.3125</v>
      </c>
      <c r="O37" s="5">
        <v>9</v>
      </c>
      <c r="P37" s="5">
        <v>7</v>
      </c>
      <c r="Q37" s="12">
        <f t="shared" si="13"/>
        <v>0.5625</v>
      </c>
      <c r="R37" s="12">
        <f t="shared" si="14"/>
        <v>0.4375</v>
      </c>
      <c r="S37" s="5">
        <v>16</v>
      </c>
      <c r="T37" s="5">
        <v>11</v>
      </c>
      <c r="U37" s="15">
        <v>8</v>
      </c>
    </row>
    <row r="38" spans="1:21">
      <c r="A38" s="5">
        <v>24</v>
      </c>
      <c r="B38" s="6" t="s">
        <v>93</v>
      </c>
      <c r="C38" s="6" t="s">
        <v>22</v>
      </c>
      <c r="D38" s="6" t="s">
        <v>94</v>
      </c>
      <c r="E38" s="6" t="s">
        <v>30</v>
      </c>
      <c r="F38" s="6" t="s">
        <v>33</v>
      </c>
      <c r="G38" s="5">
        <v>3</v>
      </c>
      <c r="H38" s="5">
        <v>3.25</v>
      </c>
      <c r="I38" s="5">
        <v>54</v>
      </c>
      <c r="J38" s="12">
        <f t="shared" si="10"/>
        <v>0.68354430379746833</v>
      </c>
      <c r="K38" s="5">
        <v>25</v>
      </c>
      <c r="L38" s="12">
        <f t="shared" si="11"/>
        <v>0.31645569620253167</v>
      </c>
      <c r="M38" s="5">
        <v>4</v>
      </c>
      <c r="N38" s="12">
        <f t="shared" si="12"/>
        <v>5.0632911392405063E-2</v>
      </c>
      <c r="O38" s="5">
        <v>49</v>
      </c>
      <c r="P38" s="5">
        <v>30</v>
      </c>
      <c r="Q38" s="12">
        <f t="shared" si="13"/>
        <v>0.620253164556962</v>
      </c>
      <c r="R38" s="12">
        <f t="shared" si="14"/>
        <v>0.379746835443038</v>
      </c>
      <c r="S38" s="5">
        <v>79</v>
      </c>
      <c r="T38" s="5">
        <v>33</v>
      </c>
      <c r="U38" s="15">
        <v>24.307692307692307</v>
      </c>
    </row>
    <row r="39" spans="1:21">
      <c r="A39" s="5">
        <v>25</v>
      </c>
      <c r="B39" s="6" t="s">
        <v>95</v>
      </c>
      <c r="C39" s="6" t="s">
        <v>43</v>
      </c>
      <c r="D39" s="6" t="s">
        <v>96</v>
      </c>
      <c r="E39" s="6" t="s">
        <v>97</v>
      </c>
      <c r="F39" s="6" t="s">
        <v>64</v>
      </c>
      <c r="G39" s="5">
        <v>2</v>
      </c>
      <c r="H39" s="5">
        <v>2</v>
      </c>
      <c r="I39" s="5">
        <v>13</v>
      </c>
      <c r="J39" s="12">
        <f t="shared" si="10"/>
        <v>0.72222222222222221</v>
      </c>
      <c r="K39" s="5">
        <v>5</v>
      </c>
      <c r="L39" s="12">
        <f t="shared" si="11"/>
        <v>0.27777777777777779</v>
      </c>
      <c r="M39" s="5">
        <v>5</v>
      </c>
      <c r="N39" s="12">
        <f t="shared" si="12"/>
        <v>0.27777777777777779</v>
      </c>
      <c r="O39" s="5">
        <v>9</v>
      </c>
      <c r="P39" s="5">
        <v>9</v>
      </c>
      <c r="Q39" s="12">
        <f t="shared" si="13"/>
        <v>0.5</v>
      </c>
      <c r="R39" s="12">
        <f t="shared" si="14"/>
        <v>0.5</v>
      </c>
      <c r="S39" s="5">
        <v>18</v>
      </c>
      <c r="T39" s="5">
        <v>10</v>
      </c>
      <c r="U39" s="15">
        <v>9</v>
      </c>
    </row>
    <row r="40" spans="1:21" ht="12">
      <c r="A40" s="5"/>
      <c r="B40" s="6"/>
      <c r="C40" s="6"/>
      <c r="D40" s="6"/>
      <c r="E40" s="6"/>
      <c r="F40" s="6"/>
      <c r="G40" s="5"/>
      <c r="H40" s="5"/>
      <c r="I40" s="17">
        <f>SUM(I27:I39)</f>
        <v>654</v>
      </c>
      <c r="J40" s="57">
        <f>I40/S40</f>
        <v>0.75606936416184967</v>
      </c>
      <c r="K40" s="17">
        <f>SUM(K27:K39)</f>
        <v>211</v>
      </c>
      <c r="L40" s="57">
        <f>K40/S40</f>
        <v>0.24393063583815028</v>
      </c>
      <c r="M40" s="17">
        <f>SUM(M27:M39)</f>
        <v>240</v>
      </c>
      <c r="N40" s="57">
        <f>M40/S40</f>
        <v>0.2774566473988439</v>
      </c>
      <c r="O40" s="17">
        <f>SUM(O27:O39)</f>
        <v>525</v>
      </c>
      <c r="P40" s="17">
        <f>SUM(P27:P39)</f>
        <v>340</v>
      </c>
      <c r="Q40" s="57">
        <f>O40/S40</f>
        <v>0.60693641618497107</v>
      </c>
      <c r="R40" s="57">
        <f>P40/S40</f>
        <v>0.39306358381502893</v>
      </c>
      <c r="S40" s="17">
        <f>SUM(S27:S39)</f>
        <v>865</v>
      </c>
      <c r="T40" s="17">
        <f>SUM(T27:T39)</f>
        <v>390</v>
      </c>
      <c r="U40" s="17">
        <f>SUM(U27:U39)</f>
        <v>324.78801198801199</v>
      </c>
    </row>
    <row r="41" spans="1:21" ht="12">
      <c r="A41" s="5"/>
      <c r="B41" s="6"/>
      <c r="C41" s="6"/>
      <c r="D41" s="6"/>
      <c r="E41" s="6"/>
      <c r="F41" s="6"/>
      <c r="G41" s="5"/>
      <c r="H41" s="5"/>
      <c r="I41" s="46"/>
      <c r="J41" s="48"/>
      <c r="K41" s="46"/>
      <c r="L41" s="48"/>
      <c r="M41" s="46"/>
      <c r="N41" s="48"/>
      <c r="O41" s="46"/>
      <c r="P41" s="46"/>
      <c r="Q41" s="48"/>
      <c r="R41" s="48"/>
      <c r="S41" s="27" t="s">
        <v>140</v>
      </c>
      <c r="T41"/>
      <c r="U41" s="28">
        <f>SUM(U27:U39)/COUNT(U27:U39)</f>
        <v>24.983693229847077</v>
      </c>
    </row>
    <row r="42" spans="1:21" ht="12">
      <c r="A42" s="5"/>
      <c r="B42" s="6"/>
      <c r="C42" s="6"/>
      <c r="D42" s="6"/>
      <c r="E42" s="6"/>
      <c r="F42" s="6"/>
      <c r="G42" s="5"/>
      <c r="H42" s="5"/>
      <c r="I42" s="46"/>
      <c r="J42" s="48"/>
      <c r="K42" s="46"/>
      <c r="L42" s="48"/>
      <c r="M42" s="46"/>
      <c r="N42" s="48"/>
      <c r="O42" s="46"/>
      <c r="P42" s="46"/>
      <c r="Q42" s="48"/>
      <c r="R42" s="48"/>
      <c r="S42" s="27" t="s">
        <v>141</v>
      </c>
      <c r="T42"/>
      <c r="U42" s="28">
        <f>SUM(T27:T39)/COUNT(T27:T39)</f>
        <v>30</v>
      </c>
    </row>
    <row r="43" spans="1:21">
      <c r="A43" s="5"/>
      <c r="B43" s="6"/>
      <c r="C43" s="6"/>
      <c r="D43" s="6"/>
      <c r="E43" s="6"/>
      <c r="F43" s="6"/>
      <c r="G43" s="5"/>
      <c r="H43" s="5"/>
      <c r="I43" s="5"/>
      <c r="J43" s="12"/>
      <c r="K43" s="5"/>
      <c r="L43" s="12"/>
      <c r="M43" s="5"/>
      <c r="N43" s="12"/>
      <c r="O43" s="5"/>
      <c r="P43" s="5"/>
      <c r="Q43" s="12"/>
      <c r="R43" s="12"/>
      <c r="S43" s="5"/>
      <c r="T43" s="5"/>
      <c r="U43" s="15"/>
    </row>
    <row r="44" spans="1:21">
      <c r="A44" s="5"/>
      <c r="B44" s="87" t="s">
        <v>176</v>
      </c>
      <c r="C44" s="6"/>
      <c r="D44" s="6"/>
      <c r="E44" s="6"/>
      <c r="F44" s="6"/>
      <c r="G44" s="5"/>
      <c r="H44" s="5"/>
      <c r="I44" s="5"/>
      <c r="J44" s="12"/>
      <c r="K44" s="5"/>
      <c r="L44" s="12"/>
      <c r="M44" s="5"/>
      <c r="N44" s="12"/>
      <c r="O44" s="5"/>
      <c r="P44" s="5"/>
      <c r="Q44" s="12"/>
      <c r="R44" s="12"/>
      <c r="S44" s="5"/>
      <c r="T44" s="5"/>
      <c r="U44" s="15"/>
    </row>
    <row r="45" spans="1:21">
      <c r="A45" s="5">
        <v>28</v>
      </c>
      <c r="B45" s="6" t="s">
        <v>103</v>
      </c>
      <c r="C45" s="6" t="s">
        <v>22</v>
      </c>
      <c r="D45" s="6" t="s">
        <v>104</v>
      </c>
      <c r="E45" s="6" t="s">
        <v>105</v>
      </c>
      <c r="F45" s="6" t="s">
        <v>68</v>
      </c>
      <c r="G45" s="5">
        <v>2</v>
      </c>
      <c r="H45" s="5">
        <v>3</v>
      </c>
      <c r="I45" s="5">
        <v>48</v>
      </c>
      <c r="J45" s="12">
        <f t="shared" si="10"/>
        <v>0.84210526315789469</v>
      </c>
      <c r="K45" s="5">
        <v>9</v>
      </c>
      <c r="L45" s="12">
        <f t="shared" si="11"/>
        <v>0.15789473684210525</v>
      </c>
      <c r="M45" s="5">
        <v>55</v>
      </c>
      <c r="N45" s="12">
        <f t="shared" si="12"/>
        <v>0.96491228070175439</v>
      </c>
      <c r="O45" s="5">
        <v>51</v>
      </c>
      <c r="P45" s="5">
        <v>6</v>
      </c>
      <c r="Q45" s="12">
        <f t="shared" si="13"/>
        <v>0.89473684210526316</v>
      </c>
      <c r="R45" s="12">
        <f t="shared" si="14"/>
        <v>0.10526315789473684</v>
      </c>
      <c r="S45" s="5">
        <v>57</v>
      </c>
      <c r="T45" s="5">
        <v>24</v>
      </c>
      <c r="U45" s="15">
        <v>19</v>
      </c>
    </row>
    <row r="46" spans="1:21">
      <c r="A46" s="5">
        <v>29</v>
      </c>
      <c r="B46" s="6" t="s">
        <v>106</v>
      </c>
      <c r="C46" s="6" t="s">
        <v>22</v>
      </c>
      <c r="D46" s="6" t="s">
        <v>107</v>
      </c>
      <c r="E46" s="6" t="s">
        <v>108</v>
      </c>
      <c r="F46" s="6" t="s">
        <v>33</v>
      </c>
      <c r="G46" s="5">
        <v>2</v>
      </c>
      <c r="H46" s="5">
        <v>2.5</v>
      </c>
      <c r="I46" s="5">
        <v>187</v>
      </c>
      <c r="J46" s="12">
        <f t="shared" si="10"/>
        <v>0.78902953586497893</v>
      </c>
      <c r="K46" s="5">
        <v>50</v>
      </c>
      <c r="L46" s="12">
        <f t="shared" si="11"/>
        <v>0.2109704641350211</v>
      </c>
      <c r="M46" s="5">
        <v>237</v>
      </c>
      <c r="N46" s="12">
        <f t="shared" si="12"/>
        <v>1</v>
      </c>
      <c r="O46" s="5">
        <v>183</v>
      </c>
      <c r="P46" s="5">
        <v>54</v>
      </c>
      <c r="Q46" s="12">
        <f t="shared" si="13"/>
        <v>0.77215189873417722</v>
      </c>
      <c r="R46" s="12">
        <f t="shared" si="14"/>
        <v>0.22784810126582278</v>
      </c>
      <c r="S46" s="5">
        <v>237</v>
      </c>
      <c r="T46" s="5">
        <v>104</v>
      </c>
      <c r="U46" s="15">
        <v>94.8</v>
      </c>
    </row>
    <row r="47" spans="1:21">
      <c r="A47" s="5">
        <v>31</v>
      </c>
      <c r="B47" s="6" t="s">
        <v>112</v>
      </c>
      <c r="C47" s="6" t="s">
        <v>113</v>
      </c>
      <c r="D47" s="6" t="s">
        <v>114</v>
      </c>
      <c r="E47" s="6" t="s">
        <v>115</v>
      </c>
      <c r="F47" s="6" t="s">
        <v>33</v>
      </c>
      <c r="G47" s="5">
        <v>2</v>
      </c>
      <c r="H47" s="5">
        <v>2.25</v>
      </c>
      <c r="I47" s="5">
        <v>109</v>
      </c>
      <c r="J47" s="12">
        <f t="shared" si="10"/>
        <v>0.72185430463576161</v>
      </c>
      <c r="K47" s="5">
        <v>42</v>
      </c>
      <c r="L47" s="12">
        <f t="shared" si="11"/>
        <v>0.27814569536423839</v>
      </c>
      <c r="M47" s="5">
        <v>151</v>
      </c>
      <c r="N47" s="12">
        <f t="shared" si="12"/>
        <v>1</v>
      </c>
      <c r="O47" s="5">
        <v>126</v>
      </c>
      <c r="P47" s="5">
        <v>25</v>
      </c>
      <c r="Q47" s="12">
        <f t="shared" si="13"/>
        <v>0.83443708609271527</v>
      </c>
      <c r="R47" s="12">
        <f t="shared" si="14"/>
        <v>0.16556291390728478</v>
      </c>
      <c r="S47" s="5">
        <v>151</v>
      </c>
      <c r="T47" s="5">
        <v>84</v>
      </c>
      <c r="U47" s="15">
        <v>67.111111111111114</v>
      </c>
    </row>
    <row r="48" spans="1:21">
      <c r="A48" s="5">
        <v>32</v>
      </c>
      <c r="B48" s="6" t="s">
        <v>116</v>
      </c>
      <c r="C48" s="6" t="s">
        <v>113</v>
      </c>
      <c r="D48" s="6" t="s">
        <v>117</v>
      </c>
      <c r="E48" s="6" t="s">
        <v>118</v>
      </c>
      <c r="F48" s="6" t="s">
        <v>33</v>
      </c>
      <c r="G48" s="5">
        <v>2</v>
      </c>
      <c r="H48" s="5">
        <v>2.25</v>
      </c>
      <c r="I48" s="5">
        <v>157</v>
      </c>
      <c r="J48" s="12">
        <f t="shared" si="10"/>
        <v>0.79695431472081213</v>
      </c>
      <c r="K48" s="5">
        <v>40</v>
      </c>
      <c r="L48" s="12">
        <f t="shared" si="11"/>
        <v>0.20304568527918782</v>
      </c>
      <c r="M48" s="5">
        <v>197</v>
      </c>
      <c r="N48" s="12">
        <f t="shared" si="12"/>
        <v>1</v>
      </c>
      <c r="O48" s="5">
        <v>186</v>
      </c>
      <c r="P48" s="5">
        <v>11</v>
      </c>
      <c r="Q48" s="12">
        <f t="shared" si="13"/>
        <v>0.9441624365482234</v>
      </c>
      <c r="R48" s="12">
        <f t="shared" si="14"/>
        <v>5.5837563451776651E-2</v>
      </c>
      <c r="S48" s="5">
        <v>197</v>
      </c>
      <c r="T48" s="5">
        <v>112</v>
      </c>
      <c r="U48" s="15">
        <v>87.555555555555557</v>
      </c>
    </row>
    <row r="49" spans="1:21">
      <c r="A49" s="5">
        <v>33</v>
      </c>
      <c r="B49" s="6" t="s">
        <v>119</v>
      </c>
      <c r="C49" s="6" t="s">
        <v>60</v>
      </c>
      <c r="D49" s="6" t="s">
        <v>120</v>
      </c>
      <c r="E49" s="6" t="s">
        <v>121</v>
      </c>
      <c r="F49" s="6" t="s">
        <v>46</v>
      </c>
      <c r="G49" s="5">
        <v>2</v>
      </c>
      <c r="H49" s="5">
        <v>2.25</v>
      </c>
      <c r="I49" s="5">
        <v>16</v>
      </c>
      <c r="J49" s="12">
        <f t="shared" si="10"/>
        <v>1</v>
      </c>
      <c r="K49" s="5">
        <v>0</v>
      </c>
      <c r="L49" s="12">
        <f t="shared" si="11"/>
        <v>0</v>
      </c>
      <c r="M49" s="5">
        <v>16</v>
      </c>
      <c r="N49" s="12">
        <f t="shared" si="12"/>
        <v>1</v>
      </c>
      <c r="O49" s="5">
        <v>8</v>
      </c>
      <c r="P49" s="5">
        <v>8</v>
      </c>
      <c r="Q49" s="12">
        <f t="shared" si="13"/>
        <v>0.5</v>
      </c>
      <c r="R49" s="12">
        <f t="shared" si="14"/>
        <v>0.5</v>
      </c>
      <c r="S49" s="5">
        <v>16</v>
      </c>
      <c r="T49" s="5">
        <v>10</v>
      </c>
      <c r="U49" s="15">
        <v>7.1111111111111107</v>
      </c>
    </row>
    <row r="50" spans="1:21">
      <c r="A50" s="5">
        <v>36</v>
      </c>
      <c r="B50" s="6" t="s">
        <v>127</v>
      </c>
      <c r="C50" s="6" t="s">
        <v>60</v>
      </c>
      <c r="D50" s="6" t="s">
        <v>128</v>
      </c>
      <c r="E50" s="6" t="s">
        <v>129</v>
      </c>
      <c r="F50" s="6" t="s">
        <v>130</v>
      </c>
      <c r="G50" s="5">
        <v>2</v>
      </c>
      <c r="H50" s="5">
        <v>2</v>
      </c>
      <c r="I50" s="5">
        <v>1</v>
      </c>
      <c r="J50" s="12">
        <f t="shared" si="10"/>
        <v>1</v>
      </c>
      <c r="K50" s="5">
        <v>0</v>
      </c>
      <c r="L50" s="12">
        <f t="shared" si="11"/>
        <v>0</v>
      </c>
      <c r="M50" s="5">
        <v>1</v>
      </c>
      <c r="N50" s="12">
        <f t="shared" si="12"/>
        <v>1</v>
      </c>
      <c r="O50" s="5">
        <v>0</v>
      </c>
      <c r="P50" s="5">
        <v>1</v>
      </c>
      <c r="Q50" s="12">
        <f t="shared" si="13"/>
        <v>0</v>
      </c>
      <c r="R50" s="12">
        <f t="shared" si="14"/>
        <v>1</v>
      </c>
      <c r="S50" s="5">
        <v>1</v>
      </c>
      <c r="T50" s="5">
        <v>1</v>
      </c>
      <c r="U50" s="15">
        <v>0.5</v>
      </c>
    </row>
    <row r="51" spans="1:21" s="41" customFormat="1" ht="12">
      <c r="I51" s="17">
        <f>SUM(I45:I50)</f>
        <v>518</v>
      </c>
      <c r="J51" s="57">
        <f>I51/S51</f>
        <v>0.78603945371775419</v>
      </c>
      <c r="K51" s="17">
        <f>SUM(K45:K50)</f>
        <v>141</v>
      </c>
      <c r="L51" s="57">
        <f>K51/S51</f>
        <v>0.21396054628224584</v>
      </c>
      <c r="M51" s="17">
        <f>SUM(M45:M50)</f>
        <v>657</v>
      </c>
      <c r="N51" s="57">
        <f>M51/S51</f>
        <v>0.99696509863429439</v>
      </c>
      <c r="O51" s="17">
        <f>SUM(O45:O50)</f>
        <v>554</v>
      </c>
      <c r="P51" s="17">
        <f>SUM(P45:P50)</f>
        <v>105</v>
      </c>
      <c r="Q51" s="57">
        <f>O51/S51</f>
        <v>0.84066767830045519</v>
      </c>
      <c r="R51" s="57">
        <f>P51/S51</f>
        <v>0.15933232169954475</v>
      </c>
      <c r="S51" s="17">
        <f>SUM(S45:S50)</f>
        <v>659</v>
      </c>
      <c r="T51" s="17">
        <f>SUM(T45:T50)</f>
        <v>335</v>
      </c>
      <c r="U51" s="17">
        <f>SUM(U45:U50)</f>
        <v>276.07777777777773</v>
      </c>
    </row>
    <row r="52" spans="1:21" ht="12">
      <c r="I52"/>
      <c r="J52"/>
      <c r="K52"/>
      <c r="L52"/>
      <c r="M52"/>
      <c r="N52"/>
      <c r="O52"/>
      <c r="P52"/>
      <c r="Q52"/>
      <c r="R52"/>
      <c r="S52" s="27" t="s">
        <v>140</v>
      </c>
      <c r="T52"/>
      <c r="U52" s="28">
        <f>SUM(U45:U50)/COUNT(U45:U50)</f>
        <v>46.012962962962952</v>
      </c>
    </row>
    <row r="53" spans="1:21" ht="12">
      <c r="I53"/>
      <c r="J53"/>
      <c r="K53"/>
      <c r="L53"/>
      <c r="M53"/>
      <c r="N53"/>
      <c r="O53"/>
      <c r="P53"/>
      <c r="Q53"/>
      <c r="R53"/>
      <c r="S53" s="27" t="s">
        <v>141</v>
      </c>
      <c r="T53"/>
      <c r="U53" s="28">
        <f>SUM(T45:T50)/COUNT(T45:T50)</f>
        <v>55.833333333333336</v>
      </c>
    </row>
  </sheetData>
  <phoneticPr fontId="7" type="noConversion"/>
  <printOptions gridLines="1"/>
  <pageMargins left="0" right="0" top="0.5" bottom="0.5" header="0.5" footer="0.25"/>
  <pageSetup paperSize="5" orientation="landscape"/>
  <headerFooter alignWithMargins="0">
    <oddFooter>&amp;A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zoomScale="90" zoomScaleNormal="90" zoomScalePageLayoutView="90" workbookViewId="0">
      <selection activeCell="B44" sqref="B44"/>
    </sheetView>
  </sheetViews>
  <sheetFormatPr baseColWidth="10" defaultColWidth="9.1640625" defaultRowHeight="10" x14ac:dyDescent="0"/>
  <cols>
    <col min="1" max="1" width="7.5" style="9" bestFit="1" customWidth="1"/>
    <col min="2" max="2" width="36.83203125" style="9" bestFit="1" customWidth="1"/>
    <col min="3" max="3" width="7.5" style="9" bestFit="1" customWidth="1"/>
    <col min="4" max="4" width="22.5" style="9" bestFit="1" customWidth="1"/>
    <col min="5" max="5" width="35.1640625" style="9" bestFit="1" customWidth="1"/>
    <col min="6" max="6" width="4.6640625" style="9" bestFit="1" customWidth="1"/>
    <col min="7" max="7" width="13.5" style="9" bestFit="1" customWidth="1"/>
    <col min="8" max="8" width="6.6640625" style="9" bestFit="1" customWidth="1"/>
    <col min="9" max="9" width="12.5" style="9" bestFit="1" customWidth="1"/>
    <col min="10" max="10" width="12.5" style="13" customWidth="1"/>
    <col min="11" max="11" width="14.5" style="9" bestFit="1" customWidth="1"/>
    <col min="12" max="12" width="14.5" style="13" customWidth="1"/>
    <col min="13" max="13" width="10.1640625" style="9" bestFit="1" customWidth="1"/>
    <col min="14" max="14" width="11.83203125" style="13" bestFit="1" customWidth="1"/>
    <col min="15" max="15" width="9" style="9" bestFit="1" customWidth="1"/>
    <col min="16" max="16" width="7.83203125" style="9" bestFit="1" customWidth="1"/>
    <col min="17" max="17" width="10.83203125" style="13" bestFit="1" customWidth="1"/>
    <col min="18" max="18" width="9.6640625" style="13" bestFit="1" customWidth="1"/>
    <col min="19" max="19" width="13.83203125" style="9" bestFit="1" customWidth="1"/>
    <col min="20" max="20" width="8" style="9" bestFit="1" customWidth="1"/>
    <col min="21" max="21" width="13.33203125" style="16" bestFit="1" customWidth="1"/>
    <col min="22" max="16384" width="9.1640625" style="9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0" t="s">
        <v>9</v>
      </c>
      <c r="K1" s="1" t="s">
        <v>10</v>
      </c>
      <c r="L1" s="10" t="s">
        <v>11</v>
      </c>
      <c r="M1" s="1" t="s">
        <v>12</v>
      </c>
      <c r="N1" s="10" t="s">
        <v>13</v>
      </c>
      <c r="O1" s="1" t="s">
        <v>14</v>
      </c>
      <c r="P1" s="1" t="s">
        <v>15</v>
      </c>
      <c r="Q1" s="10" t="s">
        <v>16</v>
      </c>
      <c r="R1" s="10" t="s">
        <v>17</v>
      </c>
      <c r="S1" s="1" t="s">
        <v>18</v>
      </c>
      <c r="T1" s="1" t="s">
        <v>19</v>
      </c>
      <c r="U1" s="14" t="s">
        <v>20</v>
      </c>
    </row>
    <row r="2" spans="1:21">
      <c r="A2" s="5">
        <v>7</v>
      </c>
      <c r="B2" s="6" t="s">
        <v>42</v>
      </c>
      <c r="C2" s="6" t="s">
        <v>43</v>
      </c>
      <c r="D2" s="6" t="s">
        <v>44</v>
      </c>
      <c r="E2" s="6" t="s">
        <v>45</v>
      </c>
      <c r="F2" s="6" t="s">
        <v>46</v>
      </c>
      <c r="G2" s="5">
        <v>2</v>
      </c>
      <c r="H2" s="5">
        <v>3</v>
      </c>
      <c r="I2" s="5">
        <v>7</v>
      </c>
      <c r="J2" s="12">
        <f t="shared" ref="J2:J20" si="0">I2/S2</f>
        <v>0.7</v>
      </c>
      <c r="K2" s="5">
        <v>3</v>
      </c>
      <c r="L2" s="12">
        <f t="shared" ref="L2:L20" si="1">K2/S2</f>
        <v>0.3</v>
      </c>
      <c r="M2" s="5">
        <v>0</v>
      </c>
      <c r="N2" s="12">
        <f t="shared" ref="N2:N20" si="2">M2/S2</f>
        <v>0</v>
      </c>
      <c r="O2" s="5">
        <v>6</v>
      </c>
      <c r="P2" s="5">
        <v>4</v>
      </c>
      <c r="Q2" s="12">
        <f t="shared" ref="Q2:Q20" si="3">O2/S2</f>
        <v>0.6</v>
      </c>
      <c r="R2" s="12">
        <f t="shared" ref="R2:R20" si="4">P2/S2</f>
        <v>0.4</v>
      </c>
      <c r="S2" s="5">
        <v>10</v>
      </c>
      <c r="T2" s="5">
        <v>6</v>
      </c>
      <c r="U2" s="15">
        <v>3.3333333333333335</v>
      </c>
    </row>
    <row r="3" spans="1:21">
      <c r="A3" s="5">
        <v>8</v>
      </c>
      <c r="B3" s="6" t="s">
        <v>47</v>
      </c>
      <c r="C3" s="6" t="s">
        <v>22</v>
      </c>
      <c r="D3" s="6" t="s">
        <v>48</v>
      </c>
      <c r="E3" s="6" t="s">
        <v>49</v>
      </c>
      <c r="F3" s="6" t="s">
        <v>29</v>
      </c>
      <c r="G3" s="5">
        <v>2</v>
      </c>
      <c r="H3" s="5">
        <v>2.25</v>
      </c>
      <c r="I3" s="5">
        <v>60</v>
      </c>
      <c r="J3" s="12">
        <f t="shared" si="0"/>
        <v>0.68181818181818177</v>
      </c>
      <c r="K3" s="5">
        <v>28</v>
      </c>
      <c r="L3" s="12">
        <f t="shared" si="1"/>
        <v>0.31818181818181818</v>
      </c>
      <c r="M3" s="5">
        <v>23</v>
      </c>
      <c r="N3" s="12">
        <f t="shared" si="2"/>
        <v>0.26136363636363635</v>
      </c>
      <c r="O3" s="5">
        <v>55</v>
      </c>
      <c r="P3" s="5">
        <v>33</v>
      </c>
      <c r="Q3" s="12">
        <f t="shared" si="3"/>
        <v>0.625</v>
      </c>
      <c r="R3" s="12">
        <f t="shared" si="4"/>
        <v>0.375</v>
      </c>
      <c r="S3" s="5">
        <v>88</v>
      </c>
      <c r="T3" s="5">
        <v>45</v>
      </c>
      <c r="U3" s="15">
        <v>39.111111111111114</v>
      </c>
    </row>
    <row r="4" spans="1:21">
      <c r="A4" s="5">
        <v>10</v>
      </c>
      <c r="B4" s="6" t="s">
        <v>53</v>
      </c>
      <c r="C4" s="6" t="s">
        <v>22</v>
      </c>
      <c r="D4" s="6" t="s">
        <v>54</v>
      </c>
      <c r="E4" s="6" t="s">
        <v>55</v>
      </c>
      <c r="F4" s="6" t="s">
        <v>33</v>
      </c>
      <c r="G4" s="5">
        <v>3</v>
      </c>
      <c r="H4" s="5">
        <v>5</v>
      </c>
      <c r="I4" s="5">
        <v>123</v>
      </c>
      <c r="J4" s="12">
        <f>I4/S4</f>
        <v>0.72352941176470587</v>
      </c>
      <c r="K4" s="5">
        <v>47</v>
      </c>
      <c r="L4" s="12">
        <f>K4/S4</f>
        <v>0.27647058823529413</v>
      </c>
      <c r="M4" s="5">
        <v>138</v>
      </c>
      <c r="N4" s="12">
        <f>M4/S4</f>
        <v>0.81176470588235294</v>
      </c>
      <c r="O4" s="5">
        <v>133</v>
      </c>
      <c r="P4" s="5">
        <v>37</v>
      </c>
      <c r="Q4" s="12">
        <f>O4/S4</f>
        <v>0.78235294117647058</v>
      </c>
      <c r="R4" s="12">
        <f>P4/S4</f>
        <v>0.21764705882352942</v>
      </c>
      <c r="S4" s="5">
        <v>170</v>
      </c>
      <c r="T4" s="5">
        <v>56</v>
      </c>
      <c r="U4" s="15">
        <v>34</v>
      </c>
    </row>
    <row r="5" spans="1:21">
      <c r="A5" s="5">
        <v>12</v>
      </c>
      <c r="B5" s="6" t="s">
        <v>59</v>
      </c>
      <c r="C5" s="6" t="s">
        <v>60</v>
      </c>
      <c r="D5" s="6" t="s">
        <v>61</v>
      </c>
      <c r="E5" s="6" t="s">
        <v>58</v>
      </c>
      <c r="F5" s="6" t="s">
        <v>46</v>
      </c>
      <c r="G5" s="5">
        <v>2</v>
      </c>
      <c r="H5" s="5">
        <v>4.25</v>
      </c>
      <c r="I5" s="5">
        <v>50</v>
      </c>
      <c r="J5" s="12">
        <f t="shared" si="0"/>
        <v>0.66666666666666663</v>
      </c>
      <c r="K5" s="5">
        <v>25</v>
      </c>
      <c r="L5" s="12">
        <f t="shared" si="1"/>
        <v>0.33333333333333331</v>
      </c>
      <c r="M5" s="5">
        <v>1</v>
      </c>
      <c r="N5" s="12">
        <f t="shared" si="2"/>
        <v>1.3333333333333334E-2</v>
      </c>
      <c r="O5" s="5">
        <v>51</v>
      </c>
      <c r="P5" s="5">
        <v>24</v>
      </c>
      <c r="Q5" s="12">
        <f t="shared" si="3"/>
        <v>0.68</v>
      </c>
      <c r="R5" s="12">
        <f t="shared" si="4"/>
        <v>0.32</v>
      </c>
      <c r="S5" s="5">
        <v>75</v>
      </c>
      <c r="T5" s="5">
        <v>29</v>
      </c>
      <c r="U5" s="15">
        <v>17.647058823529413</v>
      </c>
    </row>
    <row r="6" spans="1:21">
      <c r="A6" s="5">
        <v>13</v>
      </c>
      <c r="B6" s="6" t="s">
        <v>62</v>
      </c>
      <c r="C6" s="6" t="s">
        <v>43</v>
      </c>
      <c r="D6" s="6" t="s">
        <v>63</v>
      </c>
      <c r="E6" s="6" t="s">
        <v>45</v>
      </c>
      <c r="F6" s="6" t="s">
        <v>64</v>
      </c>
      <c r="G6" s="5">
        <v>2</v>
      </c>
      <c r="H6" s="5">
        <v>3.25</v>
      </c>
      <c r="I6" s="5">
        <v>1</v>
      </c>
      <c r="J6" s="12">
        <f t="shared" si="0"/>
        <v>1</v>
      </c>
      <c r="K6" s="5">
        <v>0</v>
      </c>
      <c r="L6" s="12">
        <f t="shared" si="1"/>
        <v>0</v>
      </c>
      <c r="M6" s="5">
        <v>0</v>
      </c>
      <c r="N6" s="12">
        <f t="shared" si="2"/>
        <v>0</v>
      </c>
      <c r="O6" s="5">
        <v>0</v>
      </c>
      <c r="P6" s="5">
        <v>1</v>
      </c>
      <c r="Q6" s="12">
        <f t="shared" si="3"/>
        <v>0</v>
      </c>
      <c r="R6" s="12">
        <f t="shared" si="4"/>
        <v>1</v>
      </c>
      <c r="S6" s="5">
        <v>1</v>
      </c>
      <c r="T6" s="5">
        <v>1</v>
      </c>
      <c r="U6" s="15">
        <v>0.30769230769230771</v>
      </c>
    </row>
    <row r="7" spans="1:21">
      <c r="A7" s="5">
        <v>15</v>
      </c>
      <c r="B7" s="6" t="s">
        <v>69</v>
      </c>
      <c r="C7" s="6" t="s">
        <v>22</v>
      </c>
      <c r="D7" s="6" t="s">
        <v>70</v>
      </c>
      <c r="E7" s="6" t="s">
        <v>71</v>
      </c>
      <c r="F7" s="6" t="s">
        <v>25</v>
      </c>
      <c r="G7" s="5">
        <v>2</v>
      </c>
      <c r="H7" s="5">
        <v>3.75</v>
      </c>
      <c r="I7" s="5">
        <v>25</v>
      </c>
      <c r="J7" s="12">
        <f t="shared" si="0"/>
        <v>0.80645161290322576</v>
      </c>
      <c r="K7" s="5">
        <v>6</v>
      </c>
      <c r="L7" s="12">
        <f t="shared" si="1"/>
        <v>0.19354838709677419</v>
      </c>
      <c r="M7" s="5">
        <v>3</v>
      </c>
      <c r="N7" s="12">
        <f t="shared" si="2"/>
        <v>9.6774193548387094E-2</v>
      </c>
      <c r="O7" s="5">
        <v>22</v>
      </c>
      <c r="P7" s="5">
        <v>9</v>
      </c>
      <c r="Q7" s="12">
        <f t="shared" si="3"/>
        <v>0.70967741935483875</v>
      </c>
      <c r="R7" s="12">
        <f t="shared" si="4"/>
        <v>0.29032258064516131</v>
      </c>
      <c r="S7" s="5">
        <v>31</v>
      </c>
      <c r="T7" s="5">
        <v>13</v>
      </c>
      <c r="U7" s="15">
        <v>8.2666666666666675</v>
      </c>
    </row>
    <row r="8" spans="1:21">
      <c r="A8" s="5">
        <v>16</v>
      </c>
      <c r="B8" s="6" t="s">
        <v>72</v>
      </c>
      <c r="C8" s="6" t="s">
        <v>22</v>
      </c>
      <c r="D8" s="6" t="s">
        <v>73</v>
      </c>
      <c r="E8" s="6" t="s">
        <v>39</v>
      </c>
      <c r="F8" s="6" t="s">
        <v>33</v>
      </c>
      <c r="G8" s="5">
        <v>2</v>
      </c>
      <c r="H8" s="5">
        <v>4.25</v>
      </c>
      <c r="I8" s="5">
        <v>120</v>
      </c>
      <c r="J8" s="12">
        <f t="shared" si="0"/>
        <v>0.83916083916083917</v>
      </c>
      <c r="K8" s="5">
        <v>23</v>
      </c>
      <c r="L8" s="12">
        <f t="shared" si="1"/>
        <v>0.16083916083916083</v>
      </c>
      <c r="M8" s="5">
        <v>36</v>
      </c>
      <c r="N8" s="12">
        <f t="shared" si="2"/>
        <v>0.25174825174825177</v>
      </c>
      <c r="O8" s="5">
        <v>65</v>
      </c>
      <c r="P8" s="5">
        <v>78</v>
      </c>
      <c r="Q8" s="12">
        <f t="shared" si="3"/>
        <v>0.45454545454545453</v>
      </c>
      <c r="R8" s="12">
        <f t="shared" si="4"/>
        <v>0.54545454545454541</v>
      </c>
      <c r="S8" s="5">
        <v>143</v>
      </c>
      <c r="T8" s="5">
        <v>42</v>
      </c>
      <c r="U8" s="15">
        <v>33.647058823529413</v>
      </c>
    </row>
    <row r="9" spans="1:21">
      <c r="A9" s="5">
        <v>17</v>
      </c>
      <c r="B9" s="6" t="s">
        <v>31</v>
      </c>
      <c r="C9" s="6" t="s">
        <v>22</v>
      </c>
      <c r="D9" s="6" t="s">
        <v>74</v>
      </c>
      <c r="E9" s="6" t="s">
        <v>75</v>
      </c>
      <c r="F9" s="6" t="s">
        <v>68</v>
      </c>
      <c r="G9" s="5">
        <v>2</v>
      </c>
      <c r="H9" s="5">
        <v>2.5</v>
      </c>
      <c r="I9" s="5">
        <v>14</v>
      </c>
      <c r="J9" s="12">
        <f t="shared" si="0"/>
        <v>0.66666666666666663</v>
      </c>
      <c r="K9" s="5">
        <v>7</v>
      </c>
      <c r="L9" s="12">
        <f t="shared" si="1"/>
        <v>0.33333333333333331</v>
      </c>
      <c r="M9" s="5">
        <v>14</v>
      </c>
      <c r="N9" s="12">
        <f t="shared" si="2"/>
        <v>0.66666666666666663</v>
      </c>
      <c r="O9" s="5">
        <v>17</v>
      </c>
      <c r="P9" s="5">
        <v>4</v>
      </c>
      <c r="Q9" s="12">
        <f t="shared" si="3"/>
        <v>0.80952380952380953</v>
      </c>
      <c r="R9" s="12">
        <f t="shared" si="4"/>
        <v>0.19047619047619047</v>
      </c>
      <c r="S9" s="5">
        <v>21</v>
      </c>
      <c r="T9" s="5">
        <v>9</v>
      </c>
      <c r="U9" s="15">
        <v>8.4</v>
      </c>
    </row>
    <row r="10" spans="1:21">
      <c r="A10" s="5">
        <v>19</v>
      </c>
      <c r="B10" s="6" t="s">
        <v>80</v>
      </c>
      <c r="C10" s="6" t="s">
        <v>43</v>
      </c>
      <c r="D10" s="6" t="s">
        <v>81</v>
      </c>
      <c r="E10" s="6" t="s">
        <v>82</v>
      </c>
      <c r="F10" s="6" t="s">
        <v>64</v>
      </c>
      <c r="G10" s="5">
        <v>2</v>
      </c>
      <c r="H10" s="5">
        <v>3</v>
      </c>
      <c r="I10" s="5">
        <v>10</v>
      </c>
      <c r="J10" s="12">
        <f t="shared" si="0"/>
        <v>0.58823529411764708</v>
      </c>
      <c r="K10" s="5">
        <v>7</v>
      </c>
      <c r="L10" s="12">
        <f t="shared" si="1"/>
        <v>0.41176470588235292</v>
      </c>
      <c r="M10" s="5">
        <v>1</v>
      </c>
      <c r="N10" s="12">
        <f t="shared" si="2"/>
        <v>5.8823529411764705E-2</v>
      </c>
      <c r="O10" s="5">
        <v>10</v>
      </c>
      <c r="P10" s="5">
        <v>7</v>
      </c>
      <c r="Q10" s="12">
        <f t="shared" si="3"/>
        <v>0.58823529411764708</v>
      </c>
      <c r="R10" s="12">
        <f t="shared" si="4"/>
        <v>0.41176470588235292</v>
      </c>
      <c r="S10" s="5">
        <v>17</v>
      </c>
      <c r="T10" s="5">
        <v>8</v>
      </c>
      <c r="U10" s="15">
        <v>5.666666666666667</v>
      </c>
    </row>
    <row r="11" spans="1:21">
      <c r="A11" s="5">
        <v>21</v>
      </c>
      <c r="B11" s="6" t="s">
        <v>85</v>
      </c>
      <c r="C11" s="6" t="s">
        <v>22</v>
      </c>
      <c r="D11" s="6" t="s">
        <v>86</v>
      </c>
      <c r="E11" s="6" t="s">
        <v>87</v>
      </c>
      <c r="F11" s="6" t="s">
        <v>33</v>
      </c>
      <c r="G11" s="5">
        <v>2</v>
      </c>
      <c r="H11" s="5">
        <v>5.25</v>
      </c>
      <c r="I11" s="5">
        <v>253</v>
      </c>
      <c r="J11" s="12">
        <f t="shared" si="0"/>
        <v>0.78086419753086422</v>
      </c>
      <c r="K11" s="5">
        <v>71</v>
      </c>
      <c r="L11" s="12">
        <f t="shared" si="1"/>
        <v>0.2191358024691358</v>
      </c>
      <c r="M11" s="5">
        <v>34</v>
      </c>
      <c r="N11" s="12">
        <f t="shared" si="2"/>
        <v>0.10493827160493827</v>
      </c>
      <c r="O11" s="5">
        <v>199</v>
      </c>
      <c r="P11" s="5">
        <v>125</v>
      </c>
      <c r="Q11" s="12">
        <f t="shared" si="3"/>
        <v>0.61419753086419748</v>
      </c>
      <c r="R11" s="12">
        <f t="shared" si="4"/>
        <v>0.38580246913580246</v>
      </c>
      <c r="S11" s="5">
        <v>324</v>
      </c>
      <c r="T11" s="5">
        <v>89</v>
      </c>
      <c r="U11" s="15">
        <v>61.714285714285715</v>
      </c>
    </row>
    <row r="12" spans="1:21">
      <c r="A12" s="5">
        <v>22</v>
      </c>
      <c r="B12" s="6" t="s">
        <v>88</v>
      </c>
      <c r="C12" s="6" t="s">
        <v>22</v>
      </c>
      <c r="D12" s="6" t="s">
        <v>89</v>
      </c>
      <c r="E12" s="6" t="s">
        <v>90</v>
      </c>
      <c r="F12" s="6" t="s">
        <v>68</v>
      </c>
      <c r="G12" s="5">
        <v>2</v>
      </c>
      <c r="H12" s="5">
        <v>3</v>
      </c>
      <c r="I12" s="5">
        <v>12</v>
      </c>
      <c r="J12" s="12">
        <f t="shared" si="0"/>
        <v>0.8</v>
      </c>
      <c r="K12" s="5">
        <v>3</v>
      </c>
      <c r="L12" s="12">
        <f t="shared" si="1"/>
        <v>0.2</v>
      </c>
      <c r="M12" s="5">
        <v>1</v>
      </c>
      <c r="N12" s="12">
        <f t="shared" si="2"/>
        <v>6.6666666666666666E-2</v>
      </c>
      <c r="O12" s="5">
        <v>8</v>
      </c>
      <c r="P12" s="5">
        <v>7</v>
      </c>
      <c r="Q12" s="12">
        <f t="shared" si="3"/>
        <v>0.53333333333333333</v>
      </c>
      <c r="R12" s="12">
        <f t="shared" si="4"/>
        <v>0.46666666666666667</v>
      </c>
      <c r="S12" s="5">
        <v>15</v>
      </c>
      <c r="T12" s="5">
        <v>6</v>
      </c>
      <c r="U12" s="15">
        <v>5</v>
      </c>
    </row>
    <row r="13" spans="1:21">
      <c r="A13" s="5">
        <v>24</v>
      </c>
      <c r="B13" s="6" t="s">
        <v>93</v>
      </c>
      <c r="C13" s="6" t="s">
        <v>22</v>
      </c>
      <c r="D13" s="6" t="s">
        <v>94</v>
      </c>
      <c r="E13" s="6" t="s">
        <v>30</v>
      </c>
      <c r="F13" s="6" t="s">
        <v>33</v>
      </c>
      <c r="G13" s="5">
        <v>2</v>
      </c>
      <c r="H13" s="5">
        <v>3.25</v>
      </c>
      <c r="I13" s="5">
        <v>41</v>
      </c>
      <c r="J13" s="12">
        <f t="shared" si="0"/>
        <v>0.7592592592592593</v>
      </c>
      <c r="K13" s="5">
        <v>13</v>
      </c>
      <c r="L13" s="12">
        <f t="shared" si="1"/>
        <v>0.24074074074074073</v>
      </c>
      <c r="M13" s="5">
        <v>9</v>
      </c>
      <c r="N13" s="12">
        <f t="shared" si="2"/>
        <v>0.16666666666666666</v>
      </c>
      <c r="O13" s="5">
        <v>38</v>
      </c>
      <c r="P13" s="5">
        <v>16</v>
      </c>
      <c r="Q13" s="12">
        <f t="shared" si="3"/>
        <v>0.70370370370370372</v>
      </c>
      <c r="R13" s="12">
        <f t="shared" si="4"/>
        <v>0.29629629629629628</v>
      </c>
      <c r="S13" s="5">
        <v>54</v>
      </c>
      <c r="T13" s="5">
        <v>25</v>
      </c>
      <c r="U13" s="15">
        <v>16.615384615384617</v>
      </c>
    </row>
    <row r="14" spans="1:21">
      <c r="A14" s="5">
        <v>25</v>
      </c>
      <c r="B14" s="6" t="s">
        <v>95</v>
      </c>
      <c r="C14" s="6" t="s">
        <v>43</v>
      </c>
      <c r="D14" s="6" t="s">
        <v>96</v>
      </c>
      <c r="E14" s="6" t="s">
        <v>97</v>
      </c>
      <c r="F14" s="6" t="s">
        <v>64</v>
      </c>
      <c r="G14" s="5">
        <v>2</v>
      </c>
      <c r="H14" s="5">
        <v>3.5</v>
      </c>
      <c r="I14" s="5">
        <v>13</v>
      </c>
      <c r="J14" s="12">
        <f t="shared" si="0"/>
        <v>0.76470588235294112</v>
      </c>
      <c r="K14" s="5">
        <v>4</v>
      </c>
      <c r="L14" s="12">
        <f t="shared" si="1"/>
        <v>0.23529411764705882</v>
      </c>
      <c r="M14" s="5">
        <v>6</v>
      </c>
      <c r="N14" s="12">
        <f t="shared" si="2"/>
        <v>0.35294117647058826</v>
      </c>
      <c r="O14" s="5">
        <v>10</v>
      </c>
      <c r="P14" s="5">
        <v>7</v>
      </c>
      <c r="Q14" s="12">
        <f t="shared" si="3"/>
        <v>0.58823529411764708</v>
      </c>
      <c r="R14" s="12">
        <f t="shared" si="4"/>
        <v>0.41176470588235292</v>
      </c>
      <c r="S14" s="5">
        <v>17</v>
      </c>
      <c r="T14" s="5">
        <v>8</v>
      </c>
      <c r="U14" s="15">
        <v>4.8571428571428568</v>
      </c>
    </row>
    <row r="15" spans="1:21">
      <c r="A15" s="5">
        <v>28</v>
      </c>
      <c r="B15" s="6" t="s">
        <v>103</v>
      </c>
      <c r="C15" s="6" t="s">
        <v>22</v>
      </c>
      <c r="D15" s="6" t="s">
        <v>104</v>
      </c>
      <c r="E15" s="6" t="s">
        <v>105</v>
      </c>
      <c r="F15" s="6" t="s">
        <v>68</v>
      </c>
      <c r="G15" s="5">
        <v>1</v>
      </c>
      <c r="H15" s="5">
        <v>1</v>
      </c>
      <c r="I15" s="5">
        <v>17</v>
      </c>
      <c r="J15" s="12">
        <f t="shared" si="0"/>
        <v>0.94444444444444442</v>
      </c>
      <c r="K15" s="5">
        <v>1</v>
      </c>
      <c r="L15" s="12">
        <f t="shared" si="1"/>
        <v>5.5555555555555552E-2</v>
      </c>
      <c r="M15" s="5">
        <v>17</v>
      </c>
      <c r="N15" s="12">
        <f t="shared" si="2"/>
        <v>0.94444444444444442</v>
      </c>
      <c r="O15" s="5">
        <v>17</v>
      </c>
      <c r="P15" s="5">
        <v>1</v>
      </c>
      <c r="Q15" s="12">
        <f t="shared" si="3"/>
        <v>0.94444444444444442</v>
      </c>
      <c r="R15" s="12">
        <f t="shared" si="4"/>
        <v>5.5555555555555552E-2</v>
      </c>
      <c r="S15" s="5">
        <v>18</v>
      </c>
      <c r="T15" s="5">
        <v>18</v>
      </c>
      <c r="U15" s="15">
        <v>18</v>
      </c>
    </row>
    <row r="16" spans="1:21">
      <c r="A16" s="5">
        <v>29</v>
      </c>
      <c r="B16" s="6" t="s">
        <v>106</v>
      </c>
      <c r="C16" s="6" t="s">
        <v>22</v>
      </c>
      <c r="D16" s="6" t="s">
        <v>107</v>
      </c>
      <c r="E16" s="6" t="s">
        <v>108</v>
      </c>
      <c r="F16" s="6" t="s">
        <v>33</v>
      </c>
      <c r="G16" s="5">
        <v>2</v>
      </c>
      <c r="H16" s="5">
        <v>3.75</v>
      </c>
      <c r="I16" s="5">
        <v>296</v>
      </c>
      <c r="J16" s="12">
        <f t="shared" si="0"/>
        <v>0.8</v>
      </c>
      <c r="K16" s="5">
        <v>74</v>
      </c>
      <c r="L16" s="12">
        <f t="shared" si="1"/>
        <v>0.2</v>
      </c>
      <c r="M16" s="5">
        <v>368</v>
      </c>
      <c r="N16" s="12">
        <f t="shared" si="2"/>
        <v>0.99459459459459465</v>
      </c>
      <c r="O16" s="5">
        <v>270</v>
      </c>
      <c r="P16" s="5">
        <v>100</v>
      </c>
      <c r="Q16" s="12">
        <f t="shared" si="3"/>
        <v>0.72972972972972971</v>
      </c>
      <c r="R16" s="12">
        <f t="shared" si="4"/>
        <v>0.27027027027027029</v>
      </c>
      <c r="S16" s="5">
        <v>370</v>
      </c>
      <c r="T16" s="5">
        <v>138</v>
      </c>
      <c r="U16" s="15">
        <v>98.666666666666671</v>
      </c>
    </row>
    <row r="17" spans="1:21">
      <c r="A17" s="5">
        <v>31</v>
      </c>
      <c r="B17" s="6" t="s">
        <v>112</v>
      </c>
      <c r="C17" s="6" t="s">
        <v>113</v>
      </c>
      <c r="D17" s="6" t="s">
        <v>114</v>
      </c>
      <c r="E17" s="6" t="s">
        <v>115</v>
      </c>
      <c r="F17" s="6" t="s">
        <v>33</v>
      </c>
      <c r="G17" s="5">
        <v>2</v>
      </c>
      <c r="H17" s="5">
        <v>2.75</v>
      </c>
      <c r="I17" s="5">
        <v>127</v>
      </c>
      <c r="J17" s="12">
        <f t="shared" si="0"/>
        <v>0.78881987577639756</v>
      </c>
      <c r="K17" s="5">
        <v>34</v>
      </c>
      <c r="L17" s="12">
        <f t="shared" si="1"/>
        <v>0.21118012422360249</v>
      </c>
      <c r="M17" s="5">
        <v>150</v>
      </c>
      <c r="N17" s="12">
        <f t="shared" si="2"/>
        <v>0.93167701863354035</v>
      </c>
      <c r="O17" s="5">
        <v>139</v>
      </c>
      <c r="P17" s="5">
        <v>22</v>
      </c>
      <c r="Q17" s="12">
        <f t="shared" si="3"/>
        <v>0.86335403726708071</v>
      </c>
      <c r="R17" s="12">
        <f t="shared" si="4"/>
        <v>0.13664596273291926</v>
      </c>
      <c r="S17" s="5">
        <v>161</v>
      </c>
      <c r="T17" s="5">
        <v>80</v>
      </c>
      <c r="U17" s="15">
        <v>58.545454545454547</v>
      </c>
    </row>
    <row r="18" spans="1:21">
      <c r="A18" s="5">
        <v>32</v>
      </c>
      <c r="B18" s="6" t="s">
        <v>116</v>
      </c>
      <c r="C18" s="6" t="s">
        <v>113</v>
      </c>
      <c r="D18" s="6" t="s">
        <v>117</v>
      </c>
      <c r="E18" s="6" t="s">
        <v>118</v>
      </c>
      <c r="F18" s="6" t="s">
        <v>33</v>
      </c>
      <c r="G18" s="5">
        <v>3</v>
      </c>
      <c r="H18" s="5">
        <v>4.5</v>
      </c>
      <c r="I18" s="5">
        <v>467</v>
      </c>
      <c r="J18" s="12">
        <f t="shared" si="0"/>
        <v>0.75811688311688308</v>
      </c>
      <c r="K18" s="5">
        <v>149</v>
      </c>
      <c r="L18" s="12">
        <f t="shared" si="1"/>
        <v>0.24188311688311689</v>
      </c>
      <c r="M18" s="5">
        <v>616</v>
      </c>
      <c r="N18" s="12">
        <f t="shared" si="2"/>
        <v>1</v>
      </c>
      <c r="O18" s="5">
        <v>571</v>
      </c>
      <c r="P18" s="5">
        <v>45</v>
      </c>
      <c r="Q18" s="12">
        <f t="shared" si="3"/>
        <v>0.92694805194805197</v>
      </c>
      <c r="R18" s="12">
        <f t="shared" si="4"/>
        <v>7.3051948051948049E-2</v>
      </c>
      <c r="S18" s="5">
        <v>616</v>
      </c>
      <c r="T18" s="5">
        <v>206</v>
      </c>
      <c r="U18" s="15">
        <v>136.88888888888889</v>
      </c>
    </row>
    <row r="19" spans="1:21">
      <c r="A19" s="5">
        <v>33</v>
      </c>
      <c r="B19" s="6" t="s">
        <v>119</v>
      </c>
      <c r="C19" s="6" t="s">
        <v>60</v>
      </c>
      <c r="D19" s="6" t="s">
        <v>120</v>
      </c>
      <c r="E19" s="6" t="s">
        <v>121</v>
      </c>
      <c r="F19" s="6" t="s">
        <v>46</v>
      </c>
      <c r="G19" s="5">
        <v>3</v>
      </c>
      <c r="H19" s="5">
        <v>4.5</v>
      </c>
      <c r="I19" s="5">
        <v>8</v>
      </c>
      <c r="J19" s="12">
        <f t="shared" si="0"/>
        <v>1</v>
      </c>
      <c r="K19" s="5">
        <v>0</v>
      </c>
      <c r="L19" s="12">
        <f t="shared" si="1"/>
        <v>0</v>
      </c>
      <c r="M19" s="5">
        <v>8</v>
      </c>
      <c r="N19" s="12">
        <f t="shared" si="2"/>
        <v>1</v>
      </c>
      <c r="O19" s="5">
        <v>3</v>
      </c>
      <c r="P19" s="5">
        <v>5</v>
      </c>
      <c r="Q19" s="12">
        <f t="shared" si="3"/>
        <v>0.375</v>
      </c>
      <c r="R19" s="12">
        <f t="shared" si="4"/>
        <v>0.625</v>
      </c>
      <c r="S19" s="5">
        <v>8</v>
      </c>
      <c r="T19" s="5">
        <v>3</v>
      </c>
      <c r="U19" s="15">
        <v>1.7777777777777777</v>
      </c>
    </row>
    <row r="20" spans="1:21">
      <c r="A20" s="5">
        <v>36</v>
      </c>
      <c r="B20" s="6" t="s">
        <v>127</v>
      </c>
      <c r="C20" s="6" t="s">
        <v>60</v>
      </c>
      <c r="D20" s="6" t="s">
        <v>128</v>
      </c>
      <c r="E20" s="6" t="s">
        <v>129</v>
      </c>
      <c r="F20" s="6" t="s">
        <v>130</v>
      </c>
      <c r="G20" s="5">
        <v>2</v>
      </c>
      <c r="H20" s="5">
        <v>2.5</v>
      </c>
      <c r="I20" s="5">
        <v>0</v>
      </c>
      <c r="J20" s="12" t="e">
        <f t="shared" si="0"/>
        <v>#DIV/0!</v>
      </c>
      <c r="K20" s="5">
        <v>0</v>
      </c>
      <c r="L20" s="12" t="e">
        <f t="shared" si="1"/>
        <v>#DIV/0!</v>
      </c>
      <c r="M20" s="5">
        <v>0</v>
      </c>
      <c r="N20" s="12" t="e">
        <f t="shared" si="2"/>
        <v>#DIV/0!</v>
      </c>
      <c r="O20" s="5">
        <v>0</v>
      </c>
      <c r="P20" s="5">
        <v>0</v>
      </c>
      <c r="Q20" s="12" t="e">
        <f t="shared" si="3"/>
        <v>#DIV/0!</v>
      </c>
      <c r="R20" s="12" t="e">
        <f t="shared" si="4"/>
        <v>#DIV/0!</v>
      </c>
      <c r="S20" s="5">
        <v>0</v>
      </c>
      <c r="T20" s="5">
        <v>0</v>
      </c>
      <c r="U20" s="15">
        <v>0</v>
      </c>
    </row>
    <row r="21" spans="1:21" s="41" customFormat="1">
      <c r="I21" s="41">
        <f>SUM(I2:I20)</f>
        <v>1644</v>
      </c>
      <c r="J21" s="43">
        <f>I21/S21</f>
        <v>0.76858345021037866</v>
      </c>
      <c r="K21" s="41">
        <f>SUM(K2:K20)</f>
        <v>495</v>
      </c>
      <c r="L21" s="43">
        <f>K21/S21</f>
        <v>0.23141654978962131</v>
      </c>
      <c r="M21" s="41">
        <f>SUM(M2:M20)</f>
        <v>1425</v>
      </c>
      <c r="N21" s="43">
        <f>M21/S21</f>
        <v>0.66619915848527345</v>
      </c>
      <c r="O21" s="41">
        <f>SUM(O2:O20)</f>
        <v>1614</v>
      </c>
      <c r="P21" s="41">
        <f>SUM(P2:P20)</f>
        <v>525</v>
      </c>
      <c r="Q21" s="43">
        <f>O21/S21</f>
        <v>0.75455820476858348</v>
      </c>
      <c r="R21" s="43">
        <f>P21/S21</f>
        <v>0.24544179523141654</v>
      </c>
      <c r="S21" s="41">
        <f>SUM(S2:S20)</f>
        <v>2139</v>
      </c>
      <c r="T21" s="39">
        <f>SUM(T2:T20)/COUNT(T2:T20)</f>
        <v>41.157894736842103</v>
      </c>
      <c r="U21" s="39">
        <f>SUM(U2:U20)/COUNT(U2:U20)</f>
        <v>29.076062568322634</v>
      </c>
    </row>
    <row r="22" spans="1:21" ht="12">
      <c r="S22" s="27" t="s">
        <v>140</v>
      </c>
      <c r="T22"/>
      <c r="U22" s="28">
        <f>SUM(U2:U20)/COUNT(U2:U20)</f>
        <v>29.076062568322634</v>
      </c>
    </row>
    <row r="23" spans="1:21" ht="12">
      <c r="S23" s="27" t="s">
        <v>141</v>
      </c>
      <c r="T23"/>
      <c r="U23" s="28">
        <f>SUM(T2:T20)/COUNT(T2:T20)</f>
        <v>41.157894736842103</v>
      </c>
    </row>
    <row r="26" spans="1:21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10" t="s">
        <v>9</v>
      </c>
      <c r="K26" s="1" t="s">
        <v>10</v>
      </c>
      <c r="L26" s="10" t="s">
        <v>11</v>
      </c>
      <c r="M26" s="1" t="s">
        <v>12</v>
      </c>
      <c r="N26" s="10" t="s">
        <v>13</v>
      </c>
      <c r="O26" s="1" t="s">
        <v>14</v>
      </c>
      <c r="P26" s="1" t="s">
        <v>15</v>
      </c>
      <c r="Q26" s="10" t="s">
        <v>16</v>
      </c>
      <c r="R26" s="10" t="s">
        <v>17</v>
      </c>
      <c r="S26" s="1" t="s">
        <v>18</v>
      </c>
      <c r="T26" s="1" t="s">
        <v>19</v>
      </c>
      <c r="U26" s="14" t="s">
        <v>20</v>
      </c>
    </row>
    <row r="27" spans="1:21">
      <c r="A27" s="5">
        <v>7</v>
      </c>
      <c r="B27" s="6" t="s">
        <v>42</v>
      </c>
      <c r="C27" s="6" t="s">
        <v>43</v>
      </c>
      <c r="D27" s="6" t="s">
        <v>44</v>
      </c>
      <c r="E27" s="6" t="s">
        <v>45</v>
      </c>
      <c r="F27" s="6" t="s">
        <v>46</v>
      </c>
      <c r="G27" s="5">
        <v>2</v>
      </c>
      <c r="H27" s="5">
        <v>3</v>
      </c>
      <c r="I27" s="5">
        <v>7</v>
      </c>
      <c r="J27" s="12">
        <f t="shared" ref="J27:J28" si="5">I27/S27</f>
        <v>0.7</v>
      </c>
      <c r="K27" s="5">
        <v>3</v>
      </c>
      <c r="L27" s="12">
        <f t="shared" ref="L27:L28" si="6">K27/S27</f>
        <v>0.3</v>
      </c>
      <c r="M27" s="5">
        <v>0</v>
      </c>
      <c r="N27" s="12">
        <f t="shared" ref="N27:N28" si="7">M27/S27</f>
        <v>0</v>
      </c>
      <c r="O27" s="5">
        <v>6</v>
      </c>
      <c r="P27" s="5">
        <v>4</v>
      </c>
      <c r="Q27" s="12">
        <f t="shared" ref="Q27:Q28" si="8">O27/S27</f>
        <v>0.6</v>
      </c>
      <c r="R27" s="12">
        <f t="shared" ref="R27:R28" si="9">P27/S27</f>
        <v>0.4</v>
      </c>
      <c r="S27" s="5">
        <v>10</v>
      </c>
      <c r="T27" s="5">
        <v>6</v>
      </c>
      <c r="U27" s="15">
        <v>3.3333333333333335</v>
      </c>
    </row>
    <row r="28" spans="1:21">
      <c r="A28" s="5">
        <v>8</v>
      </c>
      <c r="B28" s="6" t="s">
        <v>47</v>
      </c>
      <c r="C28" s="6" t="s">
        <v>22</v>
      </c>
      <c r="D28" s="6" t="s">
        <v>48</v>
      </c>
      <c r="E28" s="6" t="s">
        <v>49</v>
      </c>
      <c r="F28" s="6" t="s">
        <v>29</v>
      </c>
      <c r="G28" s="5">
        <v>2</v>
      </c>
      <c r="H28" s="5">
        <v>2.25</v>
      </c>
      <c r="I28" s="5">
        <v>60</v>
      </c>
      <c r="J28" s="12">
        <f t="shared" si="5"/>
        <v>0.68181818181818177</v>
      </c>
      <c r="K28" s="5">
        <v>28</v>
      </c>
      <c r="L28" s="12">
        <f t="shared" si="6"/>
        <v>0.31818181818181818</v>
      </c>
      <c r="M28" s="5">
        <v>23</v>
      </c>
      <c r="N28" s="12">
        <f t="shared" si="7"/>
        <v>0.26136363636363635</v>
      </c>
      <c r="O28" s="5">
        <v>55</v>
      </c>
      <c r="P28" s="5">
        <v>33</v>
      </c>
      <c r="Q28" s="12">
        <f t="shared" si="8"/>
        <v>0.625</v>
      </c>
      <c r="R28" s="12">
        <f t="shared" si="9"/>
        <v>0.375</v>
      </c>
      <c r="S28" s="5">
        <v>88</v>
      </c>
      <c r="T28" s="5">
        <v>45</v>
      </c>
      <c r="U28" s="15">
        <v>39.111111111111114</v>
      </c>
    </row>
    <row r="29" spans="1:21">
      <c r="A29" s="5">
        <v>10</v>
      </c>
      <c r="B29" s="6" t="s">
        <v>53</v>
      </c>
      <c r="C29" s="6" t="s">
        <v>22</v>
      </c>
      <c r="D29" s="6" t="s">
        <v>54</v>
      </c>
      <c r="E29" s="6" t="s">
        <v>55</v>
      </c>
      <c r="F29" s="6" t="s">
        <v>33</v>
      </c>
      <c r="G29" s="5">
        <v>3</v>
      </c>
      <c r="H29" s="5">
        <v>5</v>
      </c>
      <c r="I29" s="5">
        <v>123</v>
      </c>
      <c r="J29" s="12">
        <f>I29/S29</f>
        <v>0.72352941176470587</v>
      </c>
      <c r="K29" s="5">
        <v>47</v>
      </c>
      <c r="L29" s="12">
        <f>K29/S29</f>
        <v>0.27647058823529413</v>
      </c>
      <c r="M29" s="5">
        <v>138</v>
      </c>
      <c r="N29" s="12">
        <f>M29/S29</f>
        <v>0.81176470588235294</v>
      </c>
      <c r="O29" s="5">
        <v>133</v>
      </c>
      <c r="P29" s="5">
        <v>37</v>
      </c>
      <c r="Q29" s="12">
        <f>O29/S29</f>
        <v>0.78235294117647058</v>
      </c>
      <c r="R29" s="12">
        <f>P29/S29</f>
        <v>0.21764705882352942</v>
      </c>
      <c r="S29" s="5">
        <v>170</v>
      </c>
      <c r="T29" s="5">
        <v>56</v>
      </c>
      <c r="U29" s="15">
        <v>34</v>
      </c>
    </row>
    <row r="30" spans="1:21">
      <c r="A30" s="5">
        <v>12</v>
      </c>
      <c r="B30" s="6" t="s">
        <v>59</v>
      </c>
      <c r="C30" s="6" t="s">
        <v>60</v>
      </c>
      <c r="D30" s="6" t="s">
        <v>61</v>
      </c>
      <c r="E30" s="6" t="s">
        <v>58</v>
      </c>
      <c r="F30" s="6" t="s">
        <v>46</v>
      </c>
      <c r="G30" s="5">
        <v>2</v>
      </c>
      <c r="H30" s="5">
        <v>4.25</v>
      </c>
      <c r="I30" s="5">
        <v>50</v>
      </c>
      <c r="J30" s="12">
        <f t="shared" ref="J30:J50" si="10">I30/S30</f>
        <v>0.66666666666666663</v>
      </c>
      <c r="K30" s="5">
        <v>25</v>
      </c>
      <c r="L30" s="12">
        <f t="shared" ref="L30:L50" si="11">K30/S30</f>
        <v>0.33333333333333331</v>
      </c>
      <c r="M30" s="5">
        <v>1</v>
      </c>
      <c r="N30" s="12">
        <f t="shared" ref="N30:N50" si="12">M30/S30</f>
        <v>1.3333333333333334E-2</v>
      </c>
      <c r="O30" s="5">
        <v>51</v>
      </c>
      <c r="P30" s="5">
        <v>24</v>
      </c>
      <c r="Q30" s="12">
        <f t="shared" ref="Q30:Q50" si="13">O30/S30</f>
        <v>0.68</v>
      </c>
      <c r="R30" s="12">
        <f t="shared" ref="R30:R50" si="14">P30/S30</f>
        <v>0.32</v>
      </c>
      <c r="S30" s="5">
        <v>75</v>
      </c>
      <c r="T30" s="5">
        <v>29</v>
      </c>
      <c r="U30" s="15">
        <v>17.647058823529413</v>
      </c>
    </row>
    <row r="31" spans="1:21">
      <c r="A31" s="5">
        <v>13</v>
      </c>
      <c r="B31" s="6" t="s">
        <v>62</v>
      </c>
      <c r="C31" s="6" t="s">
        <v>43</v>
      </c>
      <c r="D31" s="6" t="s">
        <v>63</v>
      </c>
      <c r="E31" s="6" t="s">
        <v>45</v>
      </c>
      <c r="F31" s="6" t="s">
        <v>64</v>
      </c>
      <c r="G31" s="5">
        <v>2</v>
      </c>
      <c r="H31" s="5">
        <v>3.25</v>
      </c>
      <c r="I31" s="5">
        <v>1</v>
      </c>
      <c r="J31" s="12">
        <f t="shared" si="10"/>
        <v>1</v>
      </c>
      <c r="K31" s="5">
        <v>0</v>
      </c>
      <c r="L31" s="12">
        <f t="shared" si="11"/>
        <v>0</v>
      </c>
      <c r="M31" s="5">
        <v>0</v>
      </c>
      <c r="N31" s="12">
        <f t="shared" si="12"/>
        <v>0</v>
      </c>
      <c r="O31" s="5">
        <v>0</v>
      </c>
      <c r="P31" s="5">
        <v>1</v>
      </c>
      <c r="Q31" s="12">
        <f t="shared" si="13"/>
        <v>0</v>
      </c>
      <c r="R31" s="12">
        <f t="shared" si="14"/>
        <v>1</v>
      </c>
      <c r="S31" s="5">
        <v>1</v>
      </c>
      <c r="T31" s="5">
        <v>1</v>
      </c>
      <c r="U31" s="15">
        <v>0.30769230769230771</v>
      </c>
    </row>
    <row r="32" spans="1:21">
      <c r="A32" s="5">
        <v>15</v>
      </c>
      <c r="B32" s="6" t="s">
        <v>69</v>
      </c>
      <c r="C32" s="6" t="s">
        <v>22</v>
      </c>
      <c r="D32" s="6" t="s">
        <v>70</v>
      </c>
      <c r="E32" s="6" t="s">
        <v>71</v>
      </c>
      <c r="F32" s="6" t="s">
        <v>25</v>
      </c>
      <c r="G32" s="5">
        <v>2</v>
      </c>
      <c r="H32" s="5">
        <v>3.75</v>
      </c>
      <c r="I32" s="5">
        <v>25</v>
      </c>
      <c r="J32" s="12">
        <f t="shared" si="10"/>
        <v>0.80645161290322576</v>
      </c>
      <c r="K32" s="5">
        <v>6</v>
      </c>
      <c r="L32" s="12">
        <f t="shared" si="11"/>
        <v>0.19354838709677419</v>
      </c>
      <c r="M32" s="5">
        <v>3</v>
      </c>
      <c r="N32" s="12">
        <f t="shared" si="12"/>
        <v>9.6774193548387094E-2</v>
      </c>
      <c r="O32" s="5">
        <v>22</v>
      </c>
      <c r="P32" s="5">
        <v>9</v>
      </c>
      <c r="Q32" s="12">
        <f t="shared" si="13"/>
        <v>0.70967741935483875</v>
      </c>
      <c r="R32" s="12">
        <f t="shared" si="14"/>
        <v>0.29032258064516131</v>
      </c>
      <c r="S32" s="5">
        <v>31</v>
      </c>
      <c r="T32" s="5">
        <v>13</v>
      </c>
      <c r="U32" s="15">
        <v>8.2666666666666675</v>
      </c>
    </row>
    <row r="33" spans="1:21">
      <c r="A33" s="5">
        <v>16</v>
      </c>
      <c r="B33" s="6" t="s">
        <v>72</v>
      </c>
      <c r="C33" s="6" t="s">
        <v>22</v>
      </c>
      <c r="D33" s="6" t="s">
        <v>73</v>
      </c>
      <c r="E33" s="6" t="s">
        <v>39</v>
      </c>
      <c r="F33" s="6" t="s">
        <v>33</v>
      </c>
      <c r="G33" s="5">
        <v>2</v>
      </c>
      <c r="H33" s="5">
        <v>4.25</v>
      </c>
      <c r="I33" s="5">
        <v>120</v>
      </c>
      <c r="J33" s="12">
        <f t="shared" si="10"/>
        <v>0.83916083916083917</v>
      </c>
      <c r="K33" s="5">
        <v>23</v>
      </c>
      <c r="L33" s="12">
        <f t="shared" si="11"/>
        <v>0.16083916083916083</v>
      </c>
      <c r="M33" s="5">
        <v>36</v>
      </c>
      <c r="N33" s="12">
        <f t="shared" si="12"/>
        <v>0.25174825174825177</v>
      </c>
      <c r="O33" s="5">
        <v>65</v>
      </c>
      <c r="P33" s="5">
        <v>78</v>
      </c>
      <c r="Q33" s="12">
        <f t="shared" si="13"/>
        <v>0.45454545454545453</v>
      </c>
      <c r="R33" s="12">
        <f t="shared" si="14"/>
        <v>0.54545454545454541</v>
      </c>
      <c r="S33" s="5">
        <v>143</v>
      </c>
      <c r="T33" s="5">
        <v>42</v>
      </c>
      <c r="U33" s="15">
        <v>33.647058823529413</v>
      </c>
    </row>
    <row r="34" spans="1:21">
      <c r="A34" s="5">
        <v>17</v>
      </c>
      <c r="B34" s="6" t="s">
        <v>31</v>
      </c>
      <c r="C34" s="6" t="s">
        <v>22</v>
      </c>
      <c r="D34" s="6" t="s">
        <v>74</v>
      </c>
      <c r="E34" s="6" t="s">
        <v>75</v>
      </c>
      <c r="F34" s="6" t="s">
        <v>68</v>
      </c>
      <c r="G34" s="5">
        <v>2</v>
      </c>
      <c r="H34" s="5">
        <v>2.5</v>
      </c>
      <c r="I34" s="5">
        <v>14</v>
      </c>
      <c r="J34" s="12">
        <f t="shared" si="10"/>
        <v>0.66666666666666663</v>
      </c>
      <c r="K34" s="5">
        <v>7</v>
      </c>
      <c r="L34" s="12">
        <f t="shared" si="11"/>
        <v>0.33333333333333331</v>
      </c>
      <c r="M34" s="5">
        <v>14</v>
      </c>
      <c r="N34" s="12">
        <f t="shared" si="12"/>
        <v>0.66666666666666663</v>
      </c>
      <c r="O34" s="5">
        <v>17</v>
      </c>
      <c r="P34" s="5">
        <v>4</v>
      </c>
      <c r="Q34" s="12">
        <f t="shared" si="13"/>
        <v>0.80952380952380953</v>
      </c>
      <c r="R34" s="12">
        <f t="shared" si="14"/>
        <v>0.19047619047619047</v>
      </c>
      <c r="S34" s="5">
        <v>21</v>
      </c>
      <c r="T34" s="5">
        <v>9</v>
      </c>
      <c r="U34" s="15">
        <v>8.4</v>
      </c>
    </row>
    <row r="35" spans="1:21">
      <c r="A35" s="5">
        <v>19</v>
      </c>
      <c r="B35" s="6" t="s">
        <v>80</v>
      </c>
      <c r="C35" s="6" t="s">
        <v>43</v>
      </c>
      <c r="D35" s="6" t="s">
        <v>81</v>
      </c>
      <c r="E35" s="6" t="s">
        <v>82</v>
      </c>
      <c r="F35" s="6" t="s">
        <v>64</v>
      </c>
      <c r="G35" s="5">
        <v>2</v>
      </c>
      <c r="H35" s="5">
        <v>3</v>
      </c>
      <c r="I35" s="5">
        <v>10</v>
      </c>
      <c r="J35" s="12">
        <f t="shared" si="10"/>
        <v>0.58823529411764708</v>
      </c>
      <c r="K35" s="5">
        <v>7</v>
      </c>
      <c r="L35" s="12">
        <f t="shared" si="11"/>
        <v>0.41176470588235292</v>
      </c>
      <c r="M35" s="5">
        <v>1</v>
      </c>
      <c r="N35" s="12">
        <f t="shared" si="12"/>
        <v>5.8823529411764705E-2</v>
      </c>
      <c r="O35" s="5">
        <v>10</v>
      </c>
      <c r="P35" s="5">
        <v>7</v>
      </c>
      <c r="Q35" s="12">
        <f t="shared" si="13"/>
        <v>0.58823529411764708</v>
      </c>
      <c r="R35" s="12">
        <f t="shared" si="14"/>
        <v>0.41176470588235292</v>
      </c>
      <c r="S35" s="5">
        <v>17</v>
      </c>
      <c r="T35" s="5">
        <v>8</v>
      </c>
      <c r="U35" s="15">
        <v>5.666666666666667</v>
      </c>
    </row>
    <row r="36" spans="1:21">
      <c r="A36" s="5">
        <v>21</v>
      </c>
      <c r="B36" s="6" t="s">
        <v>85</v>
      </c>
      <c r="C36" s="6" t="s">
        <v>22</v>
      </c>
      <c r="D36" s="6" t="s">
        <v>86</v>
      </c>
      <c r="E36" s="6" t="s">
        <v>87</v>
      </c>
      <c r="F36" s="6" t="s">
        <v>33</v>
      </c>
      <c r="G36" s="5">
        <v>2</v>
      </c>
      <c r="H36" s="5">
        <v>5.25</v>
      </c>
      <c r="I36" s="5">
        <v>253</v>
      </c>
      <c r="J36" s="12">
        <f t="shared" si="10"/>
        <v>0.78086419753086422</v>
      </c>
      <c r="K36" s="5">
        <v>71</v>
      </c>
      <c r="L36" s="12">
        <f t="shared" si="11"/>
        <v>0.2191358024691358</v>
      </c>
      <c r="M36" s="5">
        <v>34</v>
      </c>
      <c r="N36" s="12">
        <f t="shared" si="12"/>
        <v>0.10493827160493827</v>
      </c>
      <c r="O36" s="5">
        <v>199</v>
      </c>
      <c r="P36" s="5">
        <v>125</v>
      </c>
      <c r="Q36" s="12">
        <f t="shared" si="13"/>
        <v>0.61419753086419748</v>
      </c>
      <c r="R36" s="12">
        <f t="shared" si="14"/>
        <v>0.38580246913580246</v>
      </c>
      <c r="S36" s="5">
        <v>324</v>
      </c>
      <c r="T36" s="5">
        <v>89</v>
      </c>
      <c r="U36" s="15">
        <v>61.714285714285715</v>
      </c>
    </row>
    <row r="37" spans="1:21">
      <c r="A37" s="5">
        <v>22</v>
      </c>
      <c r="B37" s="6" t="s">
        <v>88</v>
      </c>
      <c r="C37" s="6" t="s">
        <v>22</v>
      </c>
      <c r="D37" s="6" t="s">
        <v>89</v>
      </c>
      <c r="E37" s="6" t="s">
        <v>90</v>
      </c>
      <c r="F37" s="6" t="s">
        <v>68</v>
      </c>
      <c r="G37" s="5">
        <v>2</v>
      </c>
      <c r="H37" s="5">
        <v>3</v>
      </c>
      <c r="I37" s="5">
        <v>12</v>
      </c>
      <c r="J37" s="12">
        <f t="shared" si="10"/>
        <v>0.8</v>
      </c>
      <c r="K37" s="5">
        <v>3</v>
      </c>
      <c r="L37" s="12">
        <f t="shared" si="11"/>
        <v>0.2</v>
      </c>
      <c r="M37" s="5">
        <v>1</v>
      </c>
      <c r="N37" s="12">
        <f t="shared" si="12"/>
        <v>6.6666666666666666E-2</v>
      </c>
      <c r="O37" s="5">
        <v>8</v>
      </c>
      <c r="P37" s="5">
        <v>7</v>
      </c>
      <c r="Q37" s="12">
        <f t="shared" si="13"/>
        <v>0.53333333333333333</v>
      </c>
      <c r="R37" s="12">
        <f t="shared" si="14"/>
        <v>0.46666666666666667</v>
      </c>
      <c r="S37" s="5">
        <v>15</v>
      </c>
      <c r="T37" s="5">
        <v>6</v>
      </c>
      <c r="U37" s="15">
        <v>5</v>
      </c>
    </row>
    <row r="38" spans="1:21">
      <c r="A38" s="5">
        <v>24</v>
      </c>
      <c r="B38" s="6" t="s">
        <v>93</v>
      </c>
      <c r="C38" s="6" t="s">
        <v>22</v>
      </c>
      <c r="D38" s="6" t="s">
        <v>94</v>
      </c>
      <c r="E38" s="6" t="s">
        <v>30</v>
      </c>
      <c r="F38" s="6" t="s">
        <v>33</v>
      </c>
      <c r="G38" s="5">
        <v>2</v>
      </c>
      <c r="H38" s="5">
        <v>3.25</v>
      </c>
      <c r="I38" s="5">
        <v>41</v>
      </c>
      <c r="J38" s="12">
        <f t="shared" si="10"/>
        <v>0.7592592592592593</v>
      </c>
      <c r="K38" s="5">
        <v>13</v>
      </c>
      <c r="L38" s="12">
        <f t="shared" si="11"/>
        <v>0.24074074074074073</v>
      </c>
      <c r="M38" s="5">
        <v>9</v>
      </c>
      <c r="N38" s="12">
        <f t="shared" si="12"/>
        <v>0.16666666666666666</v>
      </c>
      <c r="O38" s="5">
        <v>38</v>
      </c>
      <c r="P38" s="5">
        <v>16</v>
      </c>
      <c r="Q38" s="12">
        <f t="shared" si="13"/>
        <v>0.70370370370370372</v>
      </c>
      <c r="R38" s="12">
        <f t="shared" si="14"/>
        <v>0.29629629629629628</v>
      </c>
      <c r="S38" s="5">
        <v>54</v>
      </c>
      <c r="T38" s="5">
        <v>25</v>
      </c>
      <c r="U38" s="15">
        <v>16.615384615384617</v>
      </c>
    </row>
    <row r="39" spans="1:21">
      <c r="A39" s="5">
        <v>25</v>
      </c>
      <c r="B39" s="6" t="s">
        <v>95</v>
      </c>
      <c r="C39" s="6" t="s">
        <v>43</v>
      </c>
      <c r="D39" s="6" t="s">
        <v>96</v>
      </c>
      <c r="E39" s="6" t="s">
        <v>97</v>
      </c>
      <c r="F39" s="6" t="s">
        <v>64</v>
      </c>
      <c r="G39" s="5">
        <v>2</v>
      </c>
      <c r="H39" s="5">
        <v>3.5</v>
      </c>
      <c r="I39" s="5">
        <v>13</v>
      </c>
      <c r="J39" s="12">
        <f t="shared" si="10"/>
        <v>0.76470588235294112</v>
      </c>
      <c r="K39" s="5">
        <v>4</v>
      </c>
      <c r="L39" s="12">
        <f t="shared" si="11"/>
        <v>0.23529411764705882</v>
      </c>
      <c r="M39" s="5">
        <v>6</v>
      </c>
      <c r="N39" s="12">
        <f t="shared" si="12"/>
        <v>0.35294117647058826</v>
      </c>
      <c r="O39" s="5">
        <v>10</v>
      </c>
      <c r="P39" s="5">
        <v>7</v>
      </c>
      <c r="Q39" s="12">
        <f t="shared" si="13"/>
        <v>0.58823529411764708</v>
      </c>
      <c r="R39" s="12">
        <f t="shared" si="14"/>
        <v>0.41176470588235292</v>
      </c>
      <c r="S39" s="5">
        <v>17</v>
      </c>
      <c r="T39" s="5">
        <v>8</v>
      </c>
      <c r="U39" s="15">
        <v>4.8571428571428568</v>
      </c>
    </row>
    <row r="40" spans="1:21" ht="12">
      <c r="A40" s="5"/>
      <c r="B40" s="6"/>
      <c r="C40" s="6"/>
      <c r="D40" s="6"/>
      <c r="E40" s="6"/>
      <c r="F40" s="6"/>
      <c r="G40" s="5"/>
      <c r="H40" s="5"/>
      <c r="I40" s="17">
        <f>SUM(I27:I39)</f>
        <v>729</v>
      </c>
      <c r="J40" s="57">
        <f>I40/S40</f>
        <v>0.75465838509316774</v>
      </c>
      <c r="K40" s="17">
        <f>SUM(K27:K39)</f>
        <v>237</v>
      </c>
      <c r="L40" s="57">
        <f>K40/S40</f>
        <v>0.24534161490683229</v>
      </c>
      <c r="M40" s="17">
        <f>SUM(M27:M39)</f>
        <v>266</v>
      </c>
      <c r="N40" s="57">
        <f>M40/S40</f>
        <v>0.27536231884057971</v>
      </c>
      <c r="O40" s="17">
        <f>SUM(O27:O39)</f>
        <v>614</v>
      </c>
      <c r="P40" s="17">
        <f>SUM(P27:P39)</f>
        <v>352</v>
      </c>
      <c r="Q40" s="57">
        <f>O40/S40</f>
        <v>0.63561076604554867</v>
      </c>
      <c r="R40" s="57">
        <f>P40/S40</f>
        <v>0.36438923395445133</v>
      </c>
      <c r="S40" s="17">
        <f>SUM(S27:S39)</f>
        <v>966</v>
      </c>
      <c r="T40" s="17">
        <f>SUM(T27:T39)</f>
        <v>337</v>
      </c>
      <c r="U40" s="17">
        <f>SUM(U27:U39)</f>
        <v>238.56640091934213</v>
      </c>
    </row>
    <row r="41" spans="1:21" ht="12">
      <c r="A41" s="5"/>
      <c r="B41" s="6"/>
      <c r="C41" s="6"/>
      <c r="D41" s="6"/>
      <c r="E41" s="6"/>
      <c r="F41" s="6"/>
      <c r="G41" s="5"/>
      <c r="H41" s="5"/>
      <c r="I41" s="46"/>
      <c r="J41" s="48"/>
      <c r="K41" s="46"/>
      <c r="L41" s="48"/>
      <c r="M41" s="46"/>
      <c r="N41" s="48"/>
      <c r="O41" s="46"/>
      <c r="P41" s="46"/>
      <c r="Q41" s="48"/>
      <c r="R41" s="48"/>
      <c r="S41" s="27" t="s">
        <v>140</v>
      </c>
      <c r="T41"/>
      <c r="U41" s="28">
        <f>SUM(U27:U39)/COUNT(U27:U39)</f>
        <v>18.351261609180163</v>
      </c>
    </row>
    <row r="42" spans="1:21" ht="12">
      <c r="A42" s="5"/>
      <c r="B42" s="6"/>
      <c r="C42" s="6"/>
      <c r="D42" s="6"/>
      <c r="E42" s="6"/>
      <c r="F42" s="6"/>
      <c r="G42" s="5"/>
      <c r="H42" s="5"/>
      <c r="I42" s="46"/>
      <c r="J42" s="48"/>
      <c r="K42" s="46"/>
      <c r="L42" s="48"/>
      <c r="M42" s="46"/>
      <c r="N42" s="48"/>
      <c r="O42" s="46"/>
      <c r="P42" s="46"/>
      <c r="Q42" s="48"/>
      <c r="R42" s="48"/>
      <c r="S42" s="27" t="s">
        <v>141</v>
      </c>
      <c r="T42"/>
      <c r="U42" s="28">
        <f>SUM(T27:T39)/COUNT(T27:T39)</f>
        <v>25.923076923076923</v>
      </c>
    </row>
    <row r="43" spans="1:21">
      <c r="A43" s="5"/>
      <c r="B43" s="6"/>
      <c r="C43" s="6"/>
      <c r="D43" s="6"/>
      <c r="E43" s="6"/>
      <c r="F43" s="6"/>
      <c r="G43" s="5"/>
      <c r="H43" s="5"/>
      <c r="I43" s="5"/>
      <c r="J43" s="12"/>
      <c r="K43" s="5"/>
      <c r="L43" s="12"/>
      <c r="M43" s="5"/>
      <c r="N43" s="12"/>
      <c r="O43" s="5"/>
      <c r="P43" s="5"/>
      <c r="Q43" s="12"/>
      <c r="R43" s="12"/>
      <c r="S43" s="5"/>
      <c r="T43" s="5"/>
      <c r="U43" s="15"/>
    </row>
    <row r="44" spans="1:21">
      <c r="A44" s="5"/>
      <c r="B44" s="87" t="s">
        <v>176</v>
      </c>
      <c r="C44" s="6"/>
      <c r="D44" s="6"/>
      <c r="E44" s="6"/>
      <c r="F44" s="6"/>
      <c r="G44" s="5"/>
      <c r="H44" s="5"/>
      <c r="I44" s="5"/>
      <c r="J44" s="12"/>
      <c r="K44" s="5"/>
      <c r="L44" s="12"/>
      <c r="M44" s="5"/>
      <c r="N44" s="12"/>
      <c r="O44" s="5"/>
      <c r="P44" s="5"/>
      <c r="Q44" s="12"/>
      <c r="R44" s="12"/>
      <c r="S44" s="5"/>
      <c r="T44" s="5"/>
      <c r="U44" s="15"/>
    </row>
    <row r="45" spans="1:21">
      <c r="A45" s="5">
        <v>28</v>
      </c>
      <c r="B45" s="6" t="s">
        <v>103</v>
      </c>
      <c r="C45" s="6" t="s">
        <v>22</v>
      </c>
      <c r="D45" s="6" t="s">
        <v>104</v>
      </c>
      <c r="E45" s="6" t="s">
        <v>105</v>
      </c>
      <c r="F45" s="6" t="s">
        <v>68</v>
      </c>
      <c r="G45" s="5">
        <v>1</v>
      </c>
      <c r="H45" s="5">
        <v>1</v>
      </c>
      <c r="I45" s="5">
        <v>17</v>
      </c>
      <c r="J45" s="12">
        <f t="shared" si="10"/>
        <v>0.94444444444444442</v>
      </c>
      <c r="K45" s="5">
        <v>1</v>
      </c>
      <c r="L45" s="12">
        <f t="shared" si="11"/>
        <v>5.5555555555555552E-2</v>
      </c>
      <c r="M45" s="5">
        <v>17</v>
      </c>
      <c r="N45" s="12">
        <f t="shared" si="12"/>
        <v>0.94444444444444442</v>
      </c>
      <c r="O45" s="5">
        <v>17</v>
      </c>
      <c r="P45" s="5">
        <v>1</v>
      </c>
      <c r="Q45" s="12">
        <f t="shared" si="13"/>
        <v>0.94444444444444442</v>
      </c>
      <c r="R45" s="12">
        <f t="shared" si="14"/>
        <v>5.5555555555555552E-2</v>
      </c>
      <c r="S45" s="5">
        <v>18</v>
      </c>
      <c r="T45" s="5">
        <v>18</v>
      </c>
      <c r="U45" s="15">
        <v>18</v>
      </c>
    </row>
    <row r="46" spans="1:21">
      <c r="A46" s="5">
        <v>29</v>
      </c>
      <c r="B46" s="6" t="s">
        <v>106</v>
      </c>
      <c r="C46" s="6" t="s">
        <v>22</v>
      </c>
      <c r="D46" s="6" t="s">
        <v>107</v>
      </c>
      <c r="E46" s="6" t="s">
        <v>108</v>
      </c>
      <c r="F46" s="6" t="s">
        <v>33</v>
      </c>
      <c r="G46" s="5">
        <v>2</v>
      </c>
      <c r="H46" s="5">
        <v>3.75</v>
      </c>
      <c r="I46" s="5">
        <v>296</v>
      </c>
      <c r="J46" s="12">
        <f t="shared" si="10"/>
        <v>0.8</v>
      </c>
      <c r="K46" s="5">
        <v>74</v>
      </c>
      <c r="L46" s="12">
        <f t="shared" si="11"/>
        <v>0.2</v>
      </c>
      <c r="M46" s="5">
        <v>368</v>
      </c>
      <c r="N46" s="12">
        <f t="shared" si="12"/>
        <v>0.99459459459459465</v>
      </c>
      <c r="O46" s="5">
        <v>270</v>
      </c>
      <c r="P46" s="5">
        <v>100</v>
      </c>
      <c r="Q46" s="12">
        <f t="shared" si="13"/>
        <v>0.72972972972972971</v>
      </c>
      <c r="R46" s="12">
        <f t="shared" si="14"/>
        <v>0.27027027027027029</v>
      </c>
      <c r="S46" s="5">
        <v>370</v>
      </c>
      <c r="T46" s="5">
        <v>138</v>
      </c>
      <c r="U46" s="15">
        <v>98.666666666666671</v>
      </c>
    </row>
    <row r="47" spans="1:21">
      <c r="A47" s="5">
        <v>31</v>
      </c>
      <c r="B47" s="6" t="s">
        <v>112</v>
      </c>
      <c r="C47" s="6" t="s">
        <v>113</v>
      </c>
      <c r="D47" s="6" t="s">
        <v>114</v>
      </c>
      <c r="E47" s="6" t="s">
        <v>115</v>
      </c>
      <c r="F47" s="6" t="s">
        <v>33</v>
      </c>
      <c r="G47" s="5">
        <v>2</v>
      </c>
      <c r="H47" s="5">
        <v>2.75</v>
      </c>
      <c r="I47" s="5">
        <v>127</v>
      </c>
      <c r="J47" s="12">
        <f t="shared" si="10"/>
        <v>0.78881987577639756</v>
      </c>
      <c r="K47" s="5">
        <v>34</v>
      </c>
      <c r="L47" s="12">
        <f t="shared" si="11"/>
        <v>0.21118012422360249</v>
      </c>
      <c r="M47" s="5">
        <v>150</v>
      </c>
      <c r="N47" s="12">
        <f t="shared" si="12"/>
        <v>0.93167701863354035</v>
      </c>
      <c r="O47" s="5">
        <v>139</v>
      </c>
      <c r="P47" s="5">
        <v>22</v>
      </c>
      <c r="Q47" s="12">
        <f t="shared" si="13"/>
        <v>0.86335403726708071</v>
      </c>
      <c r="R47" s="12">
        <f t="shared" si="14"/>
        <v>0.13664596273291926</v>
      </c>
      <c r="S47" s="5">
        <v>161</v>
      </c>
      <c r="T47" s="5">
        <v>80</v>
      </c>
      <c r="U47" s="15">
        <v>58.545454545454547</v>
      </c>
    </row>
    <row r="48" spans="1:21">
      <c r="A48" s="5">
        <v>32</v>
      </c>
      <c r="B48" s="6" t="s">
        <v>116</v>
      </c>
      <c r="C48" s="6" t="s">
        <v>113</v>
      </c>
      <c r="D48" s="6" t="s">
        <v>117</v>
      </c>
      <c r="E48" s="6" t="s">
        <v>118</v>
      </c>
      <c r="F48" s="6" t="s">
        <v>33</v>
      </c>
      <c r="G48" s="5">
        <v>3</v>
      </c>
      <c r="H48" s="5">
        <v>4.5</v>
      </c>
      <c r="I48" s="5">
        <v>467</v>
      </c>
      <c r="J48" s="12">
        <f t="shared" si="10"/>
        <v>0.75811688311688308</v>
      </c>
      <c r="K48" s="5">
        <v>149</v>
      </c>
      <c r="L48" s="12">
        <f t="shared" si="11"/>
        <v>0.24188311688311689</v>
      </c>
      <c r="M48" s="5">
        <v>616</v>
      </c>
      <c r="N48" s="12">
        <f t="shared" si="12"/>
        <v>1</v>
      </c>
      <c r="O48" s="5">
        <v>571</v>
      </c>
      <c r="P48" s="5">
        <v>45</v>
      </c>
      <c r="Q48" s="12">
        <f t="shared" si="13"/>
        <v>0.92694805194805197</v>
      </c>
      <c r="R48" s="12">
        <f t="shared" si="14"/>
        <v>7.3051948051948049E-2</v>
      </c>
      <c r="S48" s="5">
        <v>616</v>
      </c>
      <c r="T48" s="5">
        <v>206</v>
      </c>
      <c r="U48" s="15">
        <v>136.88888888888889</v>
      </c>
    </row>
    <row r="49" spans="1:21">
      <c r="A49" s="5">
        <v>33</v>
      </c>
      <c r="B49" s="6" t="s">
        <v>119</v>
      </c>
      <c r="C49" s="6" t="s">
        <v>60</v>
      </c>
      <c r="D49" s="6" t="s">
        <v>120</v>
      </c>
      <c r="E49" s="6" t="s">
        <v>121</v>
      </c>
      <c r="F49" s="6" t="s">
        <v>46</v>
      </c>
      <c r="G49" s="5">
        <v>3</v>
      </c>
      <c r="H49" s="5">
        <v>4.5</v>
      </c>
      <c r="I49" s="5">
        <v>8</v>
      </c>
      <c r="J49" s="12">
        <f t="shared" si="10"/>
        <v>1</v>
      </c>
      <c r="K49" s="5">
        <v>0</v>
      </c>
      <c r="L49" s="12">
        <f t="shared" si="11"/>
        <v>0</v>
      </c>
      <c r="M49" s="5">
        <v>8</v>
      </c>
      <c r="N49" s="12">
        <f t="shared" si="12"/>
        <v>1</v>
      </c>
      <c r="O49" s="5">
        <v>3</v>
      </c>
      <c r="P49" s="5">
        <v>5</v>
      </c>
      <c r="Q49" s="12">
        <f t="shared" si="13"/>
        <v>0.375</v>
      </c>
      <c r="R49" s="12">
        <f t="shared" si="14"/>
        <v>0.625</v>
      </c>
      <c r="S49" s="5">
        <v>8</v>
      </c>
      <c r="T49" s="5">
        <v>3</v>
      </c>
      <c r="U49" s="15">
        <v>1.7777777777777777</v>
      </c>
    </row>
    <row r="50" spans="1:21">
      <c r="A50" s="5">
        <v>36</v>
      </c>
      <c r="B50" s="6" t="s">
        <v>127</v>
      </c>
      <c r="C50" s="6" t="s">
        <v>60</v>
      </c>
      <c r="D50" s="6" t="s">
        <v>128</v>
      </c>
      <c r="E50" s="6" t="s">
        <v>129</v>
      </c>
      <c r="F50" s="6" t="s">
        <v>130</v>
      </c>
      <c r="G50" s="5">
        <v>2</v>
      </c>
      <c r="H50" s="5">
        <v>2.5</v>
      </c>
      <c r="I50" s="5">
        <v>0</v>
      </c>
      <c r="J50" s="12" t="e">
        <f t="shared" si="10"/>
        <v>#DIV/0!</v>
      </c>
      <c r="K50" s="5">
        <v>0</v>
      </c>
      <c r="L50" s="12" t="e">
        <f t="shared" si="11"/>
        <v>#DIV/0!</v>
      </c>
      <c r="M50" s="5">
        <v>0</v>
      </c>
      <c r="N50" s="12" t="e">
        <f t="shared" si="12"/>
        <v>#DIV/0!</v>
      </c>
      <c r="O50" s="5">
        <v>0</v>
      </c>
      <c r="P50" s="5">
        <v>0</v>
      </c>
      <c r="Q50" s="12" t="e">
        <f t="shared" si="13"/>
        <v>#DIV/0!</v>
      </c>
      <c r="R50" s="12" t="e">
        <f t="shared" si="14"/>
        <v>#DIV/0!</v>
      </c>
      <c r="S50" s="5">
        <v>0</v>
      </c>
      <c r="T50" s="5">
        <v>0</v>
      </c>
      <c r="U50" s="15">
        <v>0</v>
      </c>
    </row>
    <row r="51" spans="1:21" s="41" customFormat="1" ht="12">
      <c r="I51" s="17">
        <f>SUM(I45:I50)</f>
        <v>915</v>
      </c>
      <c r="J51" s="57">
        <f>I51/S51</f>
        <v>0.78005115089514065</v>
      </c>
      <c r="K51" s="17">
        <f>SUM(K45:K50)</f>
        <v>258</v>
      </c>
      <c r="L51" s="57">
        <f>K51/S51</f>
        <v>0.21994884910485935</v>
      </c>
      <c r="M51" s="17">
        <f>SUM(M45:M50)</f>
        <v>1159</v>
      </c>
      <c r="N51" s="57">
        <f>M51/S51</f>
        <v>0.98806479113384482</v>
      </c>
      <c r="O51" s="17">
        <f>SUM(O45:O50)</f>
        <v>1000</v>
      </c>
      <c r="P51" s="17">
        <f>SUM(P45:P50)</f>
        <v>173</v>
      </c>
      <c r="Q51" s="57">
        <f>O51/S51</f>
        <v>0.85251491901108267</v>
      </c>
      <c r="R51" s="57">
        <f>P51/S51</f>
        <v>0.1474850809889173</v>
      </c>
      <c r="S51" s="17">
        <f>SUM(S45:S50)</f>
        <v>1173</v>
      </c>
      <c r="T51" s="17">
        <f>SUM(T45:T50)</f>
        <v>445</v>
      </c>
      <c r="U51" s="17">
        <f>SUM(U45:U50)</f>
        <v>313.87878787878788</v>
      </c>
    </row>
    <row r="52" spans="1:21" ht="12">
      <c r="I52"/>
      <c r="J52"/>
      <c r="K52"/>
      <c r="L52"/>
      <c r="M52"/>
      <c r="N52"/>
      <c r="O52"/>
      <c r="P52"/>
      <c r="Q52"/>
      <c r="R52"/>
      <c r="S52" s="27" t="s">
        <v>140</v>
      </c>
      <c r="T52"/>
      <c r="U52" s="28">
        <f>SUM(U45:U50)/COUNT(U45:U50)</f>
        <v>52.313131313131315</v>
      </c>
    </row>
    <row r="53" spans="1:21" ht="12">
      <c r="I53"/>
      <c r="J53"/>
      <c r="K53"/>
      <c r="L53"/>
      <c r="M53"/>
      <c r="N53"/>
      <c r="O53"/>
      <c r="P53"/>
      <c r="Q53"/>
      <c r="R53"/>
      <c r="S53" s="27" t="s">
        <v>141</v>
      </c>
      <c r="T53"/>
      <c r="U53" s="28">
        <f>SUM(T45:T50)/COUNT(T45:T50)</f>
        <v>74.166666666666671</v>
      </c>
    </row>
  </sheetData>
  <phoneticPr fontId="7" type="noConversion"/>
  <printOptions gridLines="1"/>
  <pageMargins left="0" right="0" top="0.5" bottom="0.5" header="0.5" footer="0.25"/>
  <pageSetup paperSize="5" orientation="landscape"/>
  <headerFooter alignWithMargins="0">
    <oddFooter>&amp;A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zoomScale="90" zoomScaleNormal="90" zoomScalePageLayoutView="90" workbookViewId="0">
      <selection activeCell="B44" sqref="B44"/>
    </sheetView>
  </sheetViews>
  <sheetFormatPr baseColWidth="10" defaultColWidth="9.1640625" defaultRowHeight="10" x14ac:dyDescent="0"/>
  <cols>
    <col min="1" max="1" width="8.1640625" style="9" bestFit="1" customWidth="1"/>
    <col min="2" max="2" width="38.83203125" style="9" bestFit="1" customWidth="1"/>
    <col min="3" max="3" width="7.5" style="9" bestFit="1" customWidth="1"/>
    <col min="4" max="4" width="19.5" style="9" bestFit="1" customWidth="1"/>
    <col min="5" max="5" width="36.33203125" style="9" bestFit="1" customWidth="1"/>
    <col min="6" max="6" width="5.1640625" style="9" bestFit="1" customWidth="1"/>
    <col min="7" max="7" width="14" style="9" customWidth="1"/>
    <col min="8" max="8" width="7.1640625" style="9" bestFit="1" customWidth="1"/>
    <col min="9" max="9" width="13.33203125" style="9" bestFit="1" customWidth="1"/>
    <col min="10" max="10" width="10.33203125" style="13" bestFit="1" customWidth="1"/>
    <col min="11" max="11" width="14.5" style="9" bestFit="1" customWidth="1"/>
    <col min="12" max="12" width="11.6640625" style="13" bestFit="1" customWidth="1"/>
    <col min="13" max="13" width="9.83203125" style="9" bestFit="1" customWidth="1"/>
    <col min="14" max="14" width="11.6640625" style="13" bestFit="1" customWidth="1"/>
    <col min="15" max="15" width="9.5" style="9" bestFit="1" customWidth="1"/>
    <col min="16" max="16" width="8.33203125" style="9" bestFit="1" customWidth="1"/>
    <col min="17" max="17" width="11" style="13" bestFit="1" customWidth="1"/>
    <col min="18" max="18" width="9.83203125" style="13" bestFit="1" customWidth="1"/>
    <col min="19" max="19" width="21.6640625" style="9" bestFit="1" customWidth="1"/>
    <col min="20" max="20" width="8.1640625" style="9" bestFit="1" customWidth="1"/>
    <col min="21" max="21" width="13.6640625" style="9" bestFit="1" customWidth="1"/>
    <col min="22" max="16384" width="9.1640625" style="9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0" t="s">
        <v>9</v>
      </c>
      <c r="K1" s="1" t="s">
        <v>10</v>
      </c>
      <c r="L1" s="10" t="s">
        <v>11</v>
      </c>
      <c r="M1" s="1" t="s">
        <v>12</v>
      </c>
      <c r="N1" s="10" t="s">
        <v>13</v>
      </c>
      <c r="O1" s="1" t="s">
        <v>14</v>
      </c>
      <c r="P1" s="1" t="s">
        <v>15</v>
      </c>
      <c r="Q1" s="10" t="s">
        <v>16</v>
      </c>
      <c r="R1" s="10" t="s">
        <v>17</v>
      </c>
      <c r="S1" s="1" t="s">
        <v>18</v>
      </c>
      <c r="T1" s="1" t="s">
        <v>19</v>
      </c>
      <c r="U1" s="1" t="s">
        <v>20</v>
      </c>
    </row>
    <row r="2" spans="1:21">
      <c r="A2" s="5">
        <v>7</v>
      </c>
      <c r="B2" s="6" t="s">
        <v>42</v>
      </c>
      <c r="C2" s="6" t="s">
        <v>43</v>
      </c>
      <c r="D2" s="6" t="s">
        <v>44</v>
      </c>
      <c r="E2" s="6" t="s">
        <v>45</v>
      </c>
      <c r="F2" s="6" t="s">
        <v>46</v>
      </c>
      <c r="G2" s="5">
        <v>1</v>
      </c>
      <c r="H2" s="5">
        <v>3</v>
      </c>
      <c r="I2" s="5">
        <v>6</v>
      </c>
      <c r="J2" s="12">
        <f t="shared" ref="J2:J20" si="0">I2/S2</f>
        <v>0.8571428571428571</v>
      </c>
      <c r="K2" s="5">
        <v>1</v>
      </c>
      <c r="L2" s="12">
        <f t="shared" ref="L2:L20" si="1">K2/S2</f>
        <v>0.14285714285714285</v>
      </c>
      <c r="M2" s="5">
        <v>3</v>
      </c>
      <c r="N2" s="12">
        <f t="shared" ref="N2:N20" si="2">M2/S2</f>
        <v>0.42857142857142855</v>
      </c>
      <c r="O2" s="5">
        <v>3</v>
      </c>
      <c r="P2" s="5">
        <v>4</v>
      </c>
      <c r="Q2" s="12">
        <f t="shared" ref="Q2:Q20" si="3">O2/S2</f>
        <v>0.42857142857142855</v>
      </c>
      <c r="R2" s="12">
        <f t="shared" ref="R2:R20" si="4">P2/S2</f>
        <v>0.5714285714285714</v>
      </c>
      <c r="S2" s="5">
        <v>7</v>
      </c>
      <c r="T2" s="5">
        <v>6</v>
      </c>
      <c r="U2" s="8">
        <v>2.3333333333333335</v>
      </c>
    </row>
    <row r="3" spans="1:21">
      <c r="A3" s="5">
        <v>8</v>
      </c>
      <c r="B3" s="6" t="s">
        <v>47</v>
      </c>
      <c r="C3" s="6" t="s">
        <v>22</v>
      </c>
      <c r="D3" s="6" t="s">
        <v>48</v>
      </c>
      <c r="E3" s="6" t="s">
        <v>49</v>
      </c>
      <c r="F3" s="6" t="s">
        <v>29</v>
      </c>
      <c r="G3" s="5">
        <v>1</v>
      </c>
      <c r="H3" s="5">
        <v>1.5</v>
      </c>
      <c r="I3" s="5">
        <v>60</v>
      </c>
      <c r="J3" s="12">
        <f t="shared" si="0"/>
        <v>0.6741573033707865</v>
      </c>
      <c r="K3" s="5">
        <v>29</v>
      </c>
      <c r="L3" s="12">
        <f t="shared" si="1"/>
        <v>0.3258426966292135</v>
      </c>
      <c r="M3" s="5">
        <v>25</v>
      </c>
      <c r="N3" s="12">
        <f t="shared" si="2"/>
        <v>0.2808988764044944</v>
      </c>
      <c r="O3" s="5">
        <v>60</v>
      </c>
      <c r="P3" s="5">
        <v>29</v>
      </c>
      <c r="Q3" s="12">
        <f t="shared" si="3"/>
        <v>0.6741573033707865</v>
      </c>
      <c r="R3" s="12">
        <f t="shared" si="4"/>
        <v>0.3258426966292135</v>
      </c>
      <c r="S3" s="5">
        <v>89</v>
      </c>
      <c r="T3" s="5">
        <v>67</v>
      </c>
      <c r="U3" s="8">
        <v>59.333333333333336</v>
      </c>
    </row>
    <row r="4" spans="1:21">
      <c r="A4" s="5">
        <v>10</v>
      </c>
      <c r="B4" s="6" t="s">
        <v>53</v>
      </c>
      <c r="C4" s="6" t="s">
        <v>22</v>
      </c>
      <c r="D4" s="6" t="s">
        <v>54</v>
      </c>
      <c r="E4" s="6" t="s">
        <v>55</v>
      </c>
      <c r="F4" s="6" t="s">
        <v>33</v>
      </c>
      <c r="G4" s="5">
        <v>2</v>
      </c>
      <c r="H4" s="5">
        <v>2</v>
      </c>
      <c r="I4" s="5">
        <v>72</v>
      </c>
      <c r="J4" s="12">
        <f>I4/S4</f>
        <v>0.72</v>
      </c>
      <c r="K4" s="5">
        <v>30</v>
      </c>
      <c r="L4" s="12">
        <f>K4/S4</f>
        <v>0.3</v>
      </c>
      <c r="M4" s="5">
        <v>96</v>
      </c>
      <c r="N4" s="12">
        <f>M4/S4</f>
        <v>0.96</v>
      </c>
      <c r="O4" s="5">
        <v>81</v>
      </c>
      <c r="P4" s="5">
        <v>21</v>
      </c>
      <c r="Q4" s="12">
        <f>O4/S4</f>
        <v>0.81</v>
      </c>
      <c r="R4" s="12">
        <f>P4/S4</f>
        <v>0.21</v>
      </c>
      <c r="S4" s="5">
        <v>100</v>
      </c>
      <c r="T4" s="5">
        <v>64</v>
      </c>
      <c r="U4" s="8">
        <v>50</v>
      </c>
    </row>
    <row r="5" spans="1:21">
      <c r="A5" s="5">
        <v>12</v>
      </c>
      <c r="B5" s="6" t="s">
        <v>59</v>
      </c>
      <c r="C5" s="6" t="s">
        <v>60</v>
      </c>
      <c r="D5" s="6" t="s">
        <v>61</v>
      </c>
      <c r="E5" s="6" t="s">
        <v>58</v>
      </c>
      <c r="F5" s="6" t="s">
        <v>46</v>
      </c>
      <c r="G5" s="5">
        <v>2</v>
      </c>
      <c r="H5" s="5">
        <v>2</v>
      </c>
      <c r="I5" s="5">
        <v>27</v>
      </c>
      <c r="J5" s="12">
        <f t="shared" si="0"/>
        <v>0.6428571428571429</v>
      </c>
      <c r="K5" s="5">
        <v>15</v>
      </c>
      <c r="L5" s="12">
        <f t="shared" si="1"/>
        <v>0.35714285714285715</v>
      </c>
      <c r="M5" s="5">
        <v>0</v>
      </c>
      <c r="N5" s="12">
        <f t="shared" si="2"/>
        <v>0</v>
      </c>
      <c r="O5" s="5">
        <v>27</v>
      </c>
      <c r="P5" s="5">
        <v>15</v>
      </c>
      <c r="Q5" s="12">
        <f t="shared" si="3"/>
        <v>0.6428571428571429</v>
      </c>
      <c r="R5" s="12">
        <f t="shared" si="4"/>
        <v>0.35714285714285715</v>
      </c>
      <c r="S5" s="5">
        <v>42</v>
      </c>
      <c r="T5" s="5">
        <v>27</v>
      </c>
      <c r="U5" s="8">
        <v>21</v>
      </c>
    </row>
    <row r="6" spans="1:21">
      <c r="A6" s="5">
        <v>13</v>
      </c>
      <c r="B6" s="6" t="s">
        <v>62</v>
      </c>
      <c r="C6" s="6" t="s">
        <v>43</v>
      </c>
      <c r="D6" s="6" t="s">
        <v>63</v>
      </c>
      <c r="E6" s="6" t="s">
        <v>45</v>
      </c>
      <c r="F6" s="6" t="s">
        <v>64</v>
      </c>
      <c r="G6" s="5">
        <v>1</v>
      </c>
      <c r="H6" s="5">
        <v>3</v>
      </c>
      <c r="I6" s="5">
        <v>3</v>
      </c>
      <c r="J6" s="12">
        <f t="shared" si="0"/>
        <v>1</v>
      </c>
      <c r="K6" s="5">
        <v>0</v>
      </c>
      <c r="L6" s="12">
        <f t="shared" si="1"/>
        <v>0</v>
      </c>
      <c r="M6" s="5">
        <v>1</v>
      </c>
      <c r="N6" s="12">
        <f t="shared" si="2"/>
        <v>0.33333333333333331</v>
      </c>
      <c r="O6" s="5">
        <v>0</v>
      </c>
      <c r="P6" s="5">
        <v>3</v>
      </c>
      <c r="Q6" s="12">
        <f t="shared" si="3"/>
        <v>0</v>
      </c>
      <c r="R6" s="12">
        <f t="shared" si="4"/>
        <v>1</v>
      </c>
      <c r="S6" s="5">
        <v>3</v>
      </c>
      <c r="T6" s="5">
        <v>2</v>
      </c>
      <c r="U6" s="8">
        <v>1</v>
      </c>
    </row>
    <row r="7" spans="1:21">
      <c r="A7" s="5">
        <v>15</v>
      </c>
      <c r="B7" s="6" t="s">
        <v>69</v>
      </c>
      <c r="C7" s="6" t="s">
        <v>22</v>
      </c>
      <c r="D7" s="6" t="s">
        <v>70</v>
      </c>
      <c r="E7" s="6" t="s">
        <v>71</v>
      </c>
      <c r="F7" s="6" t="s">
        <v>25</v>
      </c>
      <c r="G7" s="5">
        <v>1</v>
      </c>
      <c r="H7" s="5">
        <v>1.5</v>
      </c>
      <c r="I7" s="5">
        <v>15</v>
      </c>
      <c r="J7" s="12">
        <f t="shared" si="0"/>
        <v>0.78947368421052633</v>
      </c>
      <c r="K7" s="5">
        <v>4</v>
      </c>
      <c r="L7" s="12">
        <f t="shared" si="1"/>
        <v>0.21052631578947367</v>
      </c>
      <c r="M7" s="5">
        <v>5</v>
      </c>
      <c r="N7" s="12">
        <f t="shared" si="2"/>
        <v>0.26315789473684209</v>
      </c>
      <c r="O7" s="5">
        <v>13</v>
      </c>
      <c r="P7" s="5">
        <v>6</v>
      </c>
      <c r="Q7" s="12">
        <f t="shared" si="3"/>
        <v>0.68421052631578949</v>
      </c>
      <c r="R7" s="12">
        <f t="shared" si="4"/>
        <v>0.31578947368421051</v>
      </c>
      <c r="S7" s="5">
        <v>19</v>
      </c>
      <c r="T7" s="5">
        <v>18</v>
      </c>
      <c r="U7" s="8">
        <v>12.666666666666666</v>
      </c>
    </row>
    <row r="8" spans="1:21">
      <c r="A8" s="5">
        <v>16</v>
      </c>
      <c r="B8" s="6" t="s">
        <v>72</v>
      </c>
      <c r="C8" s="6" t="s">
        <v>22</v>
      </c>
      <c r="D8" s="6" t="s">
        <v>73</v>
      </c>
      <c r="E8" s="6" t="s">
        <v>39</v>
      </c>
      <c r="F8" s="6" t="s">
        <v>33</v>
      </c>
      <c r="G8" s="5">
        <v>1</v>
      </c>
      <c r="H8" s="5">
        <v>2</v>
      </c>
      <c r="I8" s="5">
        <v>28</v>
      </c>
      <c r="J8" s="12">
        <f t="shared" si="0"/>
        <v>0.82352941176470584</v>
      </c>
      <c r="K8" s="5">
        <v>6</v>
      </c>
      <c r="L8" s="12">
        <f t="shared" si="1"/>
        <v>0.17647058823529413</v>
      </c>
      <c r="M8" s="5">
        <v>0</v>
      </c>
      <c r="N8" s="12">
        <f t="shared" si="2"/>
        <v>0</v>
      </c>
      <c r="O8" s="5">
        <v>0</v>
      </c>
      <c r="P8" s="5">
        <v>18</v>
      </c>
      <c r="Q8" s="12">
        <f t="shared" si="3"/>
        <v>0</v>
      </c>
      <c r="R8" s="12">
        <f t="shared" si="4"/>
        <v>0.52941176470588236</v>
      </c>
      <c r="S8" s="5">
        <v>34</v>
      </c>
      <c r="T8" s="5">
        <v>33</v>
      </c>
      <c r="U8" s="8">
        <v>17</v>
      </c>
    </row>
    <row r="9" spans="1:21">
      <c r="A9" s="5">
        <v>17</v>
      </c>
      <c r="B9" s="6" t="s">
        <v>31</v>
      </c>
      <c r="C9" s="6" t="s">
        <v>22</v>
      </c>
      <c r="D9" s="6" t="s">
        <v>74</v>
      </c>
      <c r="E9" s="6" t="s">
        <v>75</v>
      </c>
      <c r="F9" s="6" t="s">
        <v>68</v>
      </c>
      <c r="G9" s="5">
        <v>3</v>
      </c>
      <c r="H9" s="5">
        <v>4.25</v>
      </c>
      <c r="I9" s="5">
        <v>26</v>
      </c>
      <c r="J9" s="12">
        <f t="shared" si="0"/>
        <v>0.63414634146341464</v>
      </c>
      <c r="K9" s="5">
        <v>15</v>
      </c>
      <c r="L9" s="12">
        <f t="shared" si="1"/>
        <v>0.36585365853658536</v>
      </c>
      <c r="M9" s="5">
        <v>26</v>
      </c>
      <c r="N9" s="12">
        <f t="shared" si="2"/>
        <v>0.63414634146341464</v>
      </c>
      <c r="O9" s="5">
        <v>28</v>
      </c>
      <c r="P9" s="5">
        <v>13</v>
      </c>
      <c r="Q9" s="12">
        <f t="shared" si="3"/>
        <v>0.68292682926829273</v>
      </c>
      <c r="R9" s="12">
        <f t="shared" si="4"/>
        <v>0.31707317073170732</v>
      </c>
      <c r="S9" s="5">
        <v>41</v>
      </c>
      <c r="T9" s="5">
        <v>15</v>
      </c>
      <c r="U9" s="8">
        <v>9.6470588235294112</v>
      </c>
    </row>
    <row r="10" spans="1:21">
      <c r="A10" s="5">
        <v>19</v>
      </c>
      <c r="B10" s="6" t="s">
        <v>80</v>
      </c>
      <c r="C10" s="6" t="s">
        <v>43</v>
      </c>
      <c r="D10" s="6" t="s">
        <v>81</v>
      </c>
      <c r="E10" s="6" t="s">
        <v>82</v>
      </c>
      <c r="F10" s="6" t="s">
        <v>64</v>
      </c>
      <c r="G10" s="5">
        <v>2</v>
      </c>
      <c r="H10" s="5">
        <v>2</v>
      </c>
      <c r="I10" s="5">
        <v>8</v>
      </c>
      <c r="J10" s="12">
        <f t="shared" si="0"/>
        <v>0.5714285714285714</v>
      </c>
      <c r="K10" s="5">
        <v>6</v>
      </c>
      <c r="L10" s="12">
        <f t="shared" si="1"/>
        <v>0.42857142857142855</v>
      </c>
      <c r="M10" s="5">
        <v>0</v>
      </c>
      <c r="N10" s="12">
        <f t="shared" si="2"/>
        <v>0</v>
      </c>
      <c r="O10" s="5">
        <v>10</v>
      </c>
      <c r="P10" s="5">
        <v>4</v>
      </c>
      <c r="Q10" s="12">
        <f t="shared" si="3"/>
        <v>0.7142857142857143</v>
      </c>
      <c r="R10" s="12">
        <f t="shared" si="4"/>
        <v>0.2857142857142857</v>
      </c>
      <c r="S10" s="5">
        <v>14</v>
      </c>
      <c r="T10" s="5">
        <v>10</v>
      </c>
      <c r="U10" s="8">
        <v>7</v>
      </c>
    </row>
    <row r="11" spans="1:21">
      <c r="A11" s="5">
        <v>21</v>
      </c>
      <c r="B11" s="6" t="s">
        <v>85</v>
      </c>
      <c r="C11" s="6" t="s">
        <v>22</v>
      </c>
      <c r="D11" s="6" t="s">
        <v>86</v>
      </c>
      <c r="E11" s="6" t="s">
        <v>87</v>
      </c>
      <c r="F11" s="6" t="s">
        <v>33</v>
      </c>
      <c r="G11" s="5">
        <v>2</v>
      </c>
      <c r="H11" s="5">
        <v>2.25</v>
      </c>
      <c r="I11" s="5">
        <v>80</v>
      </c>
      <c r="J11" s="12">
        <f t="shared" si="0"/>
        <v>0.80808080808080807</v>
      </c>
      <c r="K11" s="5">
        <v>19</v>
      </c>
      <c r="L11" s="12">
        <f t="shared" si="1"/>
        <v>0.19191919191919191</v>
      </c>
      <c r="M11" s="5">
        <v>0</v>
      </c>
      <c r="N11" s="12">
        <f t="shared" si="2"/>
        <v>0</v>
      </c>
      <c r="O11" s="5">
        <v>55</v>
      </c>
      <c r="P11" s="5">
        <v>44</v>
      </c>
      <c r="Q11" s="12">
        <f t="shared" si="3"/>
        <v>0.55555555555555558</v>
      </c>
      <c r="R11" s="12">
        <f t="shared" si="4"/>
        <v>0.44444444444444442</v>
      </c>
      <c r="S11" s="5">
        <v>99</v>
      </c>
      <c r="T11" s="5">
        <v>55</v>
      </c>
      <c r="U11" s="8">
        <v>44</v>
      </c>
    </row>
    <row r="12" spans="1:21">
      <c r="A12" s="5">
        <v>22</v>
      </c>
      <c r="B12" s="6" t="s">
        <v>88</v>
      </c>
      <c r="C12" s="6" t="s">
        <v>22</v>
      </c>
      <c r="D12" s="6" t="s">
        <v>89</v>
      </c>
      <c r="E12" s="6" t="s">
        <v>90</v>
      </c>
      <c r="F12" s="6" t="s">
        <v>68</v>
      </c>
      <c r="G12" s="5">
        <v>1</v>
      </c>
      <c r="H12" s="5">
        <v>1</v>
      </c>
      <c r="I12" s="5">
        <v>6</v>
      </c>
      <c r="J12" s="12">
        <f t="shared" si="0"/>
        <v>0.6</v>
      </c>
      <c r="K12" s="5">
        <v>4</v>
      </c>
      <c r="L12" s="12">
        <f t="shared" si="1"/>
        <v>0.4</v>
      </c>
      <c r="M12" s="5">
        <v>0</v>
      </c>
      <c r="N12" s="12">
        <f t="shared" si="2"/>
        <v>0</v>
      </c>
      <c r="O12" s="5">
        <v>9</v>
      </c>
      <c r="P12" s="5">
        <v>1</v>
      </c>
      <c r="Q12" s="12">
        <f t="shared" si="3"/>
        <v>0.9</v>
      </c>
      <c r="R12" s="12">
        <f t="shared" si="4"/>
        <v>0.1</v>
      </c>
      <c r="S12" s="5">
        <v>10</v>
      </c>
      <c r="T12" s="5">
        <v>10</v>
      </c>
      <c r="U12" s="8">
        <v>10</v>
      </c>
    </row>
    <row r="13" spans="1:21">
      <c r="A13" s="5">
        <v>24</v>
      </c>
      <c r="B13" s="6" t="s">
        <v>93</v>
      </c>
      <c r="C13" s="6" t="s">
        <v>22</v>
      </c>
      <c r="D13" s="6" t="s">
        <v>94</v>
      </c>
      <c r="E13" s="6" t="s">
        <v>30</v>
      </c>
      <c r="F13" s="6" t="s">
        <v>33</v>
      </c>
      <c r="G13" s="5">
        <v>2</v>
      </c>
      <c r="H13" s="5">
        <v>2.5</v>
      </c>
      <c r="I13" s="5">
        <v>31</v>
      </c>
      <c r="J13" s="12">
        <f t="shared" si="0"/>
        <v>0.75609756097560976</v>
      </c>
      <c r="K13" s="5">
        <v>10</v>
      </c>
      <c r="L13" s="12">
        <f t="shared" si="1"/>
        <v>0.24390243902439024</v>
      </c>
      <c r="M13" s="5">
        <v>4</v>
      </c>
      <c r="N13" s="12">
        <f t="shared" si="2"/>
        <v>9.7560975609756101E-2</v>
      </c>
      <c r="O13" s="5">
        <v>24</v>
      </c>
      <c r="P13" s="5">
        <v>17</v>
      </c>
      <c r="Q13" s="12">
        <f t="shared" si="3"/>
        <v>0.58536585365853655</v>
      </c>
      <c r="R13" s="12">
        <f t="shared" si="4"/>
        <v>0.41463414634146339</v>
      </c>
      <c r="S13" s="5">
        <v>41</v>
      </c>
      <c r="T13" s="5">
        <v>20</v>
      </c>
      <c r="U13" s="8">
        <v>16.399999999999999</v>
      </c>
    </row>
    <row r="14" spans="1:21">
      <c r="A14" s="5">
        <v>25</v>
      </c>
      <c r="B14" s="6" t="s">
        <v>95</v>
      </c>
      <c r="C14" s="6" t="s">
        <v>43</v>
      </c>
      <c r="D14" s="6" t="s">
        <v>96</v>
      </c>
      <c r="E14" s="6" t="s">
        <v>97</v>
      </c>
      <c r="F14" s="6" t="s">
        <v>64</v>
      </c>
      <c r="G14" s="5">
        <v>2</v>
      </c>
      <c r="H14" s="5">
        <v>2</v>
      </c>
      <c r="I14" s="5">
        <v>2</v>
      </c>
      <c r="J14" s="12">
        <f t="shared" si="0"/>
        <v>1</v>
      </c>
      <c r="K14" s="5">
        <v>0</v>
      </c>
      <c r="L14" s="12">
        <f t="shared" si="1"/>
        <v>0</v>
      </c>
      <c r="M14" s="5">
        <v>0</v>
      </c>
      <c r="N14" s="12">
        <f t="shared" si="2"/>
        <v>0</v>
      </c>
      <c r="O14" s="5">
        <v>0</v>
      </c>
      <c r="P14" s="5">
        <v>2</v>
      </c>
      <c r="Q14" s="12">
        <f t="shared" si="3"/>
        <v>0</v>
      </c>
      <c r="R14" s="12">
        <f t="shared" si="4"/>
        <v>1</v>
      </c>
      <c r="S14" s="5">
        <v>2</v>
      </c>
      <c r="T14" s="5">
        <v>1</v>
      </c>
      <c r="U14" s="8">
        <v>1</v>
      </c>
    </row>
    <row r="15" spans="1:21">
      <c r="A15" s="5">
        <v>28</v>
      </c>
      <c r="B15" s="6" t="s">
        <v>103</v>
      </c>
      <c r="C15" s="6" t="s">
        <v>22</v>
      </c>
      <c r="D15" s="6" t="s">
        <v>104</v>
      </c>
      <c r="E15" s="6" t="s">
        <v>105</v>
      </c>
      <c r="F15" s="6" t="s">
        <v>68</v>
      </c>
      <c r="G15" s="5">
        <v>1</v>
      </c>
      <c r="H15" s="5">
        <v>1</v>
      </c>
      <c r="I15" s="5">
        <v>17</v>
      </c>
      <c r="J15" s="12">
        <f t="shared" si="0"/>
        <v>0.94444444444444442</v>
      </c>
      <c r="K15" s="5">
        <v>1</v>
      </c>
      <c r="L15" s="12">
        <f t="shared" si="1"/>
        <v>5.5555555555555552E-2</v>
      </c>
      <c r="M15" s="5">
        <v>17</v>
      </c>
      <c r="N15" s="12">
        <f t="shared" si="2"/>
        <v>0.94444444444444442</v>
      </c>
      <c r="O15" s="5">
        <v>16</v>
      </c>
      <c r="P15" s="5">
        <v>2</v>
      </c>
      <c r="Q15" s="12">
        <f t="shared" si="3"/>
        <v>0.88888888888888884</v>
      </c>
      <c r="R15" s="12">
        <f t="shared" si="4"/>
        <v>0.1111111111111111</v>
      </c>
      <c r="S15" s="5">
        <v>18</v>
      </c>
      <c r="T15" s="5">
        <v>18</v>
      </c>
      <c r="U15" s="8">
        <v>18</v>
      </c>
    </row>
    <row r="16" spans="1:21">
      <c r="A16" s="5">
        <v>29</v>
      </c>
      <c r="B16" s="6" t="s">
        <v>106</v>
      </c>
      <c r="C16" s="6" t="s">
        <v>22</v>
      </c>
      <c r="D16" s="6" t="s">
        <v>107</v>
      </c>
      <c r="E16" s="6" t="s">
        <v>108</v>
      </c>
      <c r="F16" s="6" t="s">
        <v>33</v>
      </c>
      <c r="G16" s="5">
        <v>1</v>
      </c>
      <c r="H16" s="5">
        <v>1</v>
      </c>
      <c r="I16" s="5">
        <v>105</v>
      </c>
      <c r="J16" s="12">
        <f t="shared" si="0"/>
        <v>0.80769230769230771</v>
      </c>
      <c r="K16" s="5">
        <v>25</v>
      </c>
      <c r="L16" s="12">
        <f t="shared" si="1"/>
        <v>0.19230769230769232</v>
      </c>
      <c r="M16" s="5">
        <v>130</v>
      </c>
      <c r="N16" s="12">
        <f t="shared" si="2"/>
        <v>1</v>
      </c>
      <c r="O16" s="5">
        <v>85</v>
      </c>
      <c r="P16" s="5">
        <v>45</v>
      </c>
      <c r="Q16" s="12">
        <f t="shared" si="3"/>
        <v>0.65384615384615385</v>
      </c>
      <c r="R16" s="12">
        <f t="shared" si="4"/>
        <v>0.34615384615384615</v>
      </c>
      <c r="S16" s="5">
        <v>130</v>
      </c>
      <c r="T16" s="5">
        <v>130</v>
      </c>
      <c r="U16" s="8">
        <v>130</v>
      </c>
    </row>
    <row r="17" spans="1:21">
      <c r="A17" s="5">
        <v>31</v>
      </c>
      <c r="B17" s="6" t="s">
        <v>112</v>
      </c>
      <c r="C17" s="6" t="s">
        <v>113</v>
      </c>
      <c r="D17" s="6" t="s">
        <v>114</v>
      </c>
      <c r="E17" s="6" t="s">
        <v>115</v>
      </c>
      <c r="F17" s="6" t="s">
        <v>33</v>
      </c>
      <c r="G17" s="5">
        <v>2</v>
      </c>
      <c r="H17" s="5">
        <v>2</v>
      </c>
      <c r="I17" s="5">
        <v>123</v>
      </c>
      <c r="J17" s="12">
        <f t="shared" si="0"/>
        <v>0.68715083798882681</v>
      </c>
      <c r="K17" s="5">
        <v>56</v>
      </c>
      <c r="L17" s="12">
        <f t="shared" si="1"/>
        <v>0.31284916201117319</v>
      </c>
      <c r="M17" s="5">
        <v>179</v>
      </c>
      <c r="N17" s="12">
        <f t="shared" si="2"/>
        <v>1</v>
      </c>
      <c r="O17" s="5">
        <v>135</v>
      </c>
      <c r="P17" s="5">
        <v>44</v>
      </c>
      <c r="Q17" s="12">
        <f t="shared" si="3"/>
        <v>0.75418994413407825</v>
      </c>
      <c r="R17" s="12">
        <f t="shared" si="4"/>
        <v>0.24581005586592178</v>
      </c>
      <c r="S17" s="5">
        <v>179</v>
      </c>
      <c r="T17" s="5">
        <v>151</v>
      </c>
      <c r="U17" s="8">
        <v>89.5</v>
      </c>
    </row>
    <row r="18" spans="1:21">
      <c r="A18" s="5">
        <v>32</v>
      </c>
      <c r="B18" s="6" t="s">
        <v>116</v>
      </c>
      <c r="C18" s="6" t="s">
        <v>113</v>
      </c>
      <c r="D18" s="6" t="s">
        <v>117</v>
      </c>
      <c r="E18" s="6" t="s">
        <v>118</v>
      </c>
      <c r="F18" s="6" t="s">
        <v>33</v>
      </c>
      <c r="G18" s="5">
        <v>1</v>
      </c>
      <c r="H18" s="5">
        <v>1.5</v>
      </c>
      <c r="I18" s="5">
        <v>105</v>
      </c>
      <c r="J18" s="12">
        <f t="shared" si="0"/>
        <v>0.73426573426573427</v>
      </c>
      <c r="K18" s="5">
        <v>38</v>
      </c>
      <c r="L18" s="12">
        <f t="shared" si="1"/>
        <v>0.26573426573426573</v>
      </c>
      <c r="M18" s="5">
        <v>143</v>
      </c>
      <c r="N18" s="12">
        <f t="shared" si="2"/>
        <v>1</v>
      </c>
      <c r="O18" s="5">
        <v>129</v>
      </c>
      <c r="P18" s="5">
        <v>14</v>
      </c>
      <c r="Q18" s="12">
        <f t="shared" si="3"/>
        <v>0.90209790209790208</v>
      </c>
      <c r="R18" s="12">
        <f t="shared" si="4"/>
        <v>9.7902097902097904E-2</v>
      </c>
      <c r="S18" s="5">
        <v>143</v>
      </c>
      <c r="T18" s="5">
        <v>114</v>
      </c>
      <c r="U18" s="8">
        <v>95.333333333333329</v>
      </c>
    </row>
    <row r="19" spans="1:21">
      <c r="A19" s="5">
        <v>33</v>
      </c>
      <c r="B19" s="6" t="s">
        <v>119</v>
      </c>
      <c r="C19" s="6" t="s">
        <v>60</v>
      </c>
      <c r="D19" s="6" t="s">
        <v>120</v>
      </c>
      <c r="E19" s="6" t="s">
        <v>121</v>
      </c>
      <c r="F19" s="6" t="s">
        <v>46</v>
      </c>
      <c r="G19" s="5">
        <v>1</v>
      </c>
      <c r="H19" s="5">
        <v>1</v>
      </c>
      <c r="I19" s="5">
        <v>10</v>
      </c>
      <c r="J19" s="12">
        <f t="shared" si="0"/>
        <v>0.90909090909090906</v>
      </c>
      <c r="K19" s="5">
        <v>1</v>
      </c>
      <c r="L19" s="12">
        <f t="shared" si="1"/>
        <v>9.0909090909090912E-2</v>
      </c>
      <c r="M19" s="5">
        <v>11</v>
      </c>
      <c r="N19" s="12">
        <f t="shared" si="2"/>
        <v>1</v>
      </c>
      <c r="O19" s="5">
        <v>7</v>
      </c>
      <c r="P19" s="5">
        <v>4</v>
      </c>
      <c r="Q19" s="12">
        <f t="shared" si="3"/>
        <v>0.63636363636363635</v>
      </c>
      <c r="R19" s="12">
        <f t="shared" si="4"/>
        <v>0.36363636363636365</v>
      </c>
      <c r="S19" s="5">
        <v>11</v>
      </c>
      <c r="T19" s="5">
        <v>11</v>
      </c>
      <c r="U19" s="8">
        <v>11</v>
      </c>
    </row>
    <row r="20" spans="1:21">
      <c r="A20" s="5">
        <v>36</v>
      </c>
      <c r="B20" s="6" t="s">
        <v>127</v>
      </c>
      <c r="C20" s="6" t="s">
        <v>60</v>
      </c>
      <c r="D20" s="6" t="s">
        <v>128</v>
      </c>
      <c r="E20" s="6" t="s">
        <v>129</v>
      </c>
      <c r="F20" s="6" t="s">
        <v>130</v>
      </c>
      <c r="G20" s="5">
        <v>1</v>
      </c>
      <c r="H20" s="5">
        <v>3</v>
      </c>
      <c r="I20" s="5">
        <v>0</v>
      </c>
      <c r="J20" s="12" t="e">
        <f t="shared" si="0"/>
        <v>#DIV/0!</v>
      </c>
      <c r="K20" s="5">
        <v>0</v>
      </c>
      <c r="L20" s="12" t="e">
        <f t="shared" si="1"/>
        <v>#DIV/0!</v>
      </c>
      <c r="M20" s="5">
        <v>0</v>
      </c>
      <c r="N20" s="12" t="e">
        <f t="shared" si="2"/>
        <v>#DIV/0!</v>
      </c>
      <c r="O20" s="5">
        <v>0</v>
      </c>
      <c r="P20" s="5">
        <v>0</v>
      </c>
      <c r="Q20" s="12" t="e">
        <f t="shared" si="3"/>
        <v>#DIV/0!</v>
      </c>
      <c r="R20" s="12" t="e">
        <f t="shared" si="4"/>
        <v>#DIV/0!</v>
      </c>
      <c r="S20" s="5">
        <v>0</v>
      </c>
      <c r="T20" s="5">
        <v>0</v>
      </c>
      <c r="U20" s="8">
        <v>0</v>
      </c>
    </row>
    <row r="21" spans="1:21" s="41" customFormat="1" ht="12">
      <c r="I21" s="17">
        <f>SUM(I2:I20)</f>
        <v>724</v>
      </c>
      <c r="J21" s="57">
        <f>I21/S21</f>
        <v>0.7372708757637475</v>
      </c>
      <c r="K21" s="17">
        <f>SUM(K2:K20)</f>
        <v>260</v>
      </c>
      <c r="L21" s="57">
        <f>K21/S21</f>
        <v>0.26476578411405294</v>
      </c>
      <c r="M21" s="17">
        <f>SUM(M2:M20)</f>
        <v>640</v>
      </c>
      <c r="N21" s="57">
        <f>M21/S21</f>
        <v>0.65173116089613037</v>
      </c>
      <c r="O21" s="17">
        <f>SUM(O2:O20)</f>
        <v>682</v>
      </c>
      <c r="P21" s="17">
        <f>SUM(P2:P20)</f>
        <v>286</v>
      </c>
      <c r="Q21" s="57">
        <f>O21/S21</f>
        <v>0.69450101832993894</v>
      </c>
      <c r="R21" s="57">
        <f>P21/S21</f>
        <v>0.29124236252545826</v>
      </c>
      <c r="S21" s="17">
        <f>SUM(S2:S20)</f>
        <v>982</v>
      </c>
      <c r="T21" s="28">
        <f>SUM(T2:T20)/COUNT(T2:T20)</f>
        <v>39.578947368421055</v>
      </c>
      <c r="U21" s="28">
        <f>SUM(U2:U20)/COUNT(U2:U20)</f>
        <v>31.327038183694533</v>
      </c>
    </row>
    <row r="22" spans="1:21" ht="12">
      <c r="I22"/>
      <c r="J22"/>
      <c r="K22"/>
      <c r="L22"/>
      <c r="M22"/>
      <c r="N22"/>
      <c r="O22"/>
      <c r="P22"/>
      <c r="Q22"/>
      <c r="R22"/>
      <c r="S22" s="27" t="s">
        <v>140</v>
      </c>
      <c r="T22"/>
      <c r="U22" s="28">
        <f>SUM(U2:U20)/COUNT(U2:U20)</f>
        <v>31.327038183694533</v>
      </c>
    </row>
    <row r="23" spans="1:21" ht="12">
      <c r="I23"/>
      <c r="J23"/>
      <c r="K23"/>
      <c r="L23"/>
      <c r="M23"/>
      <c r="N23"/>
      <c r="O23"/>
      <c r="P23"/>
      <c r="Q23"/>
      <c r="R23"/>
      <c r="S23" s="27" t="s">
        <v>141</v>
      </c>
      <c r="T23"/>
      <c r="U23" s="28">
        <f>SUM(T2:T20)/COUNT(T2:T20)</f>
        <v>39.578947368421055</v>
      </c>
    </row>
    <row r="26" spans="1:21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10" t="s">
        <v>9</v>
      </c>
      <c r="K26" s="1" t="s">
        <v>10</v>
      </c>
      <c r="L26" s="10" t="s">
        <v>11</v>
      </c>
      <c r="M26" s="1" t="s">
        <v>12</v>
      </c>
      <c r="N26" s="10" t="s">
        <v>13</v>
      </c>
      <c r="O26" s="1" t="s">
        <v>14</v>
      </c>
      <c r="P26" s="1" t="s">
        <v>15</v>
      </c>
      <c r="Q26" s="10" t="s">
        <v>16</v>
      </c>
      <c r="R26" s="10" t="s">
        <v>17</v>
      </c>
      <c r="S26" s="1" t="s">
        <v>18</v>
      </c>
      <c r="T26" s="1" t="s">
        <v>19</v>
      </c>
      <c r="U26" s="1" t="s">
        <v>20</v>
      </c>
    </row>
    <row r="27" spans="1:21">
      <c r="A27" s="5">
        <v>7</v>
      </c>
      <c r="B27" s="6" t="s">
        <v>42</v>
      </c>
      <c r="C27" s="6" t="s">
        <v>43</v>
      </c>
      <c r="D27" s="6" t="s">
        <v>44</v>
      </c>
      <c r="E27" s="6" t="s">
        <v>45</v>
      </c>
      <c r="F27" s="6" t="s">
        <v>46</v>
      </c>
      <c r="G27" s="5">
        <v>1</v>
      </c>
      <c r="H27" s="5">
        <v>3</v>
      </c>
      <c r="I27" s="5">
        <v>6</v>
      </c>
      <c r="J27" s="12">
        <f t="shared" ref="J27:J28" si="5">I27/S27</f>
        <v>0.8571428571428571</v>
      </c>
      <c r="K27" s="5">
        <v>1</v>
      </c>
      <c r="L27" s="12">
        <f t="shared" ref="L27:L28" si="6">K27/S27</f>
        <v>0.14285714285714285</v>
      </c>
      <c r="M27" s="5">
        <v>3</v>
      </c>
      <c r="N27" s="12">
        <f t="shared" ref="N27:N28" si="7">M27/S27</f>
        <v>0.42857142857142855</v>
      </c>
      <c r="O27" s="5">
        <v>3</v>
      </c>
      <c r="P27" s="5">
        <v>4</v>
      </c>
      <c r="Q27" s="12">
        <f t="shared" ref="Q27:Q28" si="8">O27/S27</f>
        <v>0.42857142857142855</v>
      </c>
      <c r="R27" s="12">
        <f t="shared" ref="R27:R28" si="9">P27/S27</f>
        <v>0.5714285714285714</v>
      </c>
      <c r="S27" s="5">
        <v>7</v>
      </c>
      <c r="T27" s="5">
        <v>6</v>
      </c>
      <c r="U27" s="8">
        <v>2.3333333333333335</v>
      </c>
    </row>
    <row r="28" spans="1:21">
      <c r="A28" s="5">
        <v>8</v>
      </c>
      <c r="B28" s="6" t="s">
        <v>47</v>
      </c>
      <c r="C28" s="6" t="s">
        <v>22</v>
      </c>
      <c r="D28" s="6" t="s">
        <v>48</v>
      </c>
      <c r="E28" s="6" t="s">
        <v>49</v>
      </c>
      <c r="F28" s="6" t="s">
        <v>29</v>
      </c>
      <c r="G28" s="5">
        <v>1</v>
      </c>
      <c r="H28" s="5">
        <v>1.5</v>
      </c>
      <c r="I28" s="5">
        <v>60</v>
      </c>
      <c r="J28" s="12">
        <f t="shared" si="5"/>
        <v>0.6741573033707865</v>
      </c>
      <c r="K28" s="5">
        <v>29</v>
      </c>
      <c r="L28" s="12">
        <f t="shared" si="6"/>
        <v>0.3258426966292135</v>
      </c>
      <c r="M28" s="5">
        <v>25</v>
      </c>
      <c r="N28" s="12">
        <f t="shared" si="7"/>
        <v>0.2808988764044944</v>
      </c>
      <c r="O28" s="5">
        <v>60</v>
      </c>
      <c r="P28" s="5">
        <v>29</v>
      </c>
      <c r="Q28" s="12">
        <f t="shared" si="8"/>
        <v>0.6741573033707865</v>
      </c>
      <c r="R28" s="12">
        <f t="shared" si="9"/>
        <v>0.3258426966292135</v>
      </c>
      <c r="S28" s="5">
        <v>89</v>
      </c>
      <c r="T28" s="5">
        <v>67</v>
      </c>
      <c r="U28" s="8">
        <v>59.333333333333336</v>
      </c>
    </row>
    <row r="29" spans="1:21">
      <c r="A29" s="5">
        <v>10</v>
      </c>
      <c r="B29" s="6" t="s">
        <v>53</v>
      </c>
      <c r="C29" s="6" t="s">
        <v>22</v>
      </c>
      <c r="D29" s="6" t="s">
        <v>54</v>
      </c>
      <c r="E29" s="6" t="s">
        <v>55</v>
      </c>
      <c r="F29" s="6" t="s">
        <v>33</v>
      </c>
      <c r="G29" s="5">
        <v>2</v>
      </c>
      <c r="H29" s="5">
        <v>2</v>
      </c>
      <c r="I29" s="5">
        <v>72</v>
      </c>
      <c r="J29" s="12">
        <f>I29/S29</f>
        <v>0.72</v>
      </c>
      <c r="K29" s="5">
        <v>30</v>
      </c>
      <c r="L29" s="12">
        <f>K29/S29</f>
        <v>0.3</v>
      </c>
      <c r="M29" s="5">
        <v>96</v>
      </c>
      <c r="N29" s="12">
        <f>M29/S29</f>
        <v>0.96</v>
      </c>
      <c r="O29" s="5">
        <v>81</v>
      </c>
      <c r="P29" s="5">
        <v>21</v>
      </c>
      <c r="Q29" s="12">
        <f>O29/S29</f>
        <v>0.81</v>
      </c>
      <c r="R29" s="12">
        <f>P29/S29</f>
        <v>0.21</v>
      </c>
      <c r="S29" s="5">
        <v>100</v>
      </c>
      <c r="T29" s="5">
        <v>64</v>
      </c>
      <c r="U29" s="8">
        <v>50</v>
      </c>
    </row>
    <row r="30" spans="1:21">
      <c r="A30" s="5">
        <v>12</v>
      </c>
      <c r="B30" s="6" t="s">
        <v>59</v>
      </c>
      <c r="C30" s="6" t="s">
        <v>60</v>
      </c>
      <c r="D30" s="6" t="s">
        <v>61</v>
      </c>
      <c r="E30" s="6" t="s">
        <v>58</v>
      </c>
      <c r="F30" s="6" t="s">
        <v>46</v>
      </c>
      <c r="G30" s="5">
        <v>2</v>
      </c>
      <c r="H30" s="5">
        <v>2</v>
      </c>
      <c r="I30" s="5">
        <v>27</v>
      </c>
      <c r="J30" s="12">
        <f t="shared" ref="J30:J50" si="10">I30/S30</f>
        <v>0.6428571428571429</v>
      </c>
      <c r="K30" s="5">
        <v>15</v>
      </c>
      <c r="L30" s="12">
        <f t="shared" ref="L30:L50" si="11">K30/S30</f>
        <v>0.35714285714285715</v>
      </c>
      <c r="M30" s="5">
        <v>0</v>
      </c>
      <c r="N30" s="12">
        <f t="shared" ref="N30:N50" si="12">M30/S30</f>
        <v>0</v>
      </c>
      <c r="O30" s="5">
        <v>27</v>
      </c>
      <c r="P30" s="5">
        <v>15</v>
      </c>
      <c r="Q30" s="12">
        <f t="shared" ref="Q30:Q50" si="13">O30/S30</f>
        <v>0.6428571428571429</v>
      </c>
      <c r="R30" s="12">
        <f t="shared" ref="R30:R50" si="14">P30/S30</f>
        <v>0.35714285714285715</v>
      </c>
      <c r="S30" s="5">
        <v>42</v>
      </c>
      <c r="T30" s="5">
        <v>27</v>
      </c>
      <c r="U30" s="8">
        <v>21</v>
      </c>
    </row>
    <row r="31" spans="1:21">
      <c r="A31" s="5">
        <v>13</v>
      </c>
      <c r="B31" s="6" t="s">
        <v>62</v>
      </c>
      <c r="C31" s="6" t="s">
        <v>43</v>
      </c>
      <c r="D31" s="6" t="s">
        <v>63</v>
      </c>
      <c r="E31" s="6" t="s">
        <v>45</v>
      </c>
      <c r="F31" s="6" t="s">
        <v>64</v>
      </c>
      <c r="G31" s="5">
        <v>1</v>
      </c>
      <c r="H31" s="5">
        <v>3</v>
      </c>
      <c r="I31" s="5">
        <v>3</v>
      </c>
      <c r="J31" s="12">
        <f t="shared" si="10"/>
        <v>1</v>
      </c>
      <c r="K31" s="5">
        <v>0</v>
      </c>
      <c r="L31" s="12">
        <f t="shared" si="11"/>
        <v>0</v>
      </c>
      <c r="M31" s="5">
        <v>1</v>
      </c>
      <c r="N31" s="12">
        <f t="shared" si="12"/>
        <v>0.33333333333333331</v>
      </c>
      <c r="O31" s="5">
        <v>0</v>
      </c>
      <c r="P31" s="5">
        <v>3</v>
      </c>
      <c r="Q31" s="12">
        <f t="shared" si="13"/>
        <v>0</v>
      </c>
      <c r="R31" s="12">
        <f t="shared" si="14"/>
        <v>1</v>
      </c>
      <c r="S31" s="5">
        <v>3</v>
      </c>
      <c r="T31" s="5">
        <v>2</v>
      </c>
      <c r="U31" s="8">
        <v>1</v>
      </c>
    </row>
    <row r="32" spans="1:21">
      <c r="A32" s="5">
        <v>15</v>
      </c>
      <c r="B32" s="6" t="s">
        <v>69</v>
      </c>
      <c r="C32" s="6" t="s">
        <v>22</v>
      </c>
      <c r="D32" s="6" t="s">
        <v>70</v>
      </c>
      <c r="E32" s="6" t="s">
        <v>71</v>
      </c>
      <c r="F32" s="6" t="s">
        <v>25</v>
      </c>
      <c r="G32" s="5">
        <v>1</v>
      </c>
      <c r="H32" s="5">
        <v>1.5</v>
      </c>
      <c r="I32" s="5">
        <v>15</v>
      </c>
      <c r="J32" s="12">
        <f t="shared" si="10"/>
        <v>0.78947368421052633</v>
      </c>
      <c r="K32" s="5">
        <v>4</v>
      </c>
      <c r="L32" s="12">
        <f t="shared" si="11"/>
        <v>0.21052631578947367</v>
      </c>
      <c r="M32" s="5">
        <v>5</v>
      </c>
      <c r="N32" s="12">
        <f t="shared" si="12"/>
        <v>0.26315789473684209</v>
      </c>
      <c r="O32" s="5">
        <v>13</v>
      </c>
      <c r="P32" s="5">
        <v>6</v>
      </c>
      <c r="Q32" s="12">
        <f t="shared" si="13"/>
        <v>0.68421052631578949</v>
      </c>
      <c r="R32" s="12">
        <f t="shared" si="14"/>
        <v>0.31578947368421051</v>
      </c>
      <c r="S32" s="5">
        <v>19</v>
      </c>
      <c r="T32" s="5">
        <v>18</v>
      </c>
      <c r="U32" s="8">
        <v>12.666666666666666</v>
      </c>
    </row>
    <row r="33" spans="1:21">
      <c r="A33" s="5">
        <v>16</v>
      </c>
      <c r="B33" s="6" t="s">
        <v>72</v>
      </c>
      <c r="C33" s="6" t="s">
        <v>22</v>
      </c>
      <c r="D33" s="6" t="s">
        <v>73</v>
      </c>
      <c r="E33" s="6" t="s">
        <v>39</v>
      </c>
      <c r="F33" s="6" t="s">
        <v>33</v>
      </c>
      <c r="G33" s="5">
        <v>1</v>
      </c>
      <c r="H33" s="5">
        <v>2</v>
      </c>
      <c r="I33" s="5">
        <v>28</v>
      </c>
      <c r="J33" s="12">
        <f t="shared" si="10"/>
        <v>0.82352941176470584</v>
      </c>
      <c r="K33" s="5">
        <v>6</v>
      </c>
      <c r="L33" s="12">
        <f t="shared" si="11"/>
        <v>0.17647058823529413</v>
      </c>
      <c r="M33" s="5">
        <v>0</v>
      </c>
      <c r="N33" s="12">
        <f t="shared" si="12"/>
        <v>0</v>
      </c>
      <c r="O33" s="5">
        <v>0</v>
      </c>
      <c r="P33" s="5">
        <v>18</v>
      </c>
      <c r="Q33" s="12">
        <f t="shared" si="13"/>
        <v>0</v>
      </c>
      <c r="R33" s="12">
        <f t="shared" si="14"/>
        <v>0.52941176470588236</v>
      </c>
      <c r="S33" s="5">
        <v>34</v>
      </c>
      <c r="T33" s="5">
        <v>33</v>
      </c>
      <c r="U33" s="8">
        <v>17</v>
      </c>
    </row>
    <row r="34" spans="1:21">
      <c r="A34" s="5">
        <v>17</v>
      </c>
      <c r="B34" s="6" t="s">
        <v>31</v>
      </c>
      <c r="C34" s="6" t="s">
        <v>22</v>
      </c>
      <c r="D34" s="6" t="s">
        <v>74</v>
      </c>
      <c r="E34" s="6" t="s">
        <v>75</v>
      </c>
      <c r="F34" s="6" t="s">
        <v>68</v>
      </c>
      <c r="G34" s="5">
        <v>3</v>
      </c>
      <c r="H34" s="5">
        <v>4.25</v>
      </c>
      <c r="I34" s="5">
        <v>26</v>
      </c>
      <c r="J34" s="12">
        <f t="shared" si="10"/>
        <v>0.63414634146341464</v>
      </c>
      <c r="K34" s="5">
        <v>15</v>
      </c>
      <c r="L34" s="12">
        <f t="shared" si="11"/>
        <v>0.36585365853658536</v>
      </c>
      <c r="M34" s="5">
        <v>26</v>
      </c>
      <c r="N34" s="12">
        <f t="shared" si="12"/>
        <v>0.63414634146341464</v>
      </c>
      <c r="O34" s="5">
        <v>28</v>
      </c>
      <c r="P34" s="5">
        <v>13</v>
      </c>
      <c r="Q34" s="12">
        <f t="shared" si="13"/>
        <v>0.68292682926829273</v>
      </c>
      <c r="R34" s="12">
        <f t="shared" si="14"/>
        <v>0.31707317073170732</v>
      </c>
      <c r="S34" s="5">
        <v>41</v>
      </c>
      <c r="T34" s="5">
        <v>15</v>
      </c>
      <c r="U34" s="8">
        <v>9.6470588235294112</v>
      </c>
    </row>
    <row r="35" spans="1:21">
      <c r="A35" s="5">
        <v>19</v>
      </c>
      <c r="B35" s="6" t="s">
        <v>80</v>
      </c>
      <c r="C35" s="6" t="s">
        <v>43</v>
      </c>
      <c r="D35" s="6" t="s">
        <v>81</v>
      </c>
      <c r="E35" s="6" t="s">
        <v>82</v>
      </c>
      <c r="F35" s="6" t="s">
        <v>64</v>
      </c>
      <c r="G35" s="5">
        <v>2</v>
      </c>
      <c r="H35" s="5">
        <v>2</v>
      </c>
      <c r="I35" s="5">
        <v>8</v>
      </c>
      <c r="J35" s="12">
        <f t="shared" si="10"/>
        <v>0.5714285714285714</v>
      </c>
      <c r="K35" s="5">
        <v>6</v>
      </c>
      <c r="L35" s="12">
        <f t="shared" si="11"/>
        <v>0.42857142857142855</v>
      </c>
      <c r="M35" s="5">
        <v>0</v>
      </c>
      <c r="N35" s="12">
        <f t="shared" si="12"/>
        <v>0</v>
      </c>
      <c r="O35" s="5">
        <v>10</v>
      </c>
      <c r="P35" s="5">
        <v>4</v>
      </c>
      <c r="Q35" s="12">
        <f t="shared" si="13"/>
        <v>0.7142857142857143</v>
      </c>
      <c r="R35" s="12">
        <f t="shared" si="14"/>
        <v>0.2857142857142857</v>
      </c>
      <c r="S35" s="5">
        <v>14</v>
      </c>
      <c r="T35" s="5">
        <v>10</v>
      </c>
      <c r="U35" s="8">
        <v>7</v>
      </c>
    </row>
    <row r="36" spans="1:21">
      <c r="A36" s="5">
        <v>21</v>
      </c>
      <c r="B36" s="6" t="s">
        <v>85</v>
      </c>
      <c r="C36" s="6" t="s">
        <v>22</v>
      </c>
      <c r="D36" s="6" t="s">
        <v>86</v>
      </c>
      <c r="E36" s="6" t="s">
        <v>87</v>
      </c>
      <c r="F36" s="6" t="s">
        <v>33</v>
      </c>
      <c r="G36" s="5">
        <v>2</v>
      </c>
      <c r="H36" s="5">
        <v>2.25</v>
      </c>
      <c r="I36" s="5">
        <v>80</v>
      </c>
      <c r="J36" s="12">
        <f t="shared" si="10"/>
        <v>0.80808080808080807</v>
      </c>
      <c r="K36" s="5">
        <v>19</v>
      </c>
      <c r="L36" s="12">
        <f t="shared" si="11"/>
        <v>0.19191919191919191</v>
      </c>
      <c r="M36" s="5">
        <v>0</v>
      </c>
      <c r="N36" s="12">
        <f t="shared" si="12"/>
        <v>0</v>
      </c>
      <c r="O36" s="5">
        <v>55</v>
      </c>
      <c r="P36" s="5">
        <v>44</v>
      </c>
      <c r="Q36" s="12">
        <f t="shared" si="13"/>
        <v>0.55555555555555558</v>
      </c>
      <c r="R36" s="12">
        <f t="shared" si="14"/>
        <v>0.44444444444444442</v>
      </c>
      <c r="S36" s="5">
        <v>99</v>
      </c>
      <c r="T36" s="5">
        <v>55</v>
      </c>
      <c r="U36" s="8">
        <v>44</v>
      </c>
    </row>
    <row r="37" spans="1:21">
      <c r="A37" s="5">
        <v>22</v>
      </c>
      <c r="B37" s="6" t="s">
        <v>88</v>
      </c>
      <c r="C37" s="6" t="s">
        <v>22</v>
      </c>
      <c r="D37" s="6" t="s">
        <v>89</v>
      </c>
      <c r="E37" s="6" t="s">
        <v>90</v>
      </c>
      <c r="F37" s="6" t="s">
        <v>68</v>
      </c>
      <c r="G37" s="5">
        <v>1</v>
      </c>
      <c r="H37" s="5">
        <v>1</v>
      </c>
      <c r="I37" s="5">
        <v>6</v>
      </c>
      <c r="J37" s="12">
        <f t="shared" si="10"/>
        <v>0.6</v>
      </c>
      <c r="K37" s="5">
        <v>4</v>
      </c>
      <c r="L37" s="12">
        <f t="shared" si="11"/>
        <v>0.4</v>
      </c>
      <c r="M37" s="5">
        <v>0</v>
      </c>
      <c r="N37" s="12">
        <f t="shared" si="12"/>
        <v>0</v>
      </c>
      <c r="O37" s="5">
        <v>9</v>
      </c>
      <c r="P37" s="5">
        <v>1</v>
      </c>
      <c r="Q37" s="12">
        <f t="shared" si="13"/>
        <v>0.9</v>
      </c>
      <c r="R37" s="12">
        <f t="shared" si="14"/>
        <v>0.1</v>
      </c>
      <c r="S37" s="5">
        <v>10</v>
      </c>
      <c r="T37" s="5">
        <v>10</v>
      </c>
      <c r="U37" s="8">
        <v>10</v>
      </c>
    </row>
    <row r="38" spans="1:21">
      <c r="A38" s="5">
        <v>24</v>
      </c>
      <c r="B38" s="6" t="s">
        <v>93</v>
      </c>
      <c r="C38" s="6" t="s">
        <v>22</v>
      </c>
      <c r="D38" s="6" t="s">
        <v>94</v>
      </c>
      <c r="E38" s="6" t="s">
        <v>30</v>
      </c>
      <c r="F38" s="6" t="s">
        <v>33</v>
      </c>
      <c r="G38" s="5">
        <v>2</v>
      </c>
      <c r="H38" s="5">
        <v>2.5</v>
      </c>
      <c r="I38" s="5">
        <v>31</v>
      </c>
      <c r="J38" s="12">
        <f t="shared" si="10"/>
        <v>0.75609756097560976</v>
      </c>
      <c r="K38" s="5">
        <v>10</v>
      </c>
      <c r="L38" s="12">
        <f t="shared" si="11"/>
        <v>0.24390243902439024</v>
      </c>
      <c r="M38" s="5">
        <v>4</v>
      </c>
      <c r="N38" s="12">
        <f t="shared" si="12"/>
        <v>9.7560975609756101E-2</v>
      </c>
      <c r="O38" s="5">
        <v>24</v>
      </c>
      <c r="P38" s="5">
        <v>17</v>
      </c>
      <c r="Q38" s="12">
        <f t="shared" si="13"/>
        <v>0.58536585365853655</v>
      </c>
      <c r="R38" s="12">
        <f t="shared" si="14"/>
        <v>0.41463414634146339</v>
      </c>
      <c r="S38" s="5">
        <v>41</v>
      </c>
      <c r="T38" s="5">
        <v>20</v>
      </c>
      <c r="U38" s="8">
        <v>16.399999999999999</v>
      </c>
    </row>
    <row r="39" spans="1:21">
      <c r="A39" s="5">
        <v>25</v>
      </c>
      <c r="B39" s="6" t="s">
        <v>95</v>
      </c>
      <c r="C39" s="6" t="s">
        <v>43</v>
      </c>
      <c r="D39" s="6" t="s">
        <v>96</v>
      </c>
      <c r="E39" s="6" t="s">
        <v>97</v>
      </c>
      <c r="F39" s="6" t="s">
        <v>64</v>
      </c>
      <c r="G39" s="5">
        <v>2</v>
      </c>
      <c r="H39" s="5">
        <v>2</v>
      </c>
      <c r="I39" s="5">
        <v>2</v>
      </c>
      <c r="J39" s="12">
        <f t="shared" si="10"/>
        <v>1</v>
      </c>
      <c r="K39" s="5">
        <v>0</v>
      </c>
      <c r="L39" s="12">
        <f t="shared" si="11"/>
        <v>0</v>
      </c>
      <c r="M39" s="5">
        <v>0</v>
      </c>
      <c r="N39" s="12">
        <f t="shared" si="12"/>
        <v>0</v>
      </c>
      <c r="O39" s="5">
        <v>0</v>
      </c>
      <c r="P39" s="5">
        <v>2</v>
      </c>
      <c r="Q39" s="12">
        <f t="shared" si="13"/>
        <v>0</v>
      </c>
      <c r="R39" s="12">
        <f t="shared" si="14"/>
        <v>1</v>
      </c>
      <c r="S39" s="5">
        <v>2</v>
      </c>
      <c r="T39" s="5">
        <v>1</v>
      </c>
      <c r="U39" s="8">
        <v>1</v>
      </c>
    </row>
    <row r="40" spans="1:21" ht="12">
      <c r="A40" s="5"/>
      <c r="B40" s="6"/>
      <c r="C40" s="6"/>
      <c r="D40" s="6"/>
      <c r="E40" s="6"/>
      <c r="F40" s="6"/>
      <c r="G40" s="5"/>
      <c r="H40" s="5"/>
      <c r="I40" s="17">
        <f>SUM(I27:I39)</f>
        <v>364</v>
      </c>
      <c r="J40" s="57">
        <f>I40/S40</f>
        <v>0.72654690618762474</v>
      </c>
      <c r="K40" s="17">
        <f>SUM(K27:K39)</f>
        <v>139</v>
      </c>
      <c r="L40" s="57">
        <f>K40/S40</f>
        <v>0.27744510978043913</v>
      </c>
      <c r="M40" s="17">
        <f>SUM(M27:M39)</f>
        <v>160</v>
      </c>
      <c r="N40" s="57">
        <f>M40/S40</f>
        <v>0.31936127744510978</v>
      </c>
      <c r="O40" s="17">
        <f>SUM(O27:O39)</f>
        <v>310</v>
      </c>
      <c r="P40" s="17">
        <f>SUM(P27:P39)</f>
        <v>177</v>
      </c>
      <c r="Q40" s="57">
        <f>O40/S40</f>
        <v>0.61876247504990023</v>
      </c>
      <c r="R40" s="57">
        <f>P40/S40</f>
        <v>0.3532934131736527</v>
      </c>
      <c r="S40" s="17">
        <f>SUM(S27:S39)</f>
        <v>501</v>
      </c>
      <c r="T40" s="17">
        <f>SUM(T27:T39)</f>
        <v>328</v>
      </c>
      <c r="U40" s="17">
        <f>SUM(U27:U39)</f>
        <v>251.38039215686277</v>
      </c>
    </row>
    <row r="41" spans="1:21" ht="12">
      <c r="A41" s="5"/>
      <c r="B41" s="6"/>
      <c r="C41" s="6"/>
      <c r="D41" s="6"/>
      <c r="E41" s="6"/>
      <c r="F41" s="6"/>
      <c r="G41" s="5"/>
      <c r="H41" s="5"/>
      <c r="I41" s="46"/>
      <c r="J41" s="48"/>
      <c r="K41" s="46"/>
      <c r="L41" s="48"/>
      <c r="M41" s="46"/>
      <c r="N41" s="48"/>
      <c r="O41" s="46"/>
      <c r="P41" s="46"/>
      <c r="Q41" s="48"/>
      <c r="R41" s="48"/>
      <c r="S41" s="27" t="s">
        <v>140</v>
      </c>
      <c r="T41"/>
      <c r="U41" s="28">
        <f>SUM(U27:U39)/COUNT(U27:U39)</f>
        <v>19.336953242835598</v>
      </c>
    </row>
    <row r="42" spans="1:21" ht="12">
      <c r="A42" s="5"/>
      <c r="B42" s="6"/>
      <c r="C42" s="6"/>
      <c r="D42" s="6"/>
      <c r="E42" s="6"/>
      <c r="F42" s="6"/>
      <c r="G42" s="5"/>
      <c r="H42" s="5"/>
      <c r="I42" s="46"/>
      <c r="J42" s="48"/>
      <c r="K42" s="46"/>
      <c r="L42" s="48"/>
      <c r="M42" s="46"/>
      <c r="N42" s="48"/>
      <c r="O42" s="46"/>
      <c r="P42" s="46"/>
      <c r="Q42" s="48"/>
      <c r="R42" s="48"/>
      <c r="S42" s="27" t="s">
        <v>141</v>
      </c>
      <c r="T42"/>
      <c r="U42" s="28">
        <f>SUM(T27:T39)/COUNT(T27:T39)</f>
        <v>25.23076923076923</v>
      </c>
    </row>
    <row r="43" spans="1:21">
      <c r="A43" s="5"/>
      <c r="B43" s="6"/>
      <c r="C43" s="6"/>
      <c r="D43" s="6"/>
      <c r="E43" s="6"/>
      <c r="F43" s="6"/>
      <c r="G43" s="5"/>
      <c r="H43" s="5"/>
      <c r="I43" s="5"/>
      <c r="J43" s="12"/>
      <c r="K43" s="5"/>
      <c r="L43" s="12"/>
      <c r="M43" s="5"/>
      <c r="N43" s="12"/>
      <c r="O43" s="5"/>
      <c r="P43" s="5"/>
      <c r="Q43" s="12"/>
      <c r="R43" s="12"/>
      <c r="S43" s="5"/>
      <c r="T43" s="5"/>
      <c r="U43" s="8"/>
    </row>
    <row r="44" spans="1:21">
      <c r="A44" s="5"/>
      <c r="B44" s="87" t="s">
        <v>176</v>
      </c>
      <c r="C44" s="6"/>
      <c r="D44" s="6"/>
      <c r="E44" s="6"/>
      <c r="F44" s="6"/>
      <c r="G44" s="5"/>
      <c r="H44" s="5"/>
      <c r="I44" s="5"/>
      <c r="J44" s="12"/>
      <c r="K44" s="5"/>
      <c r="L44" s="12"/>
      <c r="M44" s="5"/>
      <c r="N44" s="12"/>
      <c r="O44" s="5"/>
      <c r="P44" s="5"/>
      <c r="Q44" s="12"/>
      <c r="R44" s="12"/>
      <c r="S44" s="5"/>
      <c r="T44" s="5"/>
      <c r="U44" s="8"/>
    </row>
    <row r="45" spans="1:21">
      <c r="A45" s="5">
        <v>28</v>
      </c>
      <c r="B45" s="6" t="s">
        <v>103</v>
      </c>
      <c r="C45" s="6" t="s">
        <v>22</v>
      </c>
      <c r="D45" s="6" t="s">
        <v>104</v>
      </c>
      <c r="E45" s="6" t="s">
        <v>105</v>
      </c>
      <c r="F45" s="6" t="s">
        <v>68</v>
      </c>
      <c r="G45" s="5">
        <v>1</v>
      </c>
      <c r="H45" s="5">
        <v>1</v>
      </c>
      <c r="I45" s="5">
        <v>17</v>
      </c>
      <c r="J45" s="12">
        <f t="shared" si="10"/>
        <v>0.94444444444444442</v>
      </c>
      <c r="K45" s="5">
        <v>1</v>
      </c>
      <c r="L45" s="12">
        <f t="shared" si="11"/>
        <v>5.5555555555555552E-2</v>
      </c>
      <c r="M45" s="5">
        <v>17</v>
      </c>
      <c r="N45" s="12">
        <f t="shared" si="12"/>
        <v>0.94444444444444442</v>
      </c>
      <c r="O45" s="5">
        <v>16</v>
      </c>
      <c r="P45" s="5">
        <v>2</v>
      </c>
      <c r="Q45" s="12">
        <f t="shared" si="13"/>
        <v>0.88888888888888884</v>
      </c>
      <c r="R45" s="12">
        <f t="shared" si="14"/>
        <v>0.1111111111111111</v>
      </c>
      <c r="S45" s="5">
        <v>18</v>
      </c>
      <c r="T45" s="5">
        <v>18</v>
      </c>
      <c r="U45" s="8">
        <v>18</v>
      </c>
    </row>
    <row r="46" spans="1:21">
      <c r="A46" s="5">
        <v>29</v>
      </c>
      <c r="B46" s="6" t="s">
        <v>106</v>
      </c>
      <c r="C46" s="6" t="s">
        <v>22</v>
      </c>
      <c r="D46" s="6" t="s">
        <v>107</v>
      </c>
      <c r="E46" s="6" t="s">
        <v>108</v>
      </c>
      <c r="F46" s="6" t="s">
        <v>33</v>
      </c>
      <c r="G46" s="5">
        <v>1</v>
      </c>
      <c r="H46" s="5">
        <v>1</v>
      </c>
      <c r="I46" s="5">
        <v>105</v>
      </c>
      <c r="J46" s="12">
        <f t="shared" si="10"/>
        <v>0.80769230769230771</v>
      </c>
      <c r="K46" s="5">
        <v>25</v>
      </c>
      <c r="L46" s="12">
        <f t="shared" si="11"/>
        <v>0.19230769230769232</v>
      </c>
      <c r="M46" s="5">
        <v>130</v>
      </c>
      <c r="N46" s="12">
        <f t="shared" si="12"/>
        <v>1</v>
      </c>
      <c r="O46" s="5">
        <v>85</v>
      </c>
      <c r="P46" s="5">
        <v>45</v>
      </c>
      <c r="Q46" s="12">
        <f t="shared" si="13"/>
        <v>0.65384615384615385</v>
      </c>
      <c r="R46" s="12">
        <f t="shared" si="14"/>
        <v>0.34615384615384615</v>
      </c>
      <c r="S46" s="5">
        <v>130</v>
      </c>
      <c r="T46" s="5">
        <v>130</v>
      </c>
      <c r="U46" s="8">
        <v>130</v>
      </c>
    </row>
    <row r="47" spans="1:21">
      <c r="A47" s="5">
        <v>31</v>
      </c>
      <c r="B47" s="6" t="s">
        <v>112</v>
      </c>
      <c r="C47" s="6" t="s">
        <v>113</v>
      </c>
      <c r="D47" s="6" t="s">
        <v>114</v>
      </c>
      <c r="E47" s="6" t="s">
        <v>115</v>
      </c>
      <c r="F47" s="6" t="s">
        <v>33</v>
      </c>
      <c r="G47" s="5">
        <v>2</v>
      </c>
      <c r="H47" s="5">
        <v>2</v>
      </c>
      <c r="I47" s="5">
        <v>123</v>
      </c>
      <c r="J47" s="12">
        <f t="shared" si="10"/>
        <v>0.68715083798882681</v>
      </c>
      <c r="K47" s="5">
        <v>56</v>
      </c>
      <c r="L47" s="12">
        <f t="shared" si="11"/>
        <v>0.31284916201117319</v>
      </c>
      <c r="M47" s="5">
        <v>179</v>
      </c>
      <c r="N47" s="12">
        <f t="shared" si="12"/>
        <v>1</v>
      </c>
      <c r="O47" s="5">
        <v>135</v>
      </c>
      <c r="P47" s="5">
        <v>44</v>
      </c>
      <c r="Q47" s="12">
        <f t="shared" si="13"/>
        <v>0.75418994413407825</v>
      </c>
      <c r="R47" s="12">
        <f t="shared" si="14"/>
        <v>0.24581005586592178</v>
      </c>
      <c r="S47" s="5">
        <v>179</v>
      </c>
      <c r="T47" s="5">
        <v>151</v>
      </c>
      <c r="U47" s="8">
        <v>89.5</v>
      </c>
    </row>
    <row r="48" spans="1:21">
      <c r="A48" s="5">
        <v>32</v>
      </c>
      <c r="B48" s="6" t="s">
        <v>116</v>
      </c>
      <c r="C48" s="6" t="s">
        <v>113</v>
      </c>
      <c r="D48" s="6" t="s">
        <v>117</v>
      </c>
      <c r="E48" s="6" t="s">
        <v>118</v>
      </c>
      <c r="F48" s="6" t="s">
        <v>33</v>
      </c>
      <c r="G48" s="5">
        <v>1</v>
      </c>
      <c r="H48" s="5">
        <v>1.5</v>
      </c>
      <c r="I48" s="5">
        <v>105</v>
      </c>
      <c r="J48" s="12">
        <f t="shared" si="10"/>
        <v>0.73426573426573427</v>
      </c>
      <c r="K48" s="5">
        <v>38</v>
      </c>
      <c r="L48" s="12">
        <f t="shared" si="11"/>
        <v>0.26573426573426573</v>
      </c>
      <c r="M48" s="5">
        <v>143</v>
      </c>
      <c r="N48" s="12">
        <f t="shared" si="12"/>
        <v>1</v>
      </c>
      <c r="O48" s="5">
        <v>129</v>
      </c>
      <c r="P48" s="5">
        <v>14</v>
      </c>
      <c r="Q48" s="12">
        <f t="shared" si="13"/>
        <v>0.90209790209790208</v>
      </c>
      <c r="R48" s="12">
        <f t="shared" si="14"/>
        <v>9.7902097902097904E-2</v>
      </c>
      <c r="S48" s="5">
        <v>143</v>
      </c>
      <c r="T48" s="5">
        <v>114</v>
      </c>
      <c r="U48" s="8">
        <v>95.333333333333329</v>
      </c>
    </row>
    <row r="49" spans="1:21">
      <c r="A49" s="5">
        <v>33</v>
      </c>
      <c r="B49" s="6" t="s">
        <v>119</v>
      </c>
      <c r="C49" s="6" t="s">
        <v>60</v>
      </c>
      <c r="D49" s="6" t="s">
        <v>120</v>
      </c>
      <c r="E49" s="6" t="s">
        <v>121</v>
      </c>
      <c r="F49" s="6" t="s">
        <v>46</v>
      </c>
      <c r="G49" s="5">
        <v>1</v>
      </c>
      <c r="H49" s="5">
        <v>1</v>
      </c>
      <c r="I49" s="5">
        <v>10</v>
      </c>
      <c r="J49" s="12">
        <f t="shared" si="10"/>
        <v>0.90909090909090906</v>
      </c>
      <c r="K49" s="5">
        <v>1</v>
      </c>
      <c r="L49" s="12">
        <f t="shared" si="11"/>
        <v>9.0909090909090912E-2</v>
      </c>
      <c r="M49" s="5">
        <v>11</v>
      </c>
      <c r="N49" s="12">
        <f t="shared" si="12"/>
        <v>1</v>
      </c>
      <c r="O49" s="5">
        <v>7</v>
      </c>
      <c r="P49" s="5">
        <v>4</v>
      </c>
      <c r="Q49" s="12">
        <f t="shared" si="13"/>
        <v>0.63636363636363635</v>
      </c>
      <c r="R49" s="12">
        <f t="shared" si="14"/>
        <v>0.36363636363636365</v>
      </c>
      <c r="S49" s="5">
        <v>11</v>
      </c>
      <c r="T49" s="5">
        <v>11</v>
      </c>
      <c r="U49" s="8">
        <v>11</v>
      </c>
    </row>
    <row r="50" spans="1:21">
      <c r="A50" s="5">
        <v>36</v>
      </c>
      <c r="B50" s="6" t="s">
        <v>127</v>
      </c>
      <c r="C50" s="6" t="s">
        <v>60</v>
      </c>
      <c r="D50" s="6" t="s">
        <v>128</v>
      </c>
      <c r="E50" s="6" t="s">
        <v>129</v>
      </c>
      <c r="F50" s="6" t="s">
        <v>130</v>
      </c>
      <c r="G50" s="5">
        <v>1</v>
      </c>
      <c r="H50" s="5">
        <v>3</v>
      </c>
      <c r="I50" s="5">
        <v>0</v>
      </c>
      <c r="J50" s="12" t="e">
        <f t="shared" si="10"/>
        <v>#DIV/0!</v>
      </c>
      <c r="K50" s="5">
        <v>0</v>
      </c>
      <c r="L50" s="12" t="e">
        <f t="shared" si="11"/>
        <v>#DIV/0!</v>
      </c>
      <c r="M50" s="5">
        <v>0</v>
      </c>
      <c r="N50" s="12" t="e">
        <f t="shared" si="12"/>
        <v>#DIV/0!</v>
      </c>
      <c r="O50" s="5">
        <v>0</v>
      </c>
      <c r="P50" s="5">
        <v>0</v>
      </c>
      <c r="Q50" s="12" t="e">
        <f t="shared" si="13"/>
        <v>#DIV/0!</v>
      </c>
      <c r="R50" s="12" t="e">
        <f t="shared" si="14"/>
        <v>#DIV/0!</v>
      </c>
      <c r="S50" s="5">
        <v>0</v>
      </c>
      <c r="T50" s="5">
        <v>0</v>
      </c>
      <c r="U50" s="8">
        <v>0</v>
      </c>
    </row>
    <row r="51" spans="1:21" s="41" customFormat="1" ht="12">
      <c r="I51" s="17">
        <f>SUM(I45:I50)</f>
        <v>360</v>
      </c>
      <c r="J51" s="57">
        <f>I51/S51</f>
        <v>0.74844074844074848</v>
      </c>
      <c r="K51" s="17">
        <f>SUM(K45:K50)</f>
        <v>121</v>
      </c>
      <c r="L51" s="57">
        <f>K51/S51</f>
        <v>0.25155925155925157</v>
      </c>
      <c r="M51" s="17">
        <f>SUM(M45:M50)</f>
        <v>480</v>
      </c>
      <c r="N51" s="57">
        <f>M51/S51</f>
        <v>0.99792099792099798</v>
      </c>
      <c r="O51" s="17">
        <f>SUM(O45:O50)</f>
        <v>372</v>
      </c>
      <c r="P51" s="17">
        <f>SUM(P45:P50)</f>
        <v>109</v>
      </c>
      <c r="Q51" s="57">
        <f>O51/S51</f>
        <v>0.77338877338877343</v>
      </c>
      <c r="R51" s="57">
        <f>P51/S51</f>
        <v>0.22661122661122662</v>
      </c>
      <c r="S51" s="17">
        <f>SUM(S45:S50)</f>
        <v>481</v>
      </c>
      <c r="T51" s="17">
        <f>SUM(T45:T50)</f>
        <v>424</v>
      </c>
      <c r="U51" s="17">
        <f>SUM(U45:U50)</f>
        <v>343.83333333333331</v>
      </c>
    </row>
    <row r="52" spans="1:21" ht="12">
      <c r="I52"/>
      <c r="J52"/>
      <c r="K52"/>
      <c r="L52"/>
      <c r="M52"/>
      <c r="N52"/>
      <c r="O52"/>
      <c r="P52"/>
      <c r="Q52"/>
      <c r="R52"/>
      <c r="S52" s="27" t="s">
        <v>140</v>
      </c>
      <c r="T52"/>
      <c r="U52" s="28">
        <f>SUM(U45:U50)/COUNT(U45:U50)</f>
        <v>57.30555555555555</v>
      </c>
    </row>
    <row r="53" spans="1:21" ht="12">
      <c r="I53"/>
      <c r="J53"/>
      <c r="K53"/>
      <c r="L53"/>
      <c r="M53"/>
      <c r="N53"/>
      <c r="O53"/>
      <c r="P53"/>
      <c r="Q53"/>
      <c r="R53"/>
      <c r="S53" s="27" t="s">
        <v>141</v>
      </c>
      <c r="T53"/>
      <c r="U53" s="28">
        <f>SUM(T45:T50)/COUNT(T45:T50)</f>
        <v>70.666666666666671</v>
      </c>
    </row>
  </sheetData>
  <phoneticPr fontId="7" type="noConversion"/>
  <printOptions gridLines="1"/>
  <pageMargins left="0" right="0" top="0.5" bottom="0.5" header="0.5" footer="0.25"/>
  <pageSetup paperSize="5" orientation="landscape"/>
  <headerFooter alignWithMargins="0">
    <oddFooter>&amp;A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zoomScale="80" zoomScaleNormal="80" zoomScalePageLayoutView="80" workbookViewId="0">
      <selection activeCell="B44" sqref="B44"/>
    </sheetView>
  </sheetViews>
  <sheetFormatPr baseColWidth="10" defaultColWidth="8.83203125" defaultRowHeight="12" x14ac:dyDescent="0"/>
  <cols>
    <col min="1" max="1" width="8.1640625" bestFit="1" customWidth="1"/>
    <col min="2" max="2" width="38.83203125" bestFit="1" customWidth="1"/>
    <col min="3" max="3" width="7.5" bestFit="1" customWidth="1"/>
    <col min="4" max="4" width="19.5" bestFit="1" customWidth="1"/>
    <col min="5" max="5" width="36.33203125" bestFit="1" customWidth="1"/>
    <col min="6" max="6" width="5.1640625" bestFit="1" customWidth="1"/>
    <col min="7" max="7" width="14" customWidth="1"/>
    <col min="8" max="8" width="7.1640625" bestFit="1" customWidth="1"/>
    <col min="9" max="9" width="13.33203125" bestFit="1" customWidth="1"/>
    <col min="10" max="10" width="10.33203125" bestFit="1" customWidth="1"/>
    <col min="11" max="11" width="14.5" bestFit="1" customWidth="1"/>
    <col min="12" max="12" width="11.6640625" bestFit="1" customWidth="1"/>
    <col min="13" max="13" width="9.83203125" bestFit="1" customWidth="1"/>
    <col min="14" max="14" width="11.6640625" bestFit="1" customWidth="1"/>
    <col min="15" max="15" width="9.5" bestFit="1" customWidth="1"/>
    <col min="16" max="16" width="8.33203125" bestFit="1" customWidth="1"/>
    <col min="17" max="17" width="11" bestFit="1" customWidth="1"/>
    <col min="18" max="18" width="9.83203125" bestFit="1" customWidth="1"/>
    <col min="19" max="19" width="24.1640625" bestFit="1" customWidth="1"/>
    <col min="20" max="20" width="8.1640625" bestFit="1" customWidth="1"/>
    <col min="21" max="21" width="13.6640625" style="26" bestFit="1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4" t="s">
        <v>20</v>
      </c>
    </row>
    <row r="2" spans="1:21">
      <c r="A2" s="5">
        <v>7</v>
      </c>
      <c r="B2" s="6" t="s">
        <v>42</v>
      </c>
      <c r="C2" s="6" t="s">
        <v>43</v>
      </c>
      <c r="D2" s="6" t="s">
        <v>44</v>
      </c>
      <c r="E2" s="6" t="s">
        <v>45</v>
      </c>
      <c r="F2" s="6" t="s">
        <v>46</v>
      </c>
      <c r="G2" s="5">
        <v>2</v>
      </c>
      <c r="H2" s="5">
        <v>8</v>
      </c>
      <c r="I2" s="5">
        <v>46</v>
      </c>
      <c r="J2" s="7">
        <v>0.73015873015873012</v>
      </c>
      <c r="K2" s="5">
        <v>17</v>
      </c>
      <c r="L2" s="7">
        <v>0.26984126984126983</v>
      </c>
      <c r="M2" s="5">
        <v>3</v>
      </c>
      <c r="N2" s="7">
        <v>4.7619047619047616E-2</v>
      </c>
      <c r="O2" s="5">
        <v>38</v>
      </c>
      <c r="P2" s="5">
        <v>23</v>
      </c>
      <c r="Q2" s="7">
        <v>0.60317460317460314</v>
      </c>
      <c r="R2" s="7">
        <v>0.36507936507936506</v>
      </c>
      <c r="S2" s="5">
        <v>63</v>
      </c>
      <c r="T2" s="5">
        <v>23</v>
      </c>
      <c r="U2" s="15">
        <v>7.875</v>
      </c>
    </row>
    <row r="3" spans="1:21">
      <c r="A3" s="5">
        <v>8</v>
      </c>
      <c r="B3" s="6" t="s">
        <v>47</v>
      </c>
      <c r="C3" s="6" t="s">
        <v>22</v>
      </c>
      <c r="D3" s="6" t="s">
        <v>48</v>
      </c>
      <c r="E3" s="6" t="s">
        <v>49</v>
      </c>
      <c r="F3" s="6" t="s">
        <v>29</v>
      </c>
      <c r="G3" s="5">
        <v>2</v>
      </c>
      <c r="H3" s="5">
        <v>8</v>
      </c>
      <c r="I3" s="5">
        <v>269</v>
      </c>
      <c r="J3" s="7">
        <v>0.7774566473988439</v>
      </c>
      <c r="K3" s="5">
        <v>77</v>
      </c>
      <c r="L3" s="7">
        <v>0.22254335260115607</v>
      </c>
      <c r="M3" s="5">
        <v>61</v>
      </c>
      <c r="N3" s="7">
        <v>0.17630057803468208</v>
      </c>
      <c r="O3" s="5">
        <v>222</v>
      </c>
      <c r="P3" s="5">
        <v>124</v>
      </c>
      <c r="Q3" s="7">
        <v>0.64161849710982655</v>
      </c>
      <c r="R3" s="7">
        <v>0.3583815028901734</v>
      </c>
      <c r="S3" s="5">
        <v>346</v>
      </c>
      <c r="T3" s="5">
        <v>76</v>
      </c>
      <c r="U3" s="15">
        <v>43.25</v>
      </c>
    </row>
    <row r="4" spans="1:21">
      <c r="A4" s="5">
        <v>10</v>
      </c>
      <c r="B4" s="6" t="s">
        <v>53</v>
      </c>
      <c r="C4" s="6" t="s">
        <v>22</v>
      </c>
      <c r="D4" s="6" t="s">
        <v>54</v>
      </c>
      <c r="E4" s="6" t="s">
        <v>55</v>
      </c>
      <c r="F4" s="6" t="s">
        <v>33</v>
      </c>
      <c r="G4" s="5">
        <v>2</v>
      </c>
      <c r="H4" s="5">
        <v>8</v>
      </c>
      <c r="I4" s="5">
        <v>189</v>
      </c>
      <c r="J4" s="7">
        <v>0.75903614457831325</v>
      </c>
      <c r="K4" s="5">
        <v>60</v>
      </c>
      <c r="L4" s="7">
        <v>0.24096385542168675</v>
      </c>
      <c r="M4" s="5">
        <v>233</v>
      </c>
      <c r="N4" s="7">
        <v>0.93574297188755018</v>
      </c>
      <c r="O4" s="5">
        <v>204</v>
      </c>
      <c r="P4" s="5">
        <v>45</v>
      </c>
      <c r="Q4" s="7">
        <v>0.81927710843373491</v>
      </c>
      <c r="R4" s="7">
        <v>0.18072289156626506</v>
      </c>
      <c r="S4" s="5">
        <v>249</v>
      </c>
      <c r="T4" s="5">
        <v>47</v>
      </c>
      <c r="U4" s="15">
        <v>31.125</v>
      </c>
    </row>
    <row r="5" spans="1:21">
      <c r="A5" s="5">
        <v>12</v>
      </c>
      <c r="B5" s="6" t="s">
        <v>59</v>
      </c>
      <c r="C5" s="6" t="s">
        <v>60</v>
      </c>
      <c r="D5" s="6" t="s">
        <v>61</v>
      </c>
      <c r="E5" s="6" t="s">
        <v>58</v>
      </c>
      <c r="F5" s="6" t="s">
        <v>46</v>
      </c>
      <c r="G5" s="5">
        <v>2</v>
      </c>
      <c r="H5" s="5">
        <v>8</v>
      </c>
      <c r="I5" s="5">
        <v>125</v>
      </c>
      <c r="J5" s="7">
        <v>0.62814070351758799</v>
      </c>
      <c r="K5" s="5">
        <v>74</v>
      </c>
      <c r="L5" s="7">
        <v>0.37185929648241206</v>
      </c>
      <c r="M5" s="5">
        <v>6</v>
      </c>
      <c r="N5" s="7">
        <v>3.015075376884422E-2</v>
      </c>
      <c r="O5" s="5">
        <v>133</v>
      </c>
      <c r="P5" s="5">
        <v>66</v>
      </c>
      <c r="Q5" s="7">
        <v>0.66834170854271358</v>
      </c>
      <c r="R5" s="7">
        <v>0.33165829145728642</v>
      </c>
      <c r="S5" s="5">
        <v>199</v>
      </c>
      <c r="T5" s="5">
        <v>54</v>
      </c>
      <c r="U5" s="15">
        <v>24.875</v>
      </c>
    </row>
    <row r="6" spans="1:21">
      <c r="A6" s="5">
        <v>13</v>
      </c>
      <c r="B6" s="6" t="s">
        <v>62</v>
      </c>
      <c r="C6" s="6" t="s">
        <v>43</v>
      </c>
      <c r="D6" s="6" t="s">
        <v>63</v>
      </c>
      <c r="E6" s="6" t="s">
        <v>45</v>
      </c>
      <c r="F6" s="6" t="s">
        <v>64</v>
      </c>
      <c r="G6" s="5">
        <v>2</v>
      </c>
      <c r="H6" s="5">
        <v>8</v>
      </c>
      <c r="I6" s="5">
        <v>6</v>
      </c>
      <c r="J6" s="7">
        <v>1</v>
      </c>
      <c r="K6" s="5">
        <v>0</v>
      </c>
      <c r="L6" s="7">
        <v>0</v>
      </c>
      <c r="M6" s="5">
        <v>1</v>
      </c>
      <c r="N6" s="7">
        <v>0.16666666666666666</v>
      </c>
      <c r="O6" s="5">
        <v>2</v>
      </c>
      <c r="P6" s="5">
        <v>4</v>
      </c>
      <c r="Q6" s="7">
        <v>0.33333333333333331</v>
      </c>
      <c r="R6" s="7">
        <v>0.66666666666666663</v>
      </c>
      <c r="S6" s="5">
        <v>6</v>
      </c>
      <c r="T6" s="5">
        <v>3</v>
      </c>
      <c r="U6" s="15">
        <v>0.75</v>
      </c>
    </row>
    <row r="7" spans="1:21">
      <c r="A7" s="5">
        <v>15</v>
      </c>
      <c r="B7" s="6" t="s">
        <v>69</v>
      </c>
      <c r="C7" s="6" t="s">
        <v>22</v>
      </c>
      <c r="D7" s="6" t="s">
        <v>70</v>
      </c>
      <c r="E7" s="6" t="s">
        <v>71</v>
      </c>
      <c r="F7" s="6" t="s">
        <v>25</v>
      </c>
      <c r="G7" s="5">
        <v>2</v>
      </c>
      <c r="H7" s="5">
        <v>8</v>
      </c>
      <c r="I7" s="5">
        <v>52</v>
      </c>
      <c r="J7" s="7">
        <v>0.83870967741935487</v>
      </c>
      <c r="K7" s="5">
        <v>10</v>
      </c>
      <c r="L7" s="7">
        <v>0.16129032258064516</v>
      </c>
      <c r="M7" s="5">
        <v>5</v>
      </c>
      <c r="N7" s="7">
        <v>8.0645161290322578E-2</v>
      </c>
      <c r="O7" s="5">
        <v>45</v>
      </c>
      <c r="P7" s="5">
        <v>17</v>
      </c>
      <c r="Q7" s="7">
        <v>0.72580645161290325</v>
      </c>
      <c r="R7" s="7">
        <v>0.27419354838709675</v>
      </c>
      <c r="S7" s="5">
        <v>62</v>
      </c>
      <c r="T7" s="5">
        <v>14</v>
      </c>
      <c r="U7" s="15">
        <v>7.75</v>
      </c>
    </row>
    <row r="8" spans="1:21">
      <c r="A8" s="5">
        <v>16</v>
      </c>
      <c r="B8" s="6" t="s">
        <v>72</v>
      </c>
      <c r="C8" s="6" t="s">
        <v>22</v>
      </c>
      <c r="D8" s="6" t="s">
        <v>73</v>
      </c>
      <c r="E8" s="6" t="s">
        <v>39</v>
      </c>
      <c r="F8" s="6" t="s">
        <v>33</v>
      </c>
      <c r="G8" s="5">
        <v>2</v>
      </c>
      <c r="H8" s="5">
        <v>8</v>
      </c>
      <c r="I8" s="5">
        <v>273</v>
      </c>
      <c r="J8" s="7">
        <v>0.84259259259259256</v>
      </c>
      <c r="K8" s="5">
        <v>51</v>
      </c>
      <c r="L8" s="7">
        <v>0.15740740740740741</v>
      </c>
      <c r="M8" s="5">
        <v>63</v>
      </c>
      <c r="N8" s="7">
        <v>0.19444444444444445</v>
      </c>
      <c r="O8" s="5">
        <v>195</v>
      </c>
      <c r="P8" s="5">
        <v>129</v>
      </c>
      <c r="Q8" s="7">
        <v>0.60185185185185186</v>
      </c>
      <c r="R8" s="7">
        <v>0.39814814814814814</v>
      </c>
      <c r="S8" s="5">
        <v>324</v>
      </c>
      <c r="T8" s="5">
        <v>104</v>
      </c>
      <c r="U8" s="15">
        <v>40.5</v>
      </c>
    </row>
    <row r="9" spans="1:21">
      <c r="A9" s="5">
        <v>17</v>
      </c>
      <c r="B9" s="6" t="s">
        <v>31</v>
      </c>
      <c r="C9" s="6" t="s">
        <v>22</v>
      </c>
      <c r="D9" s="6" t="s">
        <v>74</v>
      </c>
      <c r="E9" s="6" t="s">
        <v>75</v>
      </c>
      <c r="F9" s="6" t="s">
        <v>68</v>
      </c>
      <c r="G9" s="5">
        <v>2</v>
      </c>
      <c r="H9" s="5">
        <v>8</v>
      </c>
      <c r="I9" s="5">
        <v>48</v>
      </c>
      <c r="J9" s="7">
        <v>0.8571428571428571</v>
      </c>
      <c r="K9" s="5">
        <v>8</v>
      </c>
      <c r="L9" s="7">
        <v>0.14285714285714285</v>
      </c>
      <c r="M9" s="5">
        <v>17</v>
      </c>
      <c r="N9" s="7">
        <v>0.30357142857142855</v>
      </c>
      <c r="O9" s="5">
        <v>38</v>
      </c>
      <c r="P9" s="5">
        <v>18</v>
      </c>
      <c r="Q9" s="7">
        <v>0.6785714285714286</v>
      </c>
      <c r="R9" s="7">
        <v>0.32142857142857145</v>
      </c>
      <c r="S9" s="5">
        <v>56</v>
      </c>
      <c r="T9" s="5">
        <v>14</v>
      </c>
      <c r="U9" s="15">
        <v>7</v>
      </c>
    </row>
    <row r="10" spans="1:21">
      <c r="A10" s="5">
        <v>19</v>
      </c>
      <c r="B10" s="6" t="s">
        <v>80</v>
      </c>
      <c r="C10" s="6" t="s">
        <v>43</v>
      </c>
      <c r="D10" s="6" t="s">
        <v>81</v>
      </c>
      <c r="E10" s="6" t="s">
        <v>82</v>
      </c>
      <c r="F10" s="6" t="s">
        <v>64</v>
      </c>
      <c r="G10" s="5">
        <v>2</v>
      </c>
      <c r="H10" s="5">
        <v>8</v>
      </c>
      <c r="I10" s="5">
        <v>27</v>
      </c>
      <c r="J10" s="7">
        <v>0.75</v>
      </c>
      <c r="K10" s="5">
        <v>9</v>
      </c>
      <c r="L10" s="7">
        <v>0.25</v>
      </c>
      <c r="M10" s="5">
        <v>7</v>
      </c>
      <c r="N10" s="7">
        <v>0.19444444444444445</v>
      </c>
      <c r="O10" s="5">
        <v>29</v>
      </c>
      <c r="P10" s="5">
        <v>7</v>
      </c>
      <c r="Q10" s="7">
        <v>0.80555555555555558</v>
      </c>
      <c r="R10" s="7">
        <v>0.19444444444444445</v>
      </c>
      <c r="S10" s="5">
        <v>36</v>
      </c>
      <c r="T10" s="5">
        <v>10</v>
      </c>
      <c r="U10" s="15">
        <v>4.5</v>
      </c>
    </row>
    <row r="11" spans="1:21">
      <c r="A11" s="5">
        <v>21</v>
      </c>
      <c r="B11" s="6" t="s">
        <v>85</v>
      </c>
      <c r="C11" s="6" t="s">
        <v>22</v>
      </c>
      <c r="D11" s="6" t="s">
        <v>86</v>
      </c>
      <c r="E11" s="6" t="s">
        <v>87</v>
      </c>
      <c r="F11" s="6" t="s">
        <v>33</v>
      </c>
      <c r="G11" s="5">
        <v>2</v>
      </c>
      <c r="H11" s="5">
        <v>8</v>
      </c>
      <c r="I11" s="5">
        <v>255</v>
      </c>
      <c r="J11" s="7">
        <v>0.84717607973421927</v>
      </c>
      <c r="K11" s="5">
        <v>46</v>
      </c>
      <c r="L11" s="7">
        <v>0.15282392026578073</v>
      </c>
      <c r="M11" s="5">
        <v>12</v>
      </c>
      <c r="N11" s="7">
        <v>3.9867109634551492E-2</v>
      </c>
      <c r="O11" s="5">
        <v>216</v>
      </c>
      <c r="P11" s="5">
        <v>85</v>
      </c>
      <c r="Q11" s="7">
        <v>0.71760797342192695</v>
      </c>
      <c r="R11" s="7">
        <v>0.28239202657807311</v>
      </c>
      <c r="S11" s="5">
        <v>301</v>
      </c>
      <c r="T11" s="5">
        <v>69</v>
      </c>
      <c r="U11" s="15">
        <v>37.625</v>
      </c>
    </row>
    <row r="12" spans="1:21">
      <c r="A12" s="5">
        <v>22</v>
      </c>
      <c r="B12" s="6" t="s">
        <v>88</v>
      </c>
      <c r="C12" s="6" t="s">
        <v>22</v>
      </c>
      <c r="D12" s="6" t="s">
        <v>89</v>
      </c>
      <c r="E12" s="6" t="s">
        <v>90</v>
      </c>
      <c r="F12" s="6" t="s">
        <v>68</v>
      </c>
      <c r="G12" s="5">
        <v>2</v>
      </c>
      <c r="H12" s="5">
        <v>8</v>
      </c>
      <c r="I12" s="5">
        <v>63</v>
      </c>
      <c r="J12" s="7">
        <v>0.75903614457831325</v>
      </c>
      <c r="K12" s="5">
        <v>20</v>
      </c>
      <c r="L12" s="7">
        <v>0.24096385542168675</v>
      </c>
      <c r="M12" s="5">
        <v>15</v>
      </c>
      <c r="N12" s="7">
        <v>0.18072289156626506</v>
      </c>
      <c r="O12" s="5">
        <v>53</v>
      </c>
      <c r="P12" s="5">
        <v>30</v>
      </c>
      <c r="Q12" s="7">
        <v>0.63855421686746983</v>
      </c>
      <c r="R12" s="7">
        <v>0.36144578313253012</v>
      </c>
      <c r="S12" s="5">
        <v>83</v>
      </c>
      <c r="T12" s="5">
        <v>19</v>
      </c>
      <c r="U12" s="15">
        <v>10.375</v>
      </c>
    </row>
    <row r="13" spans="1:21">
      <c r="A13" s="5">
        <v>24</v>
      </c>
      <c r="B13" s="6" t="s">
        <v>93</v>
      </c>
      <c r="C13" s="6" t="s">
        <v>22</v>
      </c>
      <c r="D13" s="6" t="s">
        <v>94</v>
      </c>
      <c r="E13" s="6" t="s">
        <v>30</v>
      </c>
      <c r="F13" s="6" t="s">
        <v>33</v>
      </c>
      <c r="G13" s="5">
        <v>2</v>
      </c>
      <c r="H13" s="5">
        <v>8</v>
      </c>
      <c r="I13" s="5">
        <v>99</v>
      </c>
      <c r="J13" s="7">
        <v>0.69718309859154926</v>
      </c>
      <c r="K13" s="5">
        <v>16</v>
      </c>
      <c r="L13" s="7">
        <v>0.11267605633802817</v>
      </c>
      <c r="M13" s="5">
        <v>7</v>
      </c>
      <c r="N13" s="7">
        <v>4.9295774647887321E-2</v>
      </c>
      <c r="O13" s="5">
        <v>126</v>
      </c>
      <c r="P13" s="5">
        <v>16</v>
      </c>
      <c r="Q13" s="7">
        <v>0.88732394366197187</v>
      </c>
      <c r="R13" s="7">
        <v>0.11267605633802817</v>
      </c>
      <c r="S13" s="5">
        <v>142</v>
      </c>
      <c r="T13" s="5">
        <v>40</v>
      </c>
      <c r="U13" s="15">
        <v>17.75</v>
      </c>
    </row>
    <row r="14" spans="1:21">
      <c r="A14" s="5">
        <v>25</v>
      </c>
      <c r="B14" s="6" t="s">
        <v>95</v>
      </c>
      <c r="C14" s="6" t="s">
        <v>43</v>
      </c>
      <c r="D14" s="6" t="s">
        <v>96</v>
      </c>
      <c r="E14" s="6" t="s">
        <v>97</v>
      </c>
      <c r="F14" s="6" t="s">
        <v>64</v>
      </c>
      <c r="G14" s="5">
        <v>2</v>
      </c>
      <c r="H14" s="5">
        <v>8</v>
      </c>
      <c r="I14" s="5">
        <v>47</v>
      </c>
      <c r="J14" s="7">
        <v>0.87037037037037035</v>
      </c>
      <c r="K14" s="5">
        <v>8</v>
      </c>
      <c r="L14" s="7">
        <v>0.14814814814814814</v>
      </c>
      <c r="M14" s="5">
        <v>15</v>
      </c>
      <c r="N14" s="7">
        <v>0.27777777777777779</v>
      </c>
      <c r="O14" s="5">
        <v>18</v>
      </c>
      <c r="P14" s="5">
        <v>36</v>
      </c>
      <c r="Q14" s="7">
        <v>0.33333333333333331</v>
      </c>
      <c r="R14" s="7">
        <v>0.66666666666666663</v>
      </c>
      <c r="S14" s="5">
        <v>54</v>
      </c>
      <c r="T14" s="5">
        <v>14</v>
      </c>
      <c r="U14" s="15">
        <v>6.75</v>
      </c>
    </row>
    <row r="15" spans="1:21">
      <c r="A15" s="5">
        <v>28</v>
      </c>
      <c r="B15" s="6" t="s">
        <v>103</v>
      </c>
      <c r="C15" s="6" t="s">
        <v>22</v>
      </c>
      <c r="D15" s="6" t="s">
        <v>104</v>
      </c>
      <c r="E15" s="6" t="s">
        <v>105</v>
      </c>
      <c r="F15" s="6" t="s">
        <v>68</v>
      </c>
      <c r="G15" s="5">
        <v>2</v>
      </c>
      <c r="H15" s="5">
        <v>8</v>
      </c>
      <c r="I15" s="5">
        <v>98</v>
      </c>
      <c r="J15" s="7">
        <v>0.8990825688073395</v>
      </c>
      <c r="K15" s="5">
        <v>11</v>
      </c>
      <c r="L15" s="7">
        <v>0.10091743119266056</v>
      </c>
      <c r="M15" s="5">
        <v>88</v>
      </c>
      <c r="N15" s="7">
        <v>0.80733944954128445</v>
      </c>
      <c r="O15" s="5">
        <v>100</v>
      </c>
      <c r="P15" s="5">
        <v>9</v>
      </c>
      <c r="Q15" s="7">
        <v>0.91743119266055051</v>
      </c>
      <c r="R15" s="7">
        <v>8.2568807339449546E-2</v>
      </c>
      <c r="S15" s="5">
        <v>109</v>
      </c>
      <c r="T15" s="5">
        <v>25</v>
      </c>
      <c r="U15" s="15">
        <v>13.625</v>
      </c>
    </row>
    <row r="16" spans="1:21">
      <c r="A16" s="5">
        <v>29</v>
      </c>
      <c r="B16" s="6" t="s">
        <v>106</v>
      </c>
      <c r="C16" s="6" t="s">
        <v>22</v>
      </c>
      <c r="D16" s="6" t="s">
        <v>107</v>
      </c>
      <c r="E16" s="6" t="s">
        <v>108</v>
      </c>
      <c r="F16" s="6" t="s">
        <v>33</v>
      </c>
      <c r="G16" s="5">
        <v>2</v>
      </c>
      <c r="H16" s="5">
        <v>8</v>
      </c>
      <c r="I16" s="5">
        <v>682</v>
      </c>
      <c r="J16" s="7">
        <v>0.84301606922126082</v>
      </c>
      <c r="K16" s="5">
        <v>127</v>
      </c>
      <c r="L16" s="7">
        <v>0.15698393077873918</v>
      </c>
      <c r="M16" s="5">
        <v>809</v>
      </c>
      <c r="N16" s="7">
        <v>1</v>
      </c>
      <c r="O16" s="5">
        <v>601</v>
      </c>
      <c r="P16" s="5">
        <v>208</v>
      </c>
      <c r="Q16" s="7">
        <v>0.74289245982694685</v>
      </c>
      <c r="R16" s="7">
        <v>0.25710754017305315</v>
      </c>
      <c r="S16" s="5">
        <v>809</v>
      </c>
      <c r="T16" s="5">
        <v>182</v>
      </c>
      <c r="U16" s="15">
        <v>101.125</v>
      </c>
    </row>
    <row r="17" spans="1:21">
      <c r="A17" s="5">
        <v>31</v>
      </c>
      <c r="B17" s="6" t="s">
        <v>112</v>
      </c>
      <c r="C17" s="6" t="s">
        <v>113</v>
      </c>
      <c r="D17" s="6" t="s">
        <v>114</v>
      </c>
      <c r="E17" s="6" t="s">
        <v>115</v>
      </c>
      <c r="F17" s="6" t="s">
        <v>33</v>
      </c>
      <c r="G17" s="5">
        <v>2</v>
      </c>
      <c r="H17" s="5">
        <v>8</v>
      </c>
      <c r="I17" s="5">
        <v>442</v>
      </c>
      <c r="J17" s="7">
        <v>0.8125</v>
      </c>
      <c r="K17" s="5">
        <v>102</v>
      </c>
      <c r="L17" s="7">
        <v>0.1875</v>
      </c>
      <c r="M17" s="5">
        <v>544</v>
      </c>
      <c r="N17" s="7">
        <v>1</v>
      </c>
      <c r="O17" s="5">
        <v>445</v>
      </c>
      <c r="P17" s="5">
        <v>99</v>
      </c>
      <c r="Q17" s="7">
        <v>0.81801470588235292</v>
      </c>
      <c r="R17" s="7">
        <v>0.18198529411764705</v>
      </c>
      <c r="S17" s="5">
        <v>544</v>
      </c>
      <c r="T17" s="5">
        <v>122</v>
      </c>
      <c r="U17" s="15">
        <v>68</v>
      </c>
    </row>
    <row r="18" spans="1:21">
      <c r="A18" s="5">
        <v>32</v>
      </c>
      <c r="B18" s="6" t="s">
        <v>116</v>
      </c>
      <c r="C18" s="6" t="s">
        <v>113</v>
      </c>
      <c r="D18" s="6" t="s">
        <v>117</v>
      </c>
      <c r="E18" s="6" t="s">
        <v>118</v>
      </c>
      <c r="F18" s="6" t="s">
        <v>33</v>
      </c>
      <c r="G18" s="5">
        <v>2</v>
      </c>
      <c r="H18" s="5">
        <v>8</v>
      </c>
      <c r="I18" s="5">
        <v>707</v>
      </c>
      <c r="J18" s="7">
        <v>0.88596491228070173</v>
      </c>
      <c r="K18" s="5">
        <v>91</v>
      </c>
      <c r="L18" s="7">
        <v>0.11403508771929824</v>
      </c>
      <c r="M18" s="5">
        <v>798</v>
      </c>
      <c r="N18" s="7">
        <v>1</v>
      </c>
      <c r="O18" s="5">
        <v>760</v>
      </c>
      <c r="P18" s="5">
        <v>38</v>
      </c>
      <c r="Q18" s="7">
        <v>0.95238095238095233</v>
      </c>
      <c r="R18" s="7">
        <v>4.7619047619047616E-2</v>
      </c>
      <c r="S18" s="5">
        <v>798</v>
      </c>
      <c r="T18" s="5">
        <v>166</v>
      </c>
      <c r="U18" s="15">
        <v>99.75</v>
      </c>
    </row>
    <row r="19" spans="1:21">
      <c r="A19" s="5">
        <v>33</v>
      </c>
      <c r="B19" s="6" t="s">
        <v>119</v>
      </c>
      <c r="C19" s="6" t="s">
        <v>60</v>
      </c>
      <c r="D19" s="6" t="s">
        <v>120</v>
      </c>
      <c r="E19" s="6" t="s">
        <v>121</v>
      </c>
      <c r="F19" s="6" t="s">
        <v>46</v>
      </c>
      <c r="G19" s="5">
        <v>2</v>
      </c>
      <c r="H19" s="5">
        <v>8</v>
      </c>
      <c r="I19" s="5">
        <v>54</v>
      </c>
      <c r="J19" s="7">
        <v>0.9</v>
      </c>
      <c r="K19" s="5">
        <v>6</v>
      </c>
      <c r="L19" s="7">
        <v>0.1</v>
      </c>
      <c r="M19" s="5">
        <v>60</v>
      </c>
      <c r="N19" s="7">
        <v>1</v>
      </c>
      <c r="O19" s="5">
        <v>55</v>
      </c>
      <c r="P19" s="5">
        <v>5</v>
      </c>
      <c r="Q19" s="7">
        <v>0.91666666666666663</v>
      </c>
      <c r="R19" s="7">
        <v>8.3333333333333329E-2</v>
      </c>
      <c r="S19" s="5">
        <v>60</v>
      </c>
      <c r="T19" s="5">
        <v>13</v>
      </c>
      <c r="U19" s="15">
        <v>7.5</v>
      </c>
    </row>
    <row r="20" spans="1:21">
      <c r="A20" s="5">
        <v>36</v>
      </c>
      <c r="B20" s="6" t="s">
        <v>127</v>
      </c>
      <c r="C20" s="6" t="s">
        <v>60</v>
      </c>
      <c r="D20" s="6" t="s">
        <v>128</v>
      </c>
      <c r="E20" s="6" t="s">
        <v>129</v>
      </c>
      <c r="F20" s="6" t="s">
        <v>130</v>
      </c>
      <c r="G20" s="5">
        <v>2</v>
      </c>
      <c r="H20" s="5">
        <v>8</v>
      </c>
      <c r="I20" s="5">
        <v>14</v>
      </c>
      <c r="J20" s="7">
        <v>0.73684210526315785</v>
      </c>
      <c r="K20" s="5">
        <v>5</v>
      </c>
      <c r="L20" s="7">
        <v>0.26315789473684209</v>
      </c>
      <c r="M20" s="5">
        <v>19</v>
      </c>
      <c r="N20" s="7">
        <v>1</v>
      </c>
      <c r="O20" s="5">
        <v>11</v>
      </c>
      <c r="P20" s="5">
        <v>8</v>
      </c>
      <c r="Q20" s="7">
        <v>0.57894736842105265</v>
      </c>
      <c r="R20" s="7">
        <v>0.42105263157894735</v>
      </c>
      <c r="S20" s="5">
        <v>19</v>
      </c>
      <c r="T20" s="5">
        <v>11</v>
      </c>
      <c r="U20" s="15">
        <v>2.375</v>
      </c>
    </row>
    <row r="21" spans="1:21" s="17" customFormat="1">
      <c r="I21" s="17">
        <f>SUM(I2:I20)</f>
        <v>3496</v>
      </c>
      <c r="J21" s="57">
        <f>I21/S21</f>
        <v>0.82065727699530522</v>
      </c>
      <c r="K21" s="17">
        <f>SUM(K2:K20)</f>
        <v>738</v>
      </c>
      <c r="L21" s="57">
        <f>K21/S21</f>
        <v>0.1732394366197183</v>
      </c>
      <c r="M21" s="17">
        <f>SUM(M2:M20)</f>
        <v>2763</v>
      </c>
      <c r="N21" s="57">
        <f>M21/S21</f>
        <v>0.64859154929577467</v>
      </c>
      <c r="O21" s="17">
        <f>SUM(O2:O20)</f>
        <v>3291</v>
      </c>
      <c r="P21" s="17">
        <f>SUM(P2:P20)</f>
        <v>967</v>
      </c>
      <c r="Q21" s="57">
        <f>O21/S21</f>
        <v>0.7725352112676056</v>
      </c>
      <c r="R21" s="57">
        <f>P21/S21</f>
        <v>0.22699530516431926</v>
      </c>
      <c r="S21" s="17">
        <f>SUM(S2:S20)</f>
        <v>4260</v>
      </c>
      <c r="T21" s="28">
        <f>SUM(T2:T20)/COUNT(T2:T20)</f>
        <v>52.94736842105263</v>
      </c>
      <c r="U21" s="28">
        <f>SUM(U2:U20)/COUNT(U2:U20)</f>
        <v>28.026315789473685</v>
      </c>
    </row>
    <row r="22" spans="1:21">
      <c r="S22" s="27" t="s">
        <v>140</v>
      </c>
      <c r="U22" s="28">
        <f>SUM(U2:U20)/COUNT(U2:U20)</f>
        <v>28.026315789473685</v>
      </c>
    </row>
    <row r="23" spans="1:21">
      <c r="S23" s="27" t="s">
        <v>141</v>
      </c>
      <c r="U23" s="28">
        <f>SUM(T2:T20)/COUNT(T2:T20)</f>
        <v>52.94736842105263</v>
      </c>
    </row>
    <row r="24" spans="1:21">
      <c r="S24" s="27"/>
      <c r="U24" s="28"/>
    </row>
    <row r="26" spans="1:21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1" t="s">
        <v>9</v>
      </c>
      <c r="K26" s="1" t="s">
        <v>10</v>
      </c>
      <c r="L26" s="1" t="s">
        <v>11</v>
      </c>
      <c r="M26" s="1" t="s">
        <v>12</v>
      </c>
      <c r="N26" s="1" t="s">
        <v>13</v>
      </c>
      <c r="O26" s="1" t="s">
        <v>14</v>
      </c>
      <c r="P26" s="1" t="s">
        <v>15</v>
      </c>
      <c r="Q26" s="1" t="s">
        <v>16</v>
      </c>
      <c r="R26" s="1" t="s">
        <v>17</v>
      </c>
      <c r="S26" s="1" t="s">
        <v>18</v>
      </c>
      <c r="T26" s="1" t="s">
        <v>19</v>
      </c>
      <c r="U26" s="14" t="s">
        <v>20</v>
      </c>
    </row>
    <row r="27" spans="1:21">
      <c r="A27" s="5">
        <v>7</v>
      </c>
      <c r="B27" s="6" t="s">
        <v>42</v>
      </c>
      <c r="C27" s="6" t="s">
        <v>43</v>
      </c>
      <c r="D27" s="6" t="s">
        <v>44</v>
      </c>
      <c r="E27" s="6" t="s">
        <v>45</v>
      </c>
      <c r="F27" s="6" t="s">
        <v>46</v>
      </c>
      <c r="G27" s="5">
        <v>2</v>
      </c>
      <c r="H27" s="5">
        <v>8</v>
      </c>
      <c r="I27" s="5">
        <v>46</v>
      </c>
      <c r="J27" s="7">
        <v>0.73015873015873012</v>
      </c>
      <c r="K27" s="5">
        <v>17</v>
      </c>
      <c r="L27" s="7">
        <v>0.26984126984126983</v>
      </c>
      <c r="M27" s="5">
        <v>3</v>
      </c>
      <c r="N27" s="7">
        <v>4.7619047619047616E-2</v>
      </c>
      <c r="O27" s="5">
        <v>38</v>
      </c>
      <c r="P27" s="5">
        <v>23</v>
      </c>
      <c r="Q27" s="7">
        <v>0.60317460317460314</v>
      </c>
      <c r="R27" s="7">
        <v>0.36507936507936506</v>
      </c>
      <c r="S27" s="5">
        <v>63</v>
      </c>
      <c r="T27" s="5">
        <v>23</v>
      </c>
      <c r="U27" s="15">
        <v>7.875</v>
      </c>
    </row>
    <row r="28" spans="1:21">
      <c r="A28" s="5">
        <v>8</v>
      </c>
      <c r="B28" s="6" t="s">
        <v>47</v>
      </c>
      <c r="C28" s="6" t="s">
        <v>22</v>
      </c>
      <c r="D28" s="6" t="s">
        <v>48</v>
      </c>
      <c r="E28" s="6" t="s">
        <v>49</v>
      </c>
      <c r="F28" s="6" t="s">
        <v>29</v>
      </c>
      <c r="G28" s="5">
        <v>2</v>
      </c>
      <c r="H28" s="5">
        <v>8</v>
      </c>
      <c r="I28" s="5">
        <v>269</v>
      </c>
      <c r="J28" s="7">
        <v>0.7774566473988439</v>
      </c>
      <c r="K28" s="5">
        <v>77</v>
      </c>
      <c r="L28" s="7">
        <v>0.22254335260115607</v>
      </c>
      <c r="M28" s="5">
        <v>61</v>
      </c>
      <c r="N28" s="7">
        <v>0.17630057803468208</v>
      </c>
      <c r="O28" s="5">
        <v>222</v>
      </c>
      <c r="P28" s="5">
        <v>124</v>
      </c>
      <c r="Q28" s="7">
        <v>0.64161849710982655</v>
      </c>
      <c r="R28" s="7">
        <v>0.3583815028901734</v>
      </c>
      <c r="S28" s="5">
        <v>346</v>
      </c>
      <c r="T28" s="5">
        <v>76</v>
      </c>
      <c r="U28" s="15">
        <v>43.25</v>
      </c>
    </row>
    <row r="29" spans="1:21">
      <c r="A29" s="5">
        <v>10</v>
      </c>
      <c r="B29" s="6" t="s">
        <v>53</v>
      </c>
      <c r="C29" s="6" t="s">
        <v>22</v>
      </c>
      <c r="D29" s="6" t="s">
        <v>54</v>
      </c>
      <c r="E29" s="6" t="s">
        <v>55</v>
      </c>
      <c r="F29" s="6" t="s">
        <v>33</v>
      </c>
      <c r="G29" s="5">
        <v>2</v>
      </c>
      <c r="H29" s="5">
        <v>8</v>
      </c>
      <c r="I29" s="5">
        <v>189</v>
      </c>
      <c r="J29" s="7">
        <v>0.75903614457831325</v>
      </c>
      <c r="K29" s="5">
        <v>60</v>
      </c>
      <c r="L29" s="7">
        <v>0.24096385542168675</v>
      </c>
      <c r="M29" s="5">
        <v>233</v>
      </c>
      <c r="N29" s="7">
        <v>0.93574297188755018</v>
      </c>
      <c r="O29" s="5">
        <v>204</v>
      </c>
      <c r="P29" s="5">
        <v>45</v>
      </c>
      <c r="Q29" s="7">
        <v>0.81927710843373491</v>
      </c>
      <c r="R29" s="7">
        <v>0.18072289156626506</v>
      </c>
      <c r="S29" s="5">
        <v>249</v>
      </c>
      <c r="T29" s="5">
        <v>47</v>
      </c>
      <c r="U29" s="15">
        <v>31.125</v>
      </c>
    </row>
    <row r="30" spans="1:21">
      <c r="A30" s="5">
        <v>12</v>
      </c>
      <c r="B30" s="6" t="s">
        <v>59</v>
      </c>
      <c r="C30" s="6" t="s">
        <v>60</v>
      </c>
      <c r="D30" s="6" t="s">
        <v>61</v>
      </c>
      <c r="E30" s="6" t="s">
        <v>58</v>
      </c>
      <c r="F30" s="6" t="s">
        <v>46</v>
      </c>
      <c r="G30" s="5">
        <v>2</v>
      </c>
      <c r="H30" s="5">
        <v>8</v>
      </c>
      <c r="I30" s="5">
        <v>125</v>
      </c>
      <c r="J30" s="7">
        <v>0.62814070351758799</v>
      </c>
      <c r="K30" s="5">
        <v>74</v>
      </c>
      <c r="L30" s="7">
        <v>0.37185929648241206</v>
      </c>
      <c r="M30" s="5">
        <v>6</v>
      </c>
      <c r="N30" s="7">
        <v>3.015075376884422E-2</v>
      </c>
      <c r="O30" s="5">
        <v>133</v>
      </c>
      <c r="P30" s="5">
        <v>66</v>
      </c>
      <c r="Q30" s="7">
        <v>0.66834170854271358</v>
      </c>
      <c r="R30" s="7">
        <v>0.33165829145728642</v>
      </c>
      <c r="S30" s="5">
        <v>199</v>
      </c>
      <c r="T30" s="5">
        <v>54</v>
      </c>
      <c r="U30" s="15">
        <v>24.875</v>
      </c>
    </row>
    <row r="31" spans="1:21">
      <c r="A31" s="5">
        <v>13</v>
      </c>
      <c r="B31" s="6" t="s">
        <v>62</v>
      </c>
      <c r="C31" s="6" t="s">
        <v>43</v>
      </c>
      <c r="D31" s="6" t="s">
        <v>63</v>
      </c>
      <c r="E31" s="6" t="s">
        <v>45</v>
      </c>
      <c r="F31" s="6" t="s">
        <v>64</v>
      </c>
      <c r="G31" s="5">
        <v>2</v>
      </c>
      <c r="H31" s="5">
        <v>8</v>
      </c>
      <c r="I31" s="5">
        <v>6</v>
      </c>
      <c r="J31" s="7">
        <v>1</v>
      </c>
      <c r="K31" s="5">
        <v>0</v>
      </c>
      <c r="L31" s="7">
        <v>0</v>
      </c>
      <c r="M31" s="5">
        <v>1</v>
      </c>
      <c r="N31" s="7">
        <v>0.16666666666666666</v>
      </c>
      <c r="O31" s="5">
        <v>2</v>
      </c>
      <c r="P31" s="5">
        <v>4</v>
      </c>
      <c r="Q31" s="7">
        <v>0.33333333333333331</v>
      </c>
      <c r="R31" s="7">
        <v>0.66666666666666663</v>
      </c>
      <c r="S31" s="5">
        <v>6</v>
      </c>
      <c r="T31" s="5">
        <v>3</v>
      </c>
      <c r="U31" s="15">
        <v>0.75</v>
      </c>
    </row>
    <row r="32" spans="1:21">
      <c r="A32" s="5">
        <v>15</v>
      </c>
      <c r="B32" s="6" t="s">
        <v>69</v>
      </c>
      <c r="C32" s="6" t="s">
        <v>22</v>
      </c>
      <c r="D32" s="6" t="s">
        <v>70</v>
      </c>
      <c r="E32" s="6" t="s">
        <v>71</v>
      </c>
      <c r="F32" s="6" t="s">
        <v>25</v>
      </c>
      <c r="G32" s="5">
        <v>2</v>
      </c>
      <c r="H32" s="5">
        <v>8</v>
      </c>
      <c r="I32" s="5">
        <v>52</v>
      </c>
      <c r="J32" s="7">
        <v>0.83870967741935487</v>
      </c>
      <c r="K32" s="5">
        <v>10</v>
      </c>
      <c r="L32" s="7">
        <v>0.16129032258064516</v>
      </c>
      <c r="M32" s="5">
        <v>5</v>
      </c>
      <c r="N32" s="7">
        <v>8.0645161290322578E-2</v>
      </c>
      <c r="O32" s="5">
        <v>45</v>
      </c>
      <c r="P32" s="5">
        <v>17</v>
      </c>
      <c r="Q32" s="7">
        <v>0.72580645161290325</v>
      </c>
      <c r="R32" s="7">
        <v>0.27419354838709675</v>
      </c>
      <c r="S32" s="5">
        <v>62</v>
      </c>
      <c r="T32" s="5">
        <v>14</v>
      </c>
      <c r="U32" s="15">
        <v>7.75</v>
      </c>
    </row>
    <row r="33" spans="1:21">
      <c r="A33" s="5">
        <v>16</v>
      </c>
      <c r="B33" s="6" t="s">
        <v>72</v>
      </c>
      <c r="C33" s="6" t="s">
        <v>22</v>
      </c>
      <c r="D33" s="6" t="s">
        <v>73</v>
      </c>
      <c r="E33" s="6" t="s">
        <v>39</v>
      </c>
      <c r="F33" s="6" t="s">
        <v>33</v>
      </c>
      <c r="G33" s="5">
        <v>2</v>
      </c>
      <c r="H33" s="5">
        <v>8</v>
      </c>
      <c r="I33" s="5">
        <v>273</v>
      </c>
      <c r="J33" s="7">
        <v>0.84259259259259256</v>
      </c>
      <c r="K33" s="5">
        <v>51</v>
      </c>
      <c r="L33" s="7">
        <v>0.15740740740740741</v>
      </c>
      <c r="M33" s="5">
        <v>63</v>
      </c>
      <c r="N33" s="7">
        <v>0.19444444444444445</v>
      </c>
      <c r="O33" s="5">
        <v>195</v>
      </c>
      <c r="P33" s="5">
        <v>129</v>
      </c>
      <c r="Q33" s="7">
        <v>0.60185185185185186</v>
      </c>
      <c r="R33" s="7">
        <v>0.39814814814814814</v>
      </c>
      <c r="S33" s="5">
        <v>324</v>
      </c>
      <c r="T33" s="5">
        <v>104</v>
      </c>
      <c r="U33" s="15">
        <v>40.5</v>
      </c>
    </row>
    <row r="34" spans="1:21">
      <c r="A34" s="5">
        <v>17</v>
      </c>
      <c r="B34" s="6" t="s">
        <v>31</v>
      </c>
      <c r="C34" s="6" t="s">
        <v>22</v>
      </c>
      <c r="D34" s="6" t="s">
        <v>74</v>
      </c>
      <c r="E34" s="6" t="s">
        <v>75</v>
      </c>
      <c r="F34" s="6" t="s">
        <v>68</v>
      </c>
      <c r="G34" s="5">
        <v>2</v>
      </c>
      <c r="H34" s="5">
        <v>8</v>
      </c>
      <c r="I34" s="5">
        <v>48</v>
      </c>
      <c r="J34" s="7">
        <v>0.8571428571428571</v>
      </c>
      <c r="K34" s="5">
        <v>8</v>
      </c>
      <c r="L34" s="7">
        <v>0.14285714285714285</v>
      </c>
      <c r="M34" s="5">
        <v>17</v>
      </c>
      <c r="N34" s="7">
        <v>0.30357142857142855</v>
      </c>
      <c r="O34" s="5">
        <v>38</v>
      </c>
      <c r="P34" s="5">
        <v>18</v>
      </c>
      <c r="Q34" s="7">
        <v>0.6785714285714286</v>
      </c>
      <c r="R34" s="7">
        <v>0.32142857142857145</v>
      </c>
      <c r="S34" s="5">
        <v>56</v>
      </c>
      <c r="T34" s="5">
        <v>14</v>
      </c>
      <c r="U34" s="15">
        <v>7</v>
      </c>
    </row>
    <row r="35" spans="1:21">
      <c r="A35" s="5">
        <v>19</v>
      </c>
      <c r="B35" s="6" t="s">
        <v>80</v>
      </c>
      <c r="C35" s="6" t="s">
        <v>43</v>
      </c>
      <c r="D35" s="6" t="s">
        <v>81</v>
      </c>
      <c r="E35" s="6" t="s">
        <v>82</v>
      </c>
      <c r="F35" s="6" t="s">
        <v>64</v>
      </c>
      <c r="G35" s="5">
        <v>2</v>
      </c>
      <c r="H35" s="5">
        <v>8</v>
      </c>
      <c r="I35" s="5">
        <v>27</v>
      </c>
      <c r="J35" s="7">
        <v>0.75</v>
      </c>
      <c r="K35" s="5">
        <v>9</v>
      </c>
      <c r="L35" s="7">
        <v>0.25</v>
      </c>
      <c r="M35" s="5">
        <v>7</v>
      </c>
      <c r="N35" s="7">
        <v>0.19444444444444445</v>
      </c>
      <c r="O35" s="5">
        <v>29</v>
      </c>
      <c r="P35" s="5">
        <v>7</v>
      </c>
      <c r="Q35" s="7">
        <v>0.80555555555555558</v>
      </c>
      <c r="R35" s="7">
        <v>0.19444444444444445</v>
      </c>
      <c r="S35" s="5">
        <v>36</v>
      </c>
      <c r="T35" s="5">
        <v>10</v>
      </c>
      <c r="U35" s="15">
        <v>4.5</v>
      </c>
    </row>
    <row r="36" spans="1:21">
      <c r="A36" s="5">
        <v>21</v>
      </c>
      <c r="B36" s="6" t="s">
        <v>85</v>
      </c>
      <c r="C36" s="6" t="s">
        <v>22</v>
      </c>
      <c r="D36" s="6" t="s">
        <v>86</v>
      </c>
      <c r="E36" s="6" t="s">
        <v>87</v>
      </c>
      <c r="F36" s="6" t="s">
        <v>33</v>
      </c>
      <c r="G36" s="5">
        <v>2</v>
      </c>
      <c r="H36" s="5">
        <v>8</v>
      </c>
      <c r="I36" s="5">
        <v>255</v>
      </c>
      <c r="J36" s="7">
        <v>0.84717607973421927</v>
      </c>
      <c r="K36" s="5">
        <v>46</v>
      </c>
      <c r="L36" s="7">
        <v>0.15282392026578073</v>
      </c>
      <c r="M36" s="5">
        <v>12</v>
      </c>
      <c r="N36" s="7">
        <v>3.9867109634551492E-2</v>
      </c>
      <c r="O36" s="5">
        <v>216</v>
      </c>
      <c r="P36" s="5">
        <v>85</v>
      </c>
      <c r="Q36" s="7">
        <v>0.71760797342192695</v>
      </c>
      <c r="R36" s="7">
        <v>0.28239202657807311</v>
      </c>
      <c r="S36" s="5">
        <v>301</v>
      </c>
      <c r="T36" s="5">
        <v>69</v>
      </c>
      <c r="U36" s="15">
        <v>37.625</v>
      </c>
    </row>
    <row r="37" spans="1:21">
      <c r="A37" s="5">
        <v>22</v>
      </c>
      <c r="B37" s="6" t="s">
        <v>88</v>
      </c>
      <c r="C37" s="6" t="s">
        <v>22</v>
      </c>
      <c r="D37" s="6" t="s">
        <v>89</v>
      </c>
      <c r="E37" s="6" t="s">
        <v>90</v>
      </c>
      <c r="F37" s="6" t="s">
        <v>68</v>
      </c>
      <c r="G37" s="5">
        <v>2</v>
      </c>
      <c r="H37" s="5">
        <v>8</v>
      </c>
      <c r="I37" s="5">
        <v>63</v>
      </c>
      <c r="J37" s="7">
        <v>0.75903614457831325</v>
      </c>
      <c r="K37" s="5">
        <v>20</v>
      </c>
      <c r="L37" s="7">
        <v>0.24096385542168675</v>
      </c>
      <c r="M37" s="5">
        <v>15</v>
      </c>
      <c r="N37" s="7">
        <v>0.18072289156626506</v>
      </c>
      <c r="O37" s="5">
        <v>53</v>
      </c>
      <c r="P37" s="5">
        <v>30</v>
      </c>
      <c r="Q37" s="7">
        <v>0.63855421686746983</v>
      </c>
      <c r="R37" s="7">
        <v>0.36144578313253012</v>
      </c>
      <c r="S37" s="5">
        <v>83</v>
      </c>
      <c r="T37" s="5">
        <v>19</v>
      </c>
      <c r="U37" s="15">
        <v>10.375</v>
      </c>
    </row>
    <row r="38" spans="1:21">
      <c r="A38" s="5">
        <v>24</v>
      </c>
      <c r="B38" s="6" t="s">
        <v>93</v>
      </c>
      <c r="C38" s="6" t="s">
        <v>22</v>
      </c>
      <c r="D38" s="6" t="s">
        <v>94</v>
      </c>
      <c r="E38" s="6" t="s">
        <v>30</v>
      </c>
      <c r="F38" s="6" t="s">
        <v>33</v>
      </c>
      <c r="G38" s="5">
        <v>2</v>
      </c>
      <c r="H38" s="5">
        <v>8</v>
      </c>
      <c r="I38" s="5">
        <v>99</v>
      </c>
      <c r="J38" s="7">
        <v>0.69718309859154926</v>
      </c>
      <c r="K38" s="5">
        <v>16</v>
      </c>
      <c r="L38" s="7">
        <v>0.11267605633802817</v>
      </c>
      <c r="M38" s="5">
        <v>7</v>
      </c>
      <c r="N38" s="7">
        <v>4.9295774647887321E-2</v>
      </c>
      <c r="O38" s="5">
        <v>126</v>
      </c>
      <c r="P38" s="5">
        <v>16</v>
      </c>
      <c r="Q38" s="7">
        <v>0.88732394366197187</v>
      </c>
      <c r="R38" s="7">
        <v>0.11267605633802817</v>
      </c>
      <c r="S38" s="5">
        <v>142</v>
      </c>
      <c r="T38" s="5">
        <v>40</v>
      </c>
      <c r="U38" s="15">
        <v>17.75</v>
      </c>
    </row>
    <row r="39" spans="1:21">
      <c r="A39" s="5">
        <v>25</v>
      </c>
      <c r="B39" s="6" t="s">
        <v>95</v>
      </c>
      <c r="C39" s="6" t="s">
        <v>43</v>
      </c>
      <c r="D39" s="6" t="s">
        <v>96</v>
      </c>
      <c r="E39" s="6" t="s">
        <v>97</v>
      </c>
      <c r="F39" s="6" t="s">
        <v>64</v>
      </c>
      <c r="G39" s="5">
        <v>2</v>
      </c>
      <c r="H39" s="5">
        <v>8</v>
      </c>
      <c r="I39" s="5">
        <v>47</v>
      </c>
      <c r="J39" s="7">
        <v>0.87037037037037035</v>
      </c>
      <c r="K39" s="5">
        <v>8</v>
      </c>
      <c r="L39" s="7">
        <v>0.14814814814814814</v>
      </c>
      <c r="M39" s="5">
        <v>15</v>
      </c>
      <c r="N39" s="7">
        <v>0.27777777777777779</v>
      </c>
      <c r="O39" s="5">
        <v>18</v>
      </c>
      <c r="P39" s="5">
        <v>36</v>
      </c>
      <c r="Q39" s="7">
        <v>0.33333333333333331</v>
      </c>
      <c r="R39" s="7">
        <v>0.66666666666666663</v>
      </c>
      <c r="S39" s="5">
        <v>54</v>
      </c>
      <c r="T39" s="5">
        <v>14</v>
      </c>
      <c r="U39" s="15">
        <v>6.75</v>
      </c>
    </row>
    <row r="40" spans="1:21">
      <c r="A40" s="5"/>
      <c r="B40" s="6"/>
      <c r="C40" s="6"/>
      <c r="D40" s="6"/>
      <c r="E40" s="6"/>
      <c r="F40" s="6"/>
      <c r="G40" s="5"/>
      <c r="H40" s="5"/>
      <c r="I40" s="17">
        <f>SUM(I27:I39)</f>
        <v>1499</v>
      </c>
      <c r="J40" s="57">
        <f>I40/S40</f>
        <v>0.78032274856845396</v>
      </c>
      <c r="K40" s="17">
        <f>SUM(K27:K39)</f>
        <v>396</v>
      </c>
      <c r="L40" s="57">
        <f>K40/S40</f>
        <v>0.20614263404476835</v>
      </c>
      <c r="M40" s="17">
        <f>SUM(M27:M39)</f>
        <v>445</v>
      </c>
      <c r="N40" s="57">
        <f>M40/S40</f>
        <v>0.23165018219677252</v>
      </c>
      <c r="O40" s="17">
        <f>SUM(O27:O39)</f>
        <v>1319</v>
      </c>
      <c r="P40" s="17">
        <f>SUM(P27:P39)</f>
        <v>600</v>
      </c>
      <c r="Q40" s="57">
        <f>O40/S40</f>
        <v>0.68662155127537738</v>
      </c>
      <c r="R40" s="57">
        <f>P40/S40</f>
        <v>0.31233732431025507</v>
      </c>
      <c r="S40" s="17">
        <f>SUM(S27:S39)</f>
        <v>1921</v>
      </c>
      <c r="T40" s="17">
        <f>SUM(T27:T39)</f>
        <v>487</v>
      </c>
      <c r="U40" s="17">
        <f>SUM(U27:U39)</f>
        <v>240.125</v>
      </c>
    </row>
    <row r="41" spans="1:21">
      <c r="A41" s="5"/>
      <c r="B41" s="6"/>
      <c r="C41" s="6"/>
      <c r="D41" s="6"/>
      <c r="E41" s="6"/>
      <c r="F41" s="6"/>
      <c r="G41" s="5"/>
      <c r="H41" s="5"/>
      <c r="I41" s="46"/>
      <c r="J41" s="48"/>
      <c r="K41" s="46"/>
      <c r="L41" s="48"/>
      <c r="M41" s="46"/>
      <c r="N41" s="48"/>
      <c r="O41" s="46"/>
      <c r="P41" s="46"/>
      <c r="Q41" s="48"/>
      <c r="R41" s="48"/>
      <c r="S41" s="27" t="s">
        <v>140</v>
      </c>
      <c r="U41" s="28">
        <f>SUM(U27:U39)/COUNT(U27:U39)</f>
        <v>18.471153846153847</v>
      </c>
    </row>
    <row r="42" spans="1:21">
      <c r="A42" s="5"/>
      <c r="B42" s="6"/>
      <c r="C42" s="6"/>
      <c r="D42" s="6"/>
      <c r="E42" s="6"/>
      <c r="F42" s="6"/>
      <c r="G42" s="5"/>
      <c r="H42" s="5"/>
      <c r="I42" s="46"/>
      <c r="J42" s="48"/>
      <c r="K42" s="46"/>
      <c r="L42" s="48"/>
      <c r="M42" s="46"/>
      <c r="N42" s="48"/>
      <c r="O42" s="46"/>
      <c r="P42" s="46"/>
      <c r="Q42" s="48"/>
      <c r="R42" s="48"/>
      <c r="S42" s="27" t="s">
        <v>141</v>
      </c>
      <c r="U42" s="28">
        <f>SUM(T27:T39)/COUNT(T27:T39)</f>
        <v>37.46153846153846</v>
      </c>
    </row>
    <row r="43" spans="1:21">
      <c r="A43" s="5"/>
      <c r="B43" s="6"/>
      <c r="C43" s="6"/>
      <c r="D43" s="6"/>
      <c r="E43" s="6"/>
      <c r="F43" s="6"/>
      <c r="G43" s="5"/>
      <c r="H43" s="5"/>
      <c r="I43" s="5"/>
      <c r="J43" s="7"/>
      <c r="K43" s="5"/>
      <c r="L43" s="7"/>
      <c r="M43" s="5"/>
      <c r="N43" s="7"/>
      <c r="O43" s="5"/>
      <c r="P43" s="5"/>
      <c r="Q43" s="7"/>
      <c r="R43" s="7"/>
      <c r="S43" s="5"/>
      <c r="T43" s="5"/>
      <c r="U43" s="15"/>
    </row>
    <row r="44" spans="1:21">
      <c r="A44" s="5"/>
      <c r="B44" s="87" t="s">
        <v>176</v>
      </c>
      <c r="C44" s="6"/>
      <c r="D44" s="6"/>
      <c r="E44" s="6"/>
      <c r="F44" s="6"/>
      <c r="G44" s="5"/>
      <c r="H44" s="5"/>
      <c r="I44" s="5"/>
      <c r="J44" s="7"/>
      <c r="K44" s="5"/>
      <c r="L44" s="7"/>
      <c r="M44" s="5"/>
      <c r="N44" s="7"/>
      <c r="O44" s="5"/>
      <c r="P44" s="5"/>
      <c r="Q44" s="7"/>
      <c r="R44" s="7"/>
      <c r="S44" s="5"/>
      <c r="T44" s="5"/>
      <c r="U44" s="15"/>
    </row>
    <row r="45" spans="1:21">
      <c r="A45" s="5">
        <v>28</v>
      </c>
      <c r="B45" s="6" t="s">
        <v>103</v>
      </c>
      <c r="C45" s="6" t="s">
        <v>22</v>
      </c>
      <c r="D45" s="6" t="s">
        <v>104</v>
      </c>
      <c r="E45" s="6" t="s">
        <v>105</v>
      </c>
      <c r="F45" s="6" t="s">
        <v>68</v>
      </c>
      <c r="G45" s="5">
        <v>2</v>
      </c>
      <c r="H45" s="5">
        <v>8</v>
      </c>
      <c r="I45" s="5">
        <v>98</v>
      </c>
      <c r="J45" s="7">
        <v>0.8990825688073395</v>
      </c>
      <c r="K45" s="5">
        <v>11</v>
      </c>
      <c r="L45" s="7">
        <v>0.10091743119266056</v>
      </c>
      <c r="M45" s="5">
        <v>88</v>
      </c>
      <c r="N45" s="7">
        <v>0.80733944954128445</v>
      </c>
      <c r="O45" s="5">
        <v>100</v>
      </c>
      <c r="P45" s="5">
        <v>9</v>
      </c>
      <c r="Q45" s="7">
        <v>0.91743119266055051</v>
      </c>
      <c r="R45" s="7">
        <v>8.2568807339449546E-2</v>
      </c>
      <c r="S45" s="5">
        <v>109</v>
      </c>
      <c r="T45" s="5">
        <v>25</v>
      </c>
      <c r="U45" s="15">
        <v>13.625</v>
      </c>
    </row>
    <row r="46" spans="1:21">
      <c r="A46" s="5">
        <v>29</v>
      </c>
      <c r="B46" s="6" t="s">
        <v>106</v>
      </c>
      <c r="C46" s="6" t="s">
        <v>22</v>
      </c>
      <c r="D46" s="6" t="s">
        <v>107</v>
      </c>
      <c r="E46" s="6" t="s">
        <v>108</v>
      </c>
      <c r="F46" s="6" t="s">
        <v>33</v>
      </c>
      <c r="G46" s="5">
        <v>2</v>
      </c>
      <c r="H46" s="5">
        <v>8</v>
      </c>
      <c r="I46" s="5">
        <v>682</v>
      </c>
      <c r="J46" s="7">
        <v>0.84301606922126082</v>
      </c>
      <c r="K46" s="5">
        <v>127</v>
      </c>
      <c r="L46" s="7">
        <v>0.15698393077873918</v>
      </c>
      <c r="M46" s="5">
        <v>809</v>
      </c>
      <c r="N46" s="7">
        <v>1</v>
      </c>
      <c r="O46" s="5">
        <v>601</v>
      </c>
      <c r="P46" s="5">
        <v>208</v>
      </c>
      <c r="Q46" s="7">
        <v>0.74289245982694685</v>
      </c>
      <c r="R46" s="7">
        <v>0.25710754017305315</v>
      </c>
      <c r="S46" s="5">
        <v>809</v>
      </c>
      <c r="T46" s="5">
        <v>182</v>
      </c>
      <c r="U46" s="15">
        <v>101.125</v>
      </c>
    </row>
    <row r="47" spans="1:21">
      <c r="A47" s="5">
        <v>31</v>
      </c>
      <c r="B47" s="6" t="s">
        <v>112</v>
      </c>
      <c r="C47" s="6" t="s">
        <v>113</v>
      </c>
      <c r="D47" s="6" t="s">
        <v>114</v>
      </c>
      <c r="E47" s="6" t="s">
        <v>115</v>
      </c>
      <c r="F47" s="6" t="s">
        <v>33</v>
      </c>
      <c r="G47" s="5">
        <v>2</v>
      </c>
      <c r="H47" s="5">
        <v>8</v>
      </c>
      <c r="I47" s="5">
        <v>442</v>
      </c>
      <c r="J47" s="7">
        <v>0.8125</v>
      </c>
      <c r="K47" s="5">
        <v>102</v>
      </c>
      <c r="L47" s="7">
        <v>0.1875</v>
      </c>
      <c r="M47" s="5">
        <v>544</v>
      </c>
      <c r="N47" s="7">
        <v>1</v>
      </c>
      <c r="O47" s="5">
        <v>445</v>
      </c>
      <c r="P47" s="5">
        <v>99</v>
      </c>
      <c r="Q47" s="7">
        <v>0.81801470588235292</v>
      </c>
      <c r="R47" s="7">
        <v>0.18198529411764705</v>
      </c>
      <c r="S47" s="5">
        <v>544</v>
      </c>
      <c r="T47" s="5">
        <v>122</v>
      </c>
      <c r="U47" s="15">
        <v>68</v>
      </c>
    </row>
    <row r="48" spans="1:21">
      <c r="A48" s="5">
        <v>32</v>
      </c>
      <c r="B48" s="6" t="s">
        <v>116</v>
      </c>
      <c r="C48" s="6" t="s">
        <v>113</v>
      </c>
      <c r="D48" s="6" t="s">
        <v>117</v>
      </c>
      <c r="E48" s="6" t="s">
        <v>118</v>
      </c>
      <c r="F48" s="6" t="s">
        <v>33</v>
      </c>
      <c r="G48" s="5">
        <v>2</v>
      </c>
      <c r="H48" s="5">
        <v>8</v>
      </c>
      <c r="I48" s="5">
        <v>707</v>
      </c>
      <c r="J48" s="7">
        <v>0.88596491228070173</v>
      </c>
      <c r="K48" s="5">
        <v>91</v>
      </c>
      <c r="L48" s="7">
        <v>0.11403508771929824</v>
      </c>
      <c r="M48" s="5">
        <v>798</v>
      </c>
      <c r="N48" s="7">
        <v>1</v>
      </c>
      <c r="O48" s="5">
        <v>760</v>
      </c>
      <c r="P48" s="5">
        <v>38</v>
      </c>
      <c r="Q48" s="7">
        <v>0.95238095238095233</v>
      </c>
      <c r="R48" s="7">
        <v>4.7619047619047616E-2</v>
      </c>
      <c r="S48" s="5">
        <v>798</v>
      </c>
      <c r="T48" s="5">
        <v>166</v>
      </c>
      <c r="U48" s="15">
        <v>99.75</v>
      </c>
    </row>
    <row r="49" spans="1:21">
      <c r="A49" s="5">
        <v>33</v>
      </c>
      <c r="B49" s="6" t="s">
        <v>119</v>
      </c>
      <c r="C49" s="6" t="s">
        <v>60</v>
      </c>
      <c r="D49" s="6" t="s">
        <v>120</v>
      </c>
      <c r="E49" s="6" t="s">
        <v>121</v>
      </c>
      <c r="F49" s="6" t="s">
        <v>46</v>
      </c>
      <c r="G49" s="5">
        <v>2</v>
      </c>
      <c r="H49" s="5">
        <v>8</v>
      </c>
      <c r="I49" s="5">
        <v>54</v>
      </c>
      <c r="J49" s="7">
        <v>0.9</v>
      </c>
      <c r="K49" s="5">
        <v>6</v>
      </c>
      <c r="L49" s="7">
        <v>0.1</v>
      </c>
      <c r="M49" s="5">
        <v>60</v>
      </c>
      <c r="N49" s="7">
        <v>1</v>
      </c>
      <c r="O49" s="5">
        <v>55</v>
      </c>
      <c r="P49" s="5">
        <v>5</v>
      </c>
      <c r="Q49" s="7">
        <v>0.91666666666666663</v>
      </c>
      <c r="R49" s="7">
        <v>8.3333333333333329E-2</v>
      </c>
      <c r="S49" s="5">
        <v>60</v>
      </c>
      <c r="T49" s="5">
        <v>13</v>
      </c>
      <c r="U49" s="15">
        <v>7.5</v>
      </c>
    </row>
    <row r="50" spans="1:21">
      <c r="A50" s="5">
        <v>36</v>
      </c>
      <c r="B50" s="6" t="s">
        <v>127</v>
      </c>
      <c r="C50" s="6" t="s">
        <v>60</v>
      </c>
      <c r="D50" s="6" t="s">
        <v>128</v>
      </c>
      <c r="E50" s="6" t="s">
        <v>129</v>
      </c>
      <c r="F50" s="6" t="s">
        <v>130</v>
      </c>
      <c r="G50" s="5">
        <v>2</v>
      </c>
      <c r="H50" s="5">
        <v>8</v>
      </c>
      <c r="I50" s="5">
        <v>14</v>
      </c>
      <c r="J50" s="7">
        <v>0.73684210526315785</v>
      </c>
      <c r="K50" s="5">
        <v>5</v>
      </c>
      <c r="L50" s="7">
        <v>0.26315789473684209</v>
      </c>
      <c r="M50" s="5">
        <v>19</v>
      </c>
      <c r="N50" s="7">
        <v>1</v>
      </c>
      <c r="O50" s="5">
        <v>11</v>
      </c>
      <c r="P50" s="5">
        <v>8</v>
      </c>
      <c r="Q50" s="7">
        <v>0.57894736842105265</v>
      </c>
      <c r="R50" s="7">
        <v>0.42105263157894735</v>
      </c>
      <c r="S50" s="5">
        <v>19</v>
      </c>
      <c r="T50" s="5">
        <v>11</v>
      </c>
      <c r="U50" s="15">
        <v>2.375</v>
      </c>
    </row>
    <row r="51" spans="1:21" s="17" customFormat="1">
      <c r="I51" s="17">
        <f>SUM(I45:I50)</f>
        <v>1997</v>
      </c>
      <c r="J51" s="57">
        <f>I51/S51</f>
        <v>0.8537836682342882</v>
      </c>
      <c r="K51" s="17">
        <f>SUM(K45:K50)</f>
        <v>342</v>
      </c>
      <c r="L51" s="57">
        <f>K51/S51</f>
        <v>0.14621633176571183</v>
      </c>
      <c r="M51" s="17">
        <f>SUM(M45:M50)</f>
        <v>2318</v>
      </c>
      <c r="N51" s="57">
        <f>M51/S51</f>
        <v>0.99102180418982466</v>
      </c>
      <c r="O51" s="17">
        <f>SUM(O45:O50)</f>
        <v>1972</v>
      </c>
      <c r="P51" s="17">
        <f>SUM(P45:P50)</f>
        <v>367</v>
      </c>
      <c r="Q51" s="57">
        <f>O51/S51</f>
        <v>0.84309533988884133</v>
      </c>
      <c r="R51" s="57">
        <f>P51/S51</f>
        <v>0.15690466011115861</v>
      </c>
      <c r="S51" s="17">
        <f>SUM(S45:S50)</f>
        <v>2339</v>
      </c>
      <c r="T51" s="17">
        <f>SUM(T45:T50)</f>
        <v>519</v>
      </c>
      <c r="U51" s="17">
        <f>SUM(U45:U50)</f>
        <v>292.375</v>
      </c>
    </row>
    <row r="52" spans="1:21">
      <c r="S52" s="27" t="s">
        <v>140</v>
      </c>
      <c r="U52" s="28">
        <f>SUM(U45:U50)/COUNT(U45:U50)</f>
        <v>48.729166666666664</v>
      </c>
    </row>
    <row r="53" spans="1:21">
      <c r="S53" s="27" t="s">
        <v>141</v>
      </c>
      <c r="U53" s="28">
        <f>SUM(T45:T50)/COUNT(T45:T50)</f>
        <v>86.5</v>
      </c>
    </row>
  </sheetData>
  <phoneticPr fontId="7" type="noConversion"/>
  <printOptions gridLines="1"/>
  <pageMargins left="0" right="0" top="0.5" bottom="0.5" header="0.5" footer="0.25"/>
  <pageSetup paperSize="5" orientation="landscape"/>
  <headerFooter alignWithMargins="0">
    <oddFooter>&amp;A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zoomScale="90" zoomScaleNormal="90" zoomScalePageLayoutView="90" workbookViewId="0">
      <selection activeCell="M51" sqref="M51"/>
    </sheetView>
  </sheetViews>
  <sheetFormatPr baseColWidth="10" defaultColWidth="8.83203125" defaultRowHeight="12" x14ac:dyDescent="0"/>
  <cols>
    <col min="1" max="1" width="8.33203125" bestFit="1" customWidth="1"/>
    <col min="2" max="2" width="36.83203125" bestFit="1" customWidth="1"/>
    <col min="3" max="3" width="8.1640625" bestFit="1" customWidth="1"/>
    <col min="4" max="4" width="19.1640625" bestFit="1" customWidth="1"/>
    <col min="5" max="5" width="31" bestFit="1" customWidth="1"/>
    <col min="6" max="6" width="5" bestFit="1" customWidth="1"/>
    <col min="7" max="7" width="15.5" bestFit="1" customWidth="1"/>
    <col min="8" max="8" width="7.5" customWidth="1"/>
    <col min="9" max="9" width="14.5" bestFit="1" customWidth="1"/>
    <col min="10" max="10" width="11.33203125" bestFit="1" customWidth="1"/>
    <col min="11" max="11" width="16.5" bestFit="1" customWidth="1"/>
    <col min="12" max="12" width="13.5" bestFit="1" customWidth="1"/>
    <col min="13" max="13" width="12.1640625" bestFit="1" customWidth="1"/>
    <col min="14" max="14" width="14.33203125" bestFit="1" customWidth="1"/>
    <col min="15" max="15" width="10.5" bestFit="1" customWidth="1"/>
    <col min="16" max="16" width="9" bestFit="1" customWidth="1"/>
    <col min="17" max="17" width="12.1640625" bestFit="1" customWidth="1"/>
    <col min="18" max="18" width="10.6640625" customWidth="1"/>
    <col min="19" max="19" width="15.6640625" bestFit="1" customWidth="1"/>
    <col min="20" max="20" width="9" customWidth="1"/>
    <col min="21" max="21" width="14.6640625" bestFit="1" customWidth="1"/>
  </cols>
  <sheetData>
    <row r="1" spans="1:21">
      <c r="A1" s="75" t="s">
        <v>0</v>
      </c>
      <c r="B1" s="75" t="s">
        <v>1</v>
      </c>
      <c r="C1" s="75" t="s">
        <v>2</v>
      </c>
      <c r="D1" s="75" t="s">
        <v>3</v>
      </c>
      <c r="E1" s="75" t="s">
        <v>4</v>
      </c>
      <c r="F1" s="75" t="s">
        <v>5</v>
      </c>
      <c r="G1" s="75" t="s">
        <v>6</v>
      </c>
      <c r="H1" s="75" t="s">
        <v>7</v>
      </c>
      <c r="I1" s="75" t="s">
        <v>8</v>
      </c>
      <c r="J1" s="75" t="s">
        <v>9</v>
      </c>
      <c r="K1" s="75" t="s">
        <v>10</v>
      </c>
      <c r="L1" s="75" t="s">
        <v>11</v>
      </c>
      <c r="M1" s="75" t="s">
        <v>12</v>
      </c>
      <c r="N1" s="75" t="s">
        <v>13</v>
      </c>
      <c r="O1" s="75" t="s">
        <v>14</v>
      </c>
      <c r="P1" s="75" t="s">
        <v>15</v>
      </c>
      <c r="Q1" s="75" t="s">
        <v>16</v>
      </c>
      <c r="R1" s="75" t="s">
        <v>17</v>
      </c>
      <c r="S1" s="75" t="s">
        <v>18</v>
      </c>
      <c r="T1" s="75" t="s">
        <v>19</v>
      </c>
      <c r="U1" s="75" t="s">
        <v>20</v>
      </c>
    </row>
    <row r="2" spans="1:21">
      <c r="A2" s="46">
        <v>7</v>
      </c>
      <c r="B2" s="47" t="s">
        <v>42</v>
      </c>
      <c r="C2" s="47" t="s">
        <v>43</v>
      </c>
      <c r="D2" s="47" t="s">
        <v>44</v>
      </c>
      <c r="E2" s="47" t="s">
        <v>45</v>
      </c>
      <c r="F2" s="47" t="s">
        <v>46</v>
      </c>
      <c r="G2" s="46">
        <v>2</v>
      </c>
      <c r="H2" s="46">
        <v>8</v>
      </c>
      <c r="I2" s="46">
        <v>53</v>
      </c>
      <c r="J2" s="48">
        <v>0.66249999999999998</v>
      </c>
      <c r="K2" s="46">
        <v>27</v>
      </c>
      <c r="L2" s="48">
        <v>0.33750000000000002</v>
      </c>
      <c r="M2" s="46">
        <v>5</v>
      </c>
      <c r="N2" s="48">
        <v>6.25E-2</v>
      </c>
      <c r="O2" s="46">
        <v>55</v>
      </c>
      <c r="P2" s="46">
        <v>25</v>
      </c>
      <c r="Q2" s="48">
        <v>0.6875</v>
      </c>
      <c r="R2" s="48">
        <v>0.3125</v>
      </c>
      <c r="S2" s="46">
        <v>80</v>
      </c>
      <c r="T2" s="46">
        <v>25</v>
      </c>
      <c r="U2" s="49">
        <v>10</v>
      </c>
    </row>
    <row r="3" spans="1:21">
      <c r="A3" s="46">
        <v>8</v>
      </c>
      <c r="B3" s="47" t="s">
        <v>47</v>
      </c>
      <c r="C3" s="47" t="s">
        <v>22</v>
      </c>
      <c r="D3" s="47" t="s">
        <v>48</v>
      </c>
      <c r="E3" s="47" t="s">
        <v>49</v>
      </c>
      <c r="F3" s="47" t="s">
        <v>29</v>
      </c>
      <c r="G3" s="46">
        <v>2</v>
      </c>
      <c r="H3" s="46">
        <v>8</v>
      </c>
      <c r="I3" s="46">
        <v>330</v>
      </c>
      <c r="J3" s="48">
        <v>0.76744186046511598</v>
      </c>
      <c r="K3" s="46">
        <v>98</v>
      </c>
      <c r="L3" s="48">
        <v>0.227906976744186</v>
      </c>
      <c r="M3" s="46">
        <v>0</v>
      </c>
      <c r="N3" s="48">
        <v>0</v>
      </c>
      <c r="O3" s="46">
        <v>212</v>
      </c>
      <c r="P3" s="46">
        <v>218</v>
      </c>
      <c r="Q3" s="48">
        <v>0.49302325581395401</v>
      </c>
      <c r="R3" s="48">
        <v>0.50697674418604699</v>
      </c>
      <c r="S3" s="46">
        <v>430</v>
      </c>
      <c r="T3" s="46">
        <v>99</v>
      </c>
      <c r="U3" s="49">
        <v>53.75</v>
      </c>
    </row>
    <row r="4" spans="1:21">
      <c r="A4" s="46">
        <v>10</v>
      </c>
      <c r="B4" s="47" t="s">
        <v>53</v>
      </c>
      <c r="C4" s="47" t="s">
        <v>22</v>
      </c>
      <c r="D4" s="47" t="s">
        <v>54</v>
      </c>
      <c r="E4" s="47" t="s">
        <v>55</v>
      </c>
      <c r="F4" s="47" t="s">
        <v>33</v>
      </c>
      <c r="G4" s="46">
        <v>2</v>
      </c>
      <c r="H4" s="46">
        <v>8</v>
      </c>
      <c r="I4" s="46">
        <v>262</v>
      </c>
      <c r="J4" s="48">
        <v>0.73595505617977497</v>
      </c>
      <c r="K4" s="46">
        <v>94</v>
      </c>
      <c r="L4" s="48">
        <v>0.26404494382022498</v>
      </c>
      <c r="M4" s="46">
        <v>202</v>
      </c>
      <c r="N4" s="48">
        <v>0.56741573033707904</v>
      </c>
      <c r="O4" s="46">
        <v>307</v>
      </c>
      <c r="P4" s="46">
        <v>49</v>
      </c>
      <c r="Q4" s="48">
        <v>0.86235955056179803</v>
      </c>
      <c r="R4" s="48">
        <v>0.137640449438202</v>
      </c>
      <c r="S4" s="46">
        <v>356</v>
      </c>
      <c r="T4" s="46">
        <v>80</v>
      </c>
      <c r="U4" s="49">
        <v>44.5</v>
      </c>
    </row>
    <row r="5" spans="1:21">
      <c r="A5" s="46">
        <v>12</v>
      </c>
      <c r="B5" s="47" t="s">
        <v>59</v>
      </c>
      <c r="C5" s="47" t="s">
        <v>60</v>
      </c>
      <c r="D5" s="47" t="s">
        <v>61</v>
      </c>
      <c r="E5" s="47" t="s">
        <v>58</v>
      </c>
      <c r="F5" s="47" t="s">
        <v>46</v>
      </c>
      <c r="G5" s="46">
        <v>2</v>
      </c>
      <c r="H5" s="46">
        <v>8</v>
      </c>
      <c r="I5" s="46">
        <v>152</v>
      </c>
      <c r="J5" s="48">
        <v>0.69090909090909103</v>
      </c>
      <c r="K5" s="46">
        <v>68</v>
      </c>
      <c r="L5" s="48">
        <v>0.30909090909090903</v>
      </c>
      <c r="M5" s="46">
        <v>7</v>
      </c>
      <c r="N5" s="48">
        <v>3.1818181818181801E-2</v>
      </c>
      <c r="O5" s="46">
        <v>159</v>
      </c>
      <c r="P5" s="46">
        <v>61</v>
      </c>
      <c r="Q5" s="48">
        <v>0.722727272727273</v>
      </c>
      <c r="R5" s="48">
        <v>0.277272727272727</v>
      </c>
      <c r="S5" s="46">
        <v>220</v>
      </c>
      <c r="T5" s="46">
        <v>54</v>
      </c>
      <c r="U5" s="49">
        <v>27.5</v>
      </c>
    </row>
    <row r="6" spans="1:21">
      <c r="A6" s="46">
        <v>13</v>
      </c>
      <c r="B6" s="47" t="s">
        <v>62</v>
      </c>
      <c r="C6" s="47" t="s">
        <v>43</v>
      </c>
      <c r="D6" s="47" t="s">
        <v>63</v>
      </c>
      <c r="E6" s="47" t="s">
        <v>45</v>
      </c>
      <c r="F6" s="47" t="s">
        <v>64</v>
      </c>
      <c r="G6" s="46">
        <v>2</v>
      </c>
      <c r="H6" s="46">
        <v>8</v>
      </c>
      <c r="I6" s="46">
        <v>9</v>
      </c>
      <c r="J6" s="48">
        <v>1</v>
      </c>
      <c r="K6" s="46">
        <v>0</v>
      </c>
      <c r="L6" s="48">
        <v>0</v>
      </c>
      <c r="M6" s="46">
        <v>1</v>
      </c>
      <c r="N6" s="48">
        <v>0.11111111111111099</v>
      </c>
      <c r="O6" s="46">
        <v>7</v>
      </c>
      <c r="P6" s="46">
        <v>2</v>
      </c>
      <c r="Q6" s="48">
        <v>0.77777777777777801</v>
      </c>
      <c r="R6" s="48">
        <v>0.22222222222222199</v>
      </c>
      <c r="S6" s="46">
        <v>9</v>
      </c>
      <c r="T6" s="46">
        <v>4</v>
      </c>
      <c r="U6" s="49">
        <v>1.125</v>
      </c>
    </row>
    <row r="7" spans="1:21">
      <c r="A7" s="46">
        <v>15</v>
      </c>
      <c r="B7" s="47" t="s">
        <v>69</v>
      </c>
      <c r="C7" s="47" t="s">
        <v>22</v>
      </c>
      <c r="D7" s="47" t="s">
        <v>70</v>
      </c>
      <c r="E7" s="47" t="s">
        <v>71</v>
      </c>
      <c r="F7" s="47" t="s">
        <v>25</v>
      </c>
      <c r="G7" s="46">
        <v>2</v>
      </c>
      <c r="H7" s="46">
        <v>8</v>
      </c>
      <c r="I7" s="46">
        <v>67</v>
      </c>
      <c r="J7" s="48">
        <v>0.65686274509803899</v>
      </c>
      <c r="K7" s="46">
        <v>35</v>
      </c>
      <c r="L7" s="48">
        <v>0.34313725490196101</v>
      </c>
      <c r="M7" s="46">
        <v>8</v>
      </c>
      <c r="N7" s="48">
        <v>7.8431372549019607E-2</v>
      </c>
      <c r="O7" s="46">
        <v>82</v>
      </c>
      <c r="P7" s="46">
        <v>20</v>
      </c>
      <c r="Q7" s="48">
        <v>0.80392156862745101</v>
      </c>
      <c r="R7" s="48">
        <v>0.19607843137254899</v>
      </c>
      <c r="S7" s="46">
        <v>102</v>
      </c>
      <c r="T7" s="46">
        <v>29</v>
      </c>
      <c r="U7" s="49">
        <v>12.75</v>
      </c>
    </row>
    <row r="8" spans="1:21">
      <c r="A8" s="46">
        <v>16</v>
      </c>
      <c r="B8" s="47" t="s">
        <v>72</v>
      </c>
      <c r="C8" s="47" t="s">
        <v>22</v>
      </c>
      <c r="D8" s="47" t="s">
        <v>73</v>
      </c>
      <c r="E8" s="47" t="s">
        <v>39</v>
      </c>
      <c r="F8" s="47" t="s">
        <v>33</v>
      </c>
      <c r="G8" s="46">
        <v>2</v>
      </c>
      <c r="H8" s="46">
        <v>8</v>
      </c>
      <c r="I8" s="46">
        <v>269</v>
      </c>
      <c r="J8" s="48">
        <v>0.80538922155688597</v>
      </c>
      <c r="K8" s="46">
        <v>65</v>
      </c>
      <c r="L8" s="48">
        <v>0.194610778443114</v>
      </c>
      <c r="M8" s="46">
        <v>89</v>
      </c>
      <c r="N8" s="48">
        <v>0.26646706586826302</v>
      </c>
      <c r="O8" s="46">
        <v>169</v>
      </c>
      <c r="P8" s="46">
        <v>165</v>
      </c>
      <c r="Q8" s="48">
        <v>0.50598802395209597</v>
      </c>
      <c r="R8" s="48">
        <v>0.49401197604790398</v>
      </c>
      <c r="S8" s="46">
        <v>334</v>
      </c>
      <c r="T8" s="46">
        <v>68</v>
      </c>
      <c r="U8" s="49">
        <v>41.75</v>
      </c>
    </row>
    <row r="9" spans="1:21">
      <c r="A9" s="46">
        <v>17</v>
      </c>
      <c r="B9" s="47" t="s">
        <v>31</v>
      </c>
      <c r="C9" s="47" t="s">
        <v>22</v>
      </c>
      <c r="D9" s="47" t="s">
        <v>74</v>
      </c>
      <c r="E9" s="47" t="s">
        <v>75</v>
      </c>
      <c r="F9" s="47" t="s">
        <v>68</v>
      </c>
      <c r="G9" s="46">
        <v>2</v>
      </c>
      <c r="H9" s="46">
        <v>8</v>
      </c>
      <c r="I9" s="46">
        <v>85</v>
      </c>
      <c r="J9" s="48">
        <v>0.76576576576576605</v>
      </c>
      <c r="K9" s="46">
        <v>26</v>
      </c>
      <c r="L9" s="48">
        <v>0.23423423423423401</v>
      </c>
      <c r="M9" s="46">
        <v>57</v>
      </c>
      <c r="N9" s="48">
        <v>0.51351351351351304</v>
      </c>
      <c r="O9" s="46">
        <v>73</v>
      </c>
      <c r="P9" s="46">
        <v>38</v>
      </c>
      <c r="Q9" s="48">
        <v>0.65765765765765805</v>
      </c>
      <c r="R9" s="48">
        <v>0.34234234234234201</v>
      </c>
      <c r="S9" s="46">
        <v>111</v>
      </c>
      <c r="T9" s="46">
        <v>28</v>
      </c>
      <c r="U9" s="49">
        <v>13.875</v>
      </c>
    </row>
    <row r="10" spans="1:21">
      <c r="A10" s="46">
        <v>19</v>
      </c>
      <c r="B10" s="47" t="s">
        <v>80</v>
      </c>
      <c r="C10" s="47" t="s">
        <v>43</v>
      </c>
      <c r="D10" s="47" t="s">
        <v>81</v>
      </c>
      <c r="E10" s="47" t="s">
        <v>82</v>
      </c>
      <c r="F10" s="47" t="s">
        <v>64</v>
      </c>
      <c r="G10" s="46">
        <v>2</v>
      </c>
      <c r="H10" s="46">
        <v>8</v>
      </c>
      <c r="I10" s="46">
        <v>43</v>
      </c>
      <c r="J10" s="48">
        <v>0.682539682539683</v>
      </c>
      <c r="K10" s="46">
        <v>20</v>
      </c>
      <c r="L10" s="48">
        <v>0.317460317460317</v>
      </c>
      <c r="M10" s="46">
        <v>5</v>
      </c>
      <c r="N10" s="48">
        <v>7.9365079365079402E-2</v>
      </c>
      <c r="O10" s="46">
        <v>45</v>
      </c>
      <c r="P10" s="46">
        <v>18</v>
      </c>
      <c r="Q10" s="48">
        <v>0.71428571428571397</v>
      </c>
      <c r="R10" s="48">
        <v>0.28571428571428598</v>
      </c>
      <c r="S10" s="46">
        <v>63</v>
      </c>
      <c r="T10" s="46">
        <v>18</v>
      </c>
      <c r="U10" s="49">
        <v>7.875</v>
      </c>
    </row>
    <row r="11" spans="1:21">
      <c r="A11" s="46">
        <v>21</v>
      </c>
      <c r="B11" s="47" t="s">
        <v>85</v>
      </c>
      <c r="C11" s="47" t="s">
        <v>22</v>
      </c>
      <c r="D11" s="47" t="s">
        <v>86</v>
      </c>
      <c r="E11" s="47" t="s">
        <v>87</v>
      </c>
      <c r="F11" s="47" t="s">
        <v>33</v>
      </c>
      <c r="G11" s="46">
        <v>2</v>
      </c>
      <c r="H11" s="46">
        <v>8</v>
      </c>
      <c r="I11" s="46">
        <v>344</v>
      </c>
      <c r="J11" s="48">
        <v>0.80751173708920199</v>
      </c>
      <c r="K11" s="46">
        <v>82</v>
      </c>
      <c r="L11" s="48">
        <v>0.19248826291079801</v>
      </c>
      <c r="M11" s="46">
        <v>15</v>
      </c>
      <c r="N11" s="48">
        <v>3.5211267605633798E-2</v>
      </c>
      <c r="O11" s="46">
        <v>326</v>
      </c>
      <c r="P11" s="46">
        <v>100</v>
      </c>
      <c r="Q11" s="48">
        <v>0.76525821596244104</v>
      </c>
      <c r="R11" s="48">
        <v>0.23474178403755899</v>
      </c>
      <c r="S11" s="46">
        <v>426</v>
      </c>
      <c r="T11" s="46">
        <v>99</v>
      </c>
      <c r="U11" s="49">
        <v>53.25</v>
      </c>
    </row>
    <row r="12" spans="1:21">
      <c r="A12" s="46">
        <v>22</v>
      </c>
      <c r="B12" s="47" t="s">
        <v>88</v>
      </c>
      <c r="C12" s="47" t="s">
        <v>22</v>
      </c>
      <c r="D12" s="47" t="s">
        <v>89</v>
      </c>
      <c r="E12" s="47" t="s">
        <v>90</v>
      </c>
      <c r="F12" s="47" t="s">
        <v>68</v>
      </c>
      <c r="G12" s="46">
        <v>2</v>
      </c>
      <c r="H12" s="46">
        <v>8</v>
      </c>
      <c r="I12" s="46">
        <v>47</v>
      </c>
      <c r="J12" s="48">
        <v>0.79661016949152497</v>
      </c>
      <c r="K12" s="46">
        <v>12</v>
      </c>
      <c r="L12" s="48">
        <v>0.20338983050847501</v>
      </c>
      <c r="M12" s="46">
        <v>7</v>
      </c>
      <c r="N12" s="48">
        <v>0.11864406779661001</v>
      </c>
      <c r="O12" s="46">
        <v>36</v>
      </c>
      <c r="P12" s="46">
        <v>23</v>
      </c>
      <c r="Q12" s="48">
        <v>0.61016949152542399</v>
      </c>
      <c r="R12" s="48">
        <v>0.38983050847457601</v>
      </c>
      <c r="S12" s="46">
        <v>59</v>
      </c>
      <c r="T12" s="46">
        <v>16</v>
      </c>
      <c r="U12" s="49">
        <v>7.375</v>
      </c>
    </row>
    <row r="13" spans="1:21">
      <c r="A13" s="46">
        <v>24</v>
      </c>
      <c r="B13" s="47" t="s">
        <v>93</v>
      </c>
      <c r="C13" s="47" t="s">
        <v>22</v>
      </c>
      <c r="D13" s="47" t="s">
        <v>94</v>
      </c>
      <c r="E13" s="47" t="s">
        <v>30</v>
      </c>
      <c r="F13" s="47" t="s">
        <v>33</v>
      </c>
      <c r="G13" s="46">
        <v>2</v>
      </c>
      <c r="H13" s="46">
        <v>8</v>
      </c>
      <c r="I13" s="46">
        <v>128</v>
      </c>
      <c r="J13" s="48">
        <v>0.65641025641025597</v>
      </c>
      <c r="K13" s="46">
        <v>67</v>
      </c>
      <c r="L13" s="48">
        <v>0.34358974358974398</v>
      </c>
      <c r="M13" s="46">
        <v>5</v>
      </c>
      <c r="N13" s="48">
        <v>2.5641025641025599E-2</v>
      </c>
      <c r="O13" s="46">
        <v>152</v>
      </c>
      <c r="P13" s="46">
        <v>43</v>
      </c>
      <c r="Q13" s="48">
        <v>0.77948717948717905</v>
      </c>
      <c r="R13" s="48">
        <v>0.22051282051282101</v>
      </c>
      <c r="S13" s="46">
        <v>195</v>
      </c>
      <c r="T13" s="46">
        <v>55</v>
      </c>
      <c r="U13" s="49">
        <v>24.375</v>
      </c>
    </row>
    <row r="14" spans="1:21">
      <c r="A14" s="46">
        <v>25</v>
      </c>
      <c r="B14" s="47" t="s">
        <v>95</v>
      </c>
      <c r="C14" s="47" t="s">
        <v>43</v>
      </c>
      <c r="D14" s="47" t="s">
        <v>96</v>
      </c>
      <c r="E14" s="47" t="s">
        <v>97</v>
      </c>
      <c r="F14" s="47" t="s">
        <v>64</v>
      </c>
      <c r="G14" s="46">
        <v>2</v>
      </c>
      <c r="H14" s="46">
        <v>8</v>
      </c>
      <c r="I14" s="46">
        <v>51</v>
      </c>
      <c r="J14" s="48">
        <v>0.91071428571428603</v>
      </c>
      <c r="K14" s="46">
        <v>5</v>
      </c>
      <c r="L14" s="48">
        <v>8.9285714285714302E-2</v>
      </c>
      <c r="M14" s="46">
        <v>29</v>
      </c>
      <c r="N14" s="48">
        <v>0.51785714285714302</v>
      </c>
      <c r="O14" s="46">
        <v>22</v>
      </c>
      <c r="P14" s="46">
        <v>34</v>
      </c>
      <c r="Q14" s="48">
        <v>0.39285714285714302</v>
      </c>
      <c r="R14" s="48">
        <v>0.60714285714285698</v>
      </c>
      <c r="S14" s="46">
        <v>56</v>
      </c>
      <c r="T14" s="46">
        <v>12</v>
      </c>
      <c r="U14" s="49">
        <v>7</v>
      </c>
    </row>
    <row r="15" spans="1:21">
      <c r="A15" s="46">
        <v>28</v>
      </c>
      <c r="B15" s="47" t="s">
        <v>103</v>
      </c>
      <c r="C15" s="47" t="s">
        <v>22</v>
      </c>
      <c r="D15" s="47" t="s">
        <v>104</v>
      </c>
      <c r="E15" s="47" t="s">
        <v>105</v>
      </c>
      <c r="F15" s="47" t="s">
        <v>68</v>
      </c>
      <c r="G15" s="46">
        <v>4</v>
      </c>
      <c r="H15" s="46">
        <v>16</v>
      </c>
      <c r="I15" s="46">
        <v>220</v>
      </c>
      <c r="J15" s="48">
        <v>0.83969465648855002</v>
      </c>
      <c r="K15" s="46">
        <v>42</v>
      </c>
      <c r="L15" s="48">
        <v>0.16030534351145001</v>
      </c>
      <c r="M15" s="46">
        <v>262</v>
      </c>
      <c r="N15" s="48">
        <v>1</v>
      </c>
      <c r="O15" s="46">
        <v>239</v>
      </c>
      <c r="P15" s="46">
        <v>23</v>
      </c>
      <c r="Q15" s="48">
        <v>0.91221374045801495</v>
      </c>
      <c r="R15" s="48">
        <v>8.7786259541984699E-2</v>
      </c>
      <c r="S15" s="46">
        <v>262</v>
      </c>
      <c r="T15" s="46">
        <v>35</v>
      </c>
      <c r="U15" s="49">
        <v>16.375</v>
      </c>
    </row>
    <row r="16" spans="1:21">
      <c r="A16" s="46">
        <v>29</v>
      </c>
      <c r="B16" s="47" t="s">
        <v>106</v>
      </c>
      <c r="C16" s="47" t="s">
        <v>22</v>
      </c>
      <c r="D16" s="47" t="s">
        <v>107</v>
      </c>
      <c r="E16" s="47" t="s">
        <v>108</v>
      </c>
      <c r="F16" s="47" t="s">
        <v>33</v>
      </c>
      <c r="G16" s="46">
        <v>4</v>
      </c>
      <c r="H16" s="46">
        <v>16</v>
      </c>
      <c r="I16" s="46">
        <v>1507</v>
      </c>
      <c r="J16" s="48">
        <v>0.85771200910643097</v>
      </c>
      <c r="K16" s="46">
        <v>250</v>
      </c>
      <c r="L16" s="48">
        <v>0.142287990893569</v>
      </c>
      <c r="M16" s="46">
        <v>1750</v>
      </c>
      <c r="N16" s="48">
        <v>0.99601593625497997</v>
      </c>
      <c r="O16" s="46">
        <v>1475</v>
      </c>
      <c r="P16" s="46">
        <v>282</v>
      </c>
      <c r="Q16" s="48">
        <v>0.83949914627205502</v>
      </c>
      <c r="R16" s="48">
        <v>0.16050085372794501</v>
      </c>
      <c r="S16" s="46">
        <v>1757</v>
      </c>
      <c r="T16" s="46">
        <v>195</v>
      </c>
      <c r="U16" s="49">
        <v>109.8125</v>
      </c>
    </row>
    <row r="17" spans="1:21">
      <c r="A17" s="46">
        <v>31</v>
      </c>
      <c r="B17" s="47" t="s">
        <v>112</v>
      </c>
      <c r="C17" s="47" t="s">
        <v>113</v>
      </c>
      <c r="D17" s="47" t="s">
        <v>114</v>
      </c>
      <c r="E17" s="47" t="s">
        <v>115</v>
      </c>
      <c r="F17" s="47" t="s">
        <v>33</v>
      </c>
      <c r="G17" s="46">
        <v>4</v>
      </c>
      <c r="H17" s="46">
        <v>16</v>
      </c>
      <c r="I17" s="46">
        <v>1066</v>
      </c>
      <c r="J17" s="48">
        <v>0.748070175438596</v>
      </c>
      <c r="K17" s="46">
        <v>359</v>
      </c>
      <c r="L17" s="48">
        <v>0.251929824561404</v>
      </c>
      <c r="M17" s="46">
        <v>1344</v>
      </c>
      <c r="N17" s="48">
        <v>0.94315789473684197</v>
      </c>
      <c r="O17" s="46">
        <v>1190</v>
      </c>
      <c r="P17" s="46">
        <v>235</v>
      </c>
      <c r="Q17" s="48">
        <v>0.83508771929824599</v>
      </c>
      <c r="R17" s="48">
        <v>0.16491228070175401</v>
      </c>
      <c r="S17" s="46">
        <v>1425</v>
      </c>
      <c r="T17" s="46">
        <v>151</v>
      </c>
      <c r="U17" s="49">
        <v>89.0625</v>
      </c>
    </row>
    <row r="18" spans="1:21">
      <c r="A18" s="46">
        <v>32</v>
      </c>
      <c r="B18" s="47" t="s">
        <v>116</v>
      </c>
      <c r="C18" s="47" t="s">
        <v>113</v>
      </c>
      <c r="D18" s="47" t="s">
        <v>117</v>
      </c>
      <c r="E18" s="47" t="s">
        <v>118</v>
      </c>
      <c r="F18" s="47" t="s">
        <v>33</v>
      </c>
      <c r="G18" s="46">
        <v>4</v>
      </c>
      <c r="H18" s="46">
        <v>16</v>
      </c>
      <c r="I18" s="46">
        <v>1983</v>
      </c>
      <c r="J18" s="48">
        <v>0.83635596794601397</v>
      </c>
      <c r="K18" s="46">
        <v>388</v>
      </c>
      <c r="L18" s="48">
        <v>0.163644032053986</v>
      </c>
      <c r="M18" s="46">
        <v>2371</v>
      </c>
      <c r="N18" s="48">
        <v>1</v>
      </c>
      <c r="O18" s="46">
        <v>2189</v>
      </c>
      <c r="P18" s="46">
        <v>182</v>
      </c>
      <c r="Q18" s="48">
        <v>0.92323913960354298</v>
      </c>
      <c r="R18" s="48">
        <v>7.6760860396457201E-2</v>
      </c>
      <c r="S18" s="46">
        <v>2371</v>
      </c>
      <c r="T18" s="46">
        <v>255</v>
      </c>
      <c r="U18" s="49">
        <v>148.1875</v>
      </c>
    </row>
    <row r="19" spans="1:21">
      <c r="A19" s="46">
        <v>33</v>
      </c>
      <c r="B19" s="47" t="s">
        <v>119</v>
      </c>
      <c r="C19" s="47" t="s">
        <v>60</v>
      </c>
      <c r="D19" s="47" t="s">
        <v>120</v>
      </c>
      <c r="E19" s="47" t="s">
        <v>121</v>
      </c>
      <c r="F19" s="47" t="s">
        <v>46</v>
      </c>
      <c r="G19" s="46">
        <v>2</v>
      </c>
      <c r="H19" s="46">
        <v>8</v>
      </c>
      <c r="I19" s="46">
        <v>74</v>
      </c>
      <c r="J19" s="48">
        <v>0.936708860759494</v>
      </c>
      <c r="K19" s="46">
        <v>5</v>
      </c>
      <c r="L19" s="48">
        <v>6.3291139240506306E-2</v>
      </c>
      <c r="M19" s="46">
        <v>79</v>
      </c>
      <c r="N19" s="48">
        <v>1</v>
      </c>
      <c r="O19" s="46">
        <v>67</v>
      </c>
      <c r="P19" s="46">
        <v>12</v>
      </c>
      <c r="Q19" s="48">
        <v>0.848101265822785</v>
      </c>
      <c r="R19" s="48">
        <v>0.151898734177215</v>
      </c>
      <c r="S19" s="46">
        <v>79</v>
      </c>
      <c r="T19" s="46">
        <v>19</v>
      </c>
      <c r="U19" s="49">
        <v>9.875</v>
      </c>
    </row>
    <row r="20" spans="1:21">
      <c r="A20" s="46">
        <v>36</v>
      </c>
      <c r="B20" s="47" t="s">
        <v>127</v>
      </c>
      <c r="C20" s="47" t="s">
        <v>60</v>
      </c>
      <c r="D20" s="47" t="s">
        <v>128</v>
      </c>
      <c r="E20" s="47" t="s">
        <v>129</v>
      </c>
      <c r="F20" s="47" t="s">
        <v>130</v>
      </c>
      <c r="G20" s="46">
        <v>2</v>
      </c>
      <c r="H20" s="46">
        <v>8</v>
      </c>
      <c r="I20" s="46">
        <v>15</v>
      </c>
      <c r="J20" s="48">
        <v>1</v>
      </c>
      <c r="K20" s="46">
        <v>0</v>
      </c>
      <c r="L20" s="48">
        <v>0</v>
      </c>
      <c r="M20" s="46">
        <v>15</v>
      </c>
      <c r="N20" s="48">
        <v>1</v>
      </c>
      <c r="O20" s="46">
        <v>9</v>
      </c>
      <c r="P20" s="46">
        <v>6</v>
      </c>
      <c r="Q20" s="48">
        <v>0.6</v>
      </c>
      <c r="R20" s="48">
        <v>0.4</v>
      </c>
      <c r="S20" s="46">
        <v>15</v>
      </c>
      <c r="T20" s="46">
        <v>4</v>
      </c>
      <c r="U20" s="49">
        <v>1.875</v>
      </c>
    </row>
    <row r="21" spans="1:21" s="17" customFormat="1">
      <c r="I21" s="17">
        <f>SUM(I2:I20)</f>
        <v>6705</v>
      </c>
      <c r="J21" s="57">
        <f>I21/S21</f>
        <v>0.80299401197604792</v>
      </c>
      <c r="K21" s="17">
        <f>SUM(K2:K20)</f>
        <v>1643</v>
      </c>
      <c r="L21" s="57">
        <f>K21/S21</f>
        <v>0.19676646706586826</v>
      </c>
      <c r="M21" s="17">
        <f>SUM(M2:M20)</f>
        <v>6251</v>
      </c>
      <c r="N21" s="57">
        <f>M21/S21</f>
        <v>0.74862275449101801</v>
      </c>
      <c r="O21" s="17">
        <f>SUM(O2:O20)</f>
        <v>6814</v>
      </c>
      <c r="P21" s="17">
        <f>SUM(P2:P20)</f>
        <v>1536</v>
      </c>
      <c r="Q21" s="57">
        <f>O21/S21</f>
        <v>0.81604790419161677</v>
      </c>
      <c r="R21" s="57">
        <f>P21/S21</f>
        <v>0.18395209580838323</v>
      </c>
      <c r="S21" s="17">
        <f>SUM(S2:S20)</f>
        <v>8350</v>
      </c>
      <c r="T21" s="17">
        <f>SUM(T2:T20)</f>
        <v>1246</v>
      </c>
      <c r="U21" s="17">
        <f>SUM(U2:U20)</f>
        <v>680.3125</v>
      </c>
    </row>
    <row r="22" spans="1:21">
      <c r="S22" s="27" t="s">
        <v>140</v>
      </c>
      <c r="U22" s="28">
        <f>SUM(U2:U20)/COUNT(U2:U20)</f>
        <v>35.805921052631582</v>
      </c>
    </row>
    <row r="23" spans="1:21">
      <c r="S23" s="27" t="s">
        <v>141</v>
      </c>
      <c r="U23" s="28">
        <f>SUM(T2:T20)/COUNT(T2:T20)</f>
        <v>65.578947368421055</v>
      </c>
    </row>
    <row r="26" spans="1:21">
      <c r="A26" s="75" t="s">
        <v>0</v>
      </c>
      <c r="B26" s="75" t="s">
        <v>1</v>
      </c>
      <c r="C26" s="75" t="s">
        <v>2</v>
      </c>
      <c r="D26" s="75" t="s">
        <v>3</v>
      </c>
      <c r="E26" s="75" t="s">
        <v>4</v>
      </c>
      <c r="F26" s="75" t="s">
        <v>5</v>
      </c>
      <c r="G26" s="75" t="s">
        <v>6</v>
      </c>
      <c r="H26" s="75" t="s">
        <v>7</v>
      </c>
      <c r="I26" s="75" t="s">
        <v>8</v>
      </c>
      <c r="J26" s="75" t="s">
        <v>9</v>
      </c>
      <c r="K26" s="75" t="s">
        <v>10</v>
      </c>
      <c r="L26" s="75" t="s">
        <v>11</v>
      </c>
      <c r="M26" s="75" t="s">
        <v>12</v>
      </c>
      <c r="N26" s="75" t="s">
        <v>13</v>
      </c>
      <c r="O26" s="75" t="s">
        <v>14</v>
      </c>
      <c r="P26" s="75" t="s">
        <v>15</v>
      </c>
      <c r="Q26" s="75" t="s">
        <v>16</v>
      </c>
      <c r="R26" s="75" t="s">
        <v>17</v>
      </c>
      <c r="S26" s="75" t="s">
        <v>18</v>
      </c>
      <c r="T26" s="75" t="s">
        <v>19</v>
      </c>
      <c r="U26" s="75" t="s">
        <v>20</v>
      </c>
    </row>
    <row r="27" spans="1:21">
      <c r="A27" s="46">
        <v>7</v>
      </c>
      <c r="B27" s="47" t="s">
        <v>42</v>
      </c>
      <c r="C27" s="47" t="s">
        <v>43</v>
      </c>
      <c r="D27" s="47" t="s">
        <v>44</v>
      </c>
      <c r="E27" s="47" t="s">
        <v>45</v>
      </c>
      <c r="F27" s="47" t="s">
        <v>46</v>
      </c>
      <c r="G27" s="46">
        <v>2</v>
      </c>
      <c r="H27" s="46">
        <v>8</v>
      </c>
      <c r="I27" s="46">
        <v>53</v>
      </c>
      <c r="J27" s="48">
        <v>0.66249999999999998</v>
      </c>
      <c r="K27" s="46">
        <v>27</v>
      </c>
      <c r="L27" s="48">
        <v>0.33750000000000002</v>
      </c>
      <c r="M27" s="46">
        <v>5</v>
      </c>
      <c r="N27" s="48">
        <v>6.25E-2</v>
      </c>
      <c r="O27" s="46">
        <v>55</v>
      </c>
      <c r="P27" s="46">
        <v>25</v>
      </c>
      <c r="Q27" s="48">
        <v>0.6875</v>
      </c>
      <c r="R27" s="48">
        <v>0.3125</v>
      </c>
      <c r="S27" s="46">
        <v>80</v>
      </c>
      <c r="T27" s="46">
        <v>25</v>
      </c>
      <c r="U27" s="49">
        <v>10</v>
      </c>
    </row>
    <row r="28" spans="1:21">
      <c r="A28" s="46">
        <v>8</v>
      </c>
      <c r="B28" s="47" t="s">
        <v>47</v>
      </c>
      <c r="C28" s="47" t="s">
        <v>22</v>
      </c>
      <c r="D28" s="47" t="s">
        <v>48</v>
      </c>
      <c r="E28" s="47" t="s">
        <v>49</v>
      </c>
      <c r="F28" s="47" t="s">
        <v>29</v>
      </c>
      <c r="G28" s="46">
        <v>2</v>
      </c>
      <c r="H28" s="46">
        <v>8</v>
      </c>
      <c r="I28" s="46">
        <v>330</v>
      </c>
      <c r="J28" s="48">
        <v>0.76744186046511598</v>
      </c>
      <c r="K28" s="46">
        <v>98</v>
      </c>
      <c r="L28" s="48">
        <v>0.227906976744186</v>
      </c>
      <c r="M28" s="46">
        <v>0</v>
      </c>
      <c r="N28" s="48">
        <v>0</v>
      </c>
      <c r="O28" s="46">
        <v>212</v>
      </c>
      <c r="P28" s="46">
        <v>218</v>
      </c>
      <c r="Q28" s="48">
        <v>0.49302325581395401</v>
      </c>
      <c r="R28" s="48">
        <v>0.50697674418604699</v>
      </c>
      <c r="S28" s="46">
        <v>430</v>
      </c>
      <c r="T28" s="46">
        <v>99</v>
      </c>
      <c r="U28" s="49">
        <v>53.75</v>
      </c>
    </row>
    <row r="29" spans="1:21">
      <c r="A29" s="46">
        <v>10</v>
      </c>
      <c r="B29" s="47" t="s">
        <v>53</v>
      </c>
      <c r="C29" s="47" t="s">
        <v>22</v>
      </c>
      <c r="D29" s="47" t="s">
        <v>54</v>
      </c>
      <c r="E29" s="47" t="s">
        <v>55</v>
      </c>
      <c r="F29" s="47" t="s">
        <v>33</v>
      </c>
      <c r="G29" s="46">
        <v>2</v>
      </c>
      <c r="H29" s="46">
        <v>8</v>
      </c>
      <c r="I29" s="46">
        <v>262</v>
      </c>
      <c r="J29" s="48">
        <v>0.73595505617977497</v>
      </c>
      <c r="K29" s="46">
        <v>94</v>
      </c>
      <c r="L29" s="48">
        <v>0.26404494382022498</v>
      </c>
      <c r="M29" s="46">
        <v>202</v>
      </c>
      <c r="N29" s="48">
        <v>0.56741573033707904</v>
      </c>
      <c r="O29" s="46">
        <v>307</v>
      </c>
      <c r="P29" s="46">
        <v>49</v>
      </c>
      <c r="Q29" s="48">
        <v>0.86235955056179803</v>
      </c>
      <c r="R29" s="48">
        <v>0.137640449438202</v>
      </c>
      <c r="S29" s="46">
        <v>356</v>
      </c>
      <c r="T29" s="46">
        <v>80</v>
      </c>
      <c r="U29" s="49">
        <v>44.5</v>
      </c>
    </row>
    <row r="30" spans="1:21">
      <c r="A30" s="46">
        <v>12</v>
      </c>
      <c r="B30" s="47" t="s">
        <v>59</v>
      </c>
      <c r="C30" s="47" t="s">
        <v>60</v>
      </c>
      <c r="D30" s="47" t="s">
        <v>61</v>
      </c>
      <c r="E30" s="47" t="s">
        <v>58</v>
      </c>
      <c r="F30" s="47" t="s">
        <v>46</v>
      </c>
      <c r="G30" s="46">
        <v>2</v>
      </c>
      <c r="H30" s="46">
        <v>8</v>
      </c>
      <c r="I30" s="46">
        <v>152</v>
      </c>
      <c r="J30" s="48">
        <v>0.69090909090909103</v>
      </c>
      <c r="K30" s="46">
        <v>68</v>
      </c>
      <c r="L30" s="48">
        <v>0.30909090909090903</v>
      </c>
      <c r="M30" s="46">
        <v>7</v>
      </c>
      <c r="N30" s="48">
        <v>3.1818181818181801E-2</v>
      </c>
      <c r="O30" s="46">
        <v>159</v>
      </c>
      <c r="P30" s="46">
        <v>61</v>
      </c>
      <c r="Q30" s="48">
        <v>0.722727272727273</v>
      </c>
      <c r="R30" s="48">
        <v>0.277272727272727</v>
      </c>
      <c r="S30" s="46">
        <v>220</v>
      </c>
      <c r="T30" s="46">
        <v>54</v>
      </c>
      <c r="U30" s="49">
        <v>27.5</v>
      </c>
    </row>
    <row r="31" spans="1:21">
      <c r="A31" s="46">
        <v>13</v>
      </c>
      <c r="B31" s="47" t="s">
        <v>62</v>
      </c>
      <c r="C31" s="47" t="s">
        <v>43</v>
      </c>
      <c r="D31" s="47" t="s">
        <v>63</v>
      </c>
      <c r="E31" s="47" t="s">
        <v>45</v>
      </c>
      <c r="F31" s="47" t="s">
        <v>64</v>
      </c>
      <c r="G31" s="46">
        <v>2</v>
      </c>
      <c r="H31" s="46">
        <v>8</v>
      </c>
      <c r="I31" s="46">
        <v>9</v>
      </c>
      <c r="J31" s="48">
        <v>1</v>
      </c>
      <c r="K31" s="46">
        <v>0</v>
      </c>
      <c r="L31" s="48">
        <v>0</v>
      </c>
      <c r="M31" s="46">
        <v>1</v>
      </c>
      <c r="N31" s="48">
        <v>0.11111111111111099</v>
      </c>
      <c r="O31" s="46">
        <v>7</v>
      </c>
      <c r="P31" s="46">
        <v>2</v>
      </c>
      <c r="Q31" s="48">
        <v>0.77777777777777801</v>
      </c>
      <c r="R31" s="48">
        <v>0.22222222222222199</v>
      </c>
      <c r="S31" s="46">
        <v>9</v>
      </c>
      <c r="T31" s="46">
        <v>4</v>
      </c>
      <c r="U31" s="49">
        <v>1.125</v>
      </c>
    </row>
    <row r="32" spans="1:21">
      <c r="A32" s="46">
        <v>15</v>
      </c>
      <c r="B32" s="47" t="s">
        <v>69</v>
      </c>
      <c r="C32" s="47" t="s">
        <v>22</v>
      </c>
      <c r="D32" s="47" t="s">
        <v>70</v>
      </c>
      <c r="E32" s="47" t="s">
        <v>71</v>
      </c>
      <c r="F32" s="47" t="s">
        <v>25</v>
      </c>
      <c r="G32" s="46">
        <v>2</v>
      </c>
      <c r="H32" s="46">
        <v>8</v>
      </c>
      <c r="I32" s="46">
        <v>67</v>
      </c>
      <c r="J32" s="48">
        <v>0.65686274509803899</v>
      </c>
      <c r="K32" s="46">
        <v>35</v>
      </c>
      <c r="L32" s="48">
        <v>0.34313725490196101</v>
      </c>
      <c r="M32" s="46">
        <v>8</v>
      </c>
      <c r="N32" s="48">
        <v>7.8431372549019607E-2</v>
      </c>
      <c r="O32" s="46">
        <v>82</v>
      </c>
      <c r="P32" s="46">
        <v>20</v>
      </c>
      <c r="Q32" s="48">
        <v>0.80392156862745101</v>
      </c>
      <c r="R32" s="48">
        <v>0.19607843137254899</v>
      </c>
      <c r="S32" s="46">
        <v>102</v>
      </c>
      <c r="T32" s="46">
        <v>29</v>
      </c>
      <c r="U32" s="49">
        <v>12.75</v>
      </c>
    </row>
    <row r="33" spans="1:21">
      <c r="A33" s="46">
        <v>16</v>
      </c>
      <c r="B33" s="47" t="s">
        <v>72</v>
      </c>
      <c r="C33" s="47" t="s">
        <v>22</v>
      </c>
      <c r="D33" s="47" t="s">
        <v>73</v>
      </c>
      <c r="E33" s="47" t="s">
        <v>39</v>
      </c>
      <c r="F33" s="47" t="s">
        <v>33</v>
      </c>
      <c r="G33" s="46">
        <v>2</v>
      </c>
      <c r="H33" s="46">
        <v>8</v>
      </c>
      <c r="I33" s="46">
        <v>269</v>
      </c>
      <c r="J33" s="48">
        <v>0.80538922155688597</v>
      </c>
      <c r="K33" s="46">
        <v>65</v>
      </c>
      <c r="L33" s="48">
        <v>0.194610778443114</v>
      </c>
      <c r="M33" s="46">
        <v>89</v>
      </c>
      <c r="N33" s="48">
        <v>0.26646706586826302</v>
      </c>
      <c r="O33" s="46">
        <v>169</v>
      </c>
      <c r="P33" s="46">
        <v>165</v>
      </c>
      <c r="Q33" s="48">
        <v>0.50598802395209597</v>
      </c>
      <c r="R33" s="48">
        <v>0.49401197604790398</v>
      </c>
      <c r="S33" s="46">
        <v>334</v>
      </c>
      <c r="T33" s="46">
        <v>68</v>
      </c>
      <c r="U33" s="49">
        <v>41.75</v>
      </c>
    </row>
    <row r="34" spans="1:21">
      <c r="A34" s="46">
        <v>17</v>
      </c>
      <c r="B34" s="47" t="s">
        <v>31</v>
      </c>
      <c r="C34" s="47" t="s">
        <v>22</v>
      </c>
      <c r="D34" s="47" t="s">
        <v>74</v>
      </c>
      <c r="E34" s="47" t="s">
        <v>75</v>
      </c>
      <c r="F34" s="47" t="s">
        <v>68</v>
      </c>
      <c r="G34" s="46">
        <v>2</v>
      </c>
      <c r="H34" s="46">
        <v>8</v>
      </c>
      <c r="I34" s="46">
        <v>85</v>
      </c>
      <c r="J34" s="48">
        <v>0.76576576576576605</v>
      </c>
      <c r="K34" s="46">
        <v>26</v>
      </c>
      <c r="L34" s="48">
        <v>0.23423423423423401</v>
      </c>
      <c r="M34" s="46">
        <v>57</v>
      </c>
      <c r="N34" s="48">
        <v>0.51351351351351304</v>
      </c>
      <c r="O34" s="46">
        <v>73</v>
      </c>
      <c r="P34" s="46">
        <v>38</v>
      </c>
      <c r="Q34" s="48">
        <v>0.65765765765765805</v>
      </c>
      <c r="R34" s="48">
        <v>0.34234234234234201</v>
      </c>
      <c r="S34" s="46">
        <v>111</v>
      </c>
      <c r="T34" s="46">
        <v>28</v>
      </c>
      <c r="U34" s="49">
        <v>13.875</v>
      </c>
    </row>
    <row r="35" spans="1:21">
      <c r="A35" s="46">
        <v>19</v>
      </c>
      <c r="B35" s="47" t="s">
        <v>80</v>
      </c>
      <c r="C35" s="47" t="s">
        <v>43</v>
      </c>
      <c r="D35" s="47" t="s">
        <v>81</v>
      </c>
      <c r="E35" s="47" t="s">
        <v>82</v>
      </c>
      <c r="F35" s="47" t="s">
        <v>64</v>
      </c>
      <c r="G35" s="46">
        <v>2</v>
      </c>
      <c r="H35" s="46">
        <v>8</v>
      </c>
      <c r="I35" s="46">
        <v>43</v>
      </c>
      <c r="J35" s="48">
        <v>0.682539682539683</v>
      </c>
      <c r="K35" s="46">
        <v>20</v>
      </c>
      <c r="L35" s="48">
        <v>0.317460317460317</v>
      </c>
      <c r="M35" s="46">
        <v>5</v>
      </c>
      <c r="N35" s="48">
        <v>7.9365079365079402E-2</v>
      </c>
      <c r="O35" s="46">
        <v>45</v>
      </c>
      <c r="P35" s="46">
        <v>18</v>
      </c>
      <c r="Q35" s="48">
        <v>0.71428571428571397</v>
      </c>
      <c r="R35" s="48">
        <v>0.28571428571428598</v>
      </c>
      <c r="S35" s="46">
        <v>63</v>
      </c>
      <c r="T35" s="46">
        <v>18</v>
      </c>
      <c r="U35" s="49">
        <v>7.875</v>
      </c>
    </row>
    <row r="36" spans="1:21">
      <c r="A36" s="46">
        <v>21</v>
      </c>
      <c r="B36" s="47" t="s">
        <v>85</v>
      </c>
      <c r="C36" s="47" t="s">
        <v>22</v>
      </c>
      <c r="D36" s="47" t="s">
        <v>86</v>
      </c>
      <c r="E36" s="47" t="s">
        <v>87</v>
      </c>
      <c r="F36" s="47" t="s">
        <v>33</v>
      </c>
      <c r="G36" s="46">
        <v>2</v>
      </c>
      <c r="H36" s="46">
        <v>8</v>
      </c>
      <c r="I36" s="46">
        <v>344</v>
      </c>
      <c r="J36" s="48">
        <v>0.80751173708920199</v>
      </c>
      <c r="K36" s="46">
        <v>82</v>
      </c>
      <c r="L36" s="48">
        <v>0.19248826291079801</v>
      </c>
      <c r="M36" s="46">
        <v>15</v>
      </c>
      <c r="N36" s="48">
        <v>3.5211267605633798E-2</v>
      </c>
      <c r="O36" s="46">
        <v>326</v>
      </c>
      <c r="P36" s="46">
        <v>100</v>
      </c>
      <c r="Q36" s="48">
        <v>0.76525821596244104</v>
      </c>
      <c r="R36" s="48">
        <v>0.23474178403755899</v>
      </c>
      <c r="S36" s="46">
        <v>426</v>
      </c>
      <c r="T36" s="46">
        <v>99</v>
      </c>
      <c r="U36" s="49">
        <v>53.25</v>
      </c>
    </row>
    <row r="37" spans="1:21">
      <c r="A37" s="46">
        <v>22</v>
      </c>
      <c r="B37" s="47" t="s">
        <v>88</v>
      </c>
      <c r="C37" s="47" t="s">
        <v>22</v>
      </c>
      <c r="D37" s="47" t="s">
        <v>89</v>
      </c>
      <c r="E37" s="47" t="s">
        <v>90</v>
      </c>
      <c r="F37" s="47" t="s">
        <v>68</v>
      </c>
      <c r="G37" s="46">
        <v>2</v>
      </c>
      <c r="H37" s="46">
        <v>8</v>
      </c>
      <c r="I37" s="46">
        <v>47</v>
      </c>
      <c r="J37" s="48">
        <v>0.79661016949152497</v>
      </c>
      <c r="K37" s="46">
        <v>12</v>
      </c>
      <c r="L37" s="48">
        <v>0.20338983050847501</v>
      </c>
      <c r="M37" s="46">
        <v>7</v>
      </c>
      <c r="N37" s="48">
        <v>0.11864406779661001</v>
      </c>
      <c r="O37" s="46">
        <v>36</v>
      </c>
      <c r="P37" s="46">
        <v>23</v>
      </c>
      <c r="Q37" s="48">
        <v>0.61016949152542399</v>
      </c>
      <c r="R37" s="48">
        <v>0.38983050847457601</v>
      </c>
      <c r="S37" s="46">
        <v>59</v>
      </c>
      <c r="T37" s="46">
        <v>16</v>
      </c>
      <c r="U37" s="49">
        <v>7.375</v>
      </c>
    </row>
    <row r="38" spans="1:21">
      <c r="A38" s="46">
        <v>24</v>
      </c>
      <c r="B38" s="47" t="s">
        <v>93</v>
      </c>
      <c r="C38" s="47" t="s">
        <v>22</v>
      </c>
      <c r="D38" s="47" t="s">
        <v>94</v>
      </c>
      <c r="E38" s="47" t="s">
        <v>30</v>
      </c>
      <c r="F38" s="47" t="s">
        <v>33</v>
      </c>
      <c r="G38" s="46">
        <v>2</v>
      </c>
      <c r="H38" s="46">
        <v>8</v>
      </c>
      <c r="I38" s="46">
        <v>128</v>
      </c>
      <c r="J38" s="48">
        <v>0.65641025641025597</v>
      </c>
      <c r="K38" s="46">
        <v>67</v>
      </c>
      <c r="L38" s="48">
        <v>0.34358974358974398</v>
      </c>
      <c r="M38" s="46">
        <v>5</v>
      </c>
      <c r="N38" s="48">
        <v>2.5641025641025599E-2</v>
      </c>
      <c r="O38" s="46">
        <v>152</v>
      </c>
      <c r="P38" s="46">
        <v>43</v>
      </c>
      <c r="Q38" s="48">
        <v>0.77948717948717905</v>
      </c>
      <c r="R38" s="48">
        <v>0.22051282051282101</v>
      </c>
      <c r="S38" s="46">
        <v>195</v>
      </c>
      <c r="T38" s="46">
        <v>55</v>
      </c>
      <c r="U38" s="49">
        <v>24.375</v>
      </c>
    </row>
    <row r="39" spans="1:21">
      <c r="A39" s="46">
        <v>25</v>
      </c>
      <c r="B39" s="47" t="s">
        <v>95</v>
      </c>
      <c r="C39" s="47" t="s">
        <v>43</v>
      </c>
      <c r="D39" s="47" t="s">
        <v>96</v>
      </c>
      <c r="E39" s="47" t="s">
        <v>97</v>
      </c>
      <c r="F39" s="47" t="s">
        <v>64</v>
      </c>
      <c r="G39" s="46">
        <v>2</v>
      </c>
      <c r="H39" s="46">
        <v>8</v>
      </c>
      <c r="I39" s="46">
        <v>51</v>
      </c>
      <c r="J39" s="48">
        <v>0.91071428571428603</v>
      </c>
      <c r="K39" s="46">
        <v>5</v>
      </c>
      <c r="L39" s="48">
        <v>8.9285714285714302E-2</v>
      </c>
      <c r="M39" s="46">
        <v>29</v>
      </c>
      <c r="N39" s="48">
        <v>0.51785714285714302</v>
      </c>
      <c r="O39" s="46">
        <v>22</v>
      </c>
      <c r="P39" s="46">
        <v>34</v>
      </c>
      <c r="Q39" s="48">
        <v>0.39285714285714302</v>
      </c>
      <c r="R39" s="48">
        <v>0.60714285714285698</v>
      </c>
      <c r="S39" s="46">
        <v>56</v>
      </c>
      <c r="T39" s="46">
        <v>12</v>
      </c>
      <c r="U39" s="49">
        <v>7</v>
      </c>
    </row>
    <row r="40" spans="1:21">
      <c r="A40" s="46"/>
      <c r="B40" s="47"/>
      <c r="C40" s="47"/>
      <c r="D40" s="47"/>
      <c r="E40" s="47"/>
      <c r="F40" s="47"/>
      <c r="G40" s="46"/>
      <c r="H40" s="46"/>
      <c r="I40" s="17">
        <f>SUM(I27:I39)</f>
        <v>1840</v>
      </c>
      <c r="J40" s="57">
        <f>I40/S40</f>
        <v>0.75378943056124537</v>
      </c>
      <c r="K40" s="17">
        <f>SUM(K27:K39)</f>
        <v>599</v>
      </c>
      <c r="L40" s="57">
        <f>K40/S40</f>
        <v>0.24539123310118804</v>
      </c>
      <c r="M40" s="17">
        <f>SUM(M27:M39)</f>
        <v>430</v>
      </c>
      <c r="N40" s="57">
        <f>M40/S40</f>
        <v>0.17615731257681277</v>
      </c>
      <c r="O40" s="17">
        <f>SUM(O27:O39)</f>
        <v>1645</v>
      </c>
      <c r="P40" s="17">
        <f>SUM(P27:P39)</f>
        <v>796</v>
      </c>
      <c r="Q40" s="57">
        <f>O40/S40</f>
        <v>0.67390413764850476</v>
      </c>
      <c r="R40" s="57">
        <f>P40/S40</f>
        <v>0.32609586235149529</v>
      </c>
      <c r="S40" s="17">
        <f>SUM(S27:S39)</f>
        <v>2441</v>
      </c>
      <c r="T40" s="17">
        <f>SUM(T27:T39)</f>
        <v>587</v>
      </c>
      <c r="U40" s="17">
        <f>SUM(U27:U39)</f>
        <v>305.125</v>
      </c>
    </row>
    <row r="41" spans="1:21">
      <c r="A41" s="46"/>
      <c r="B41" s="47"/>
      <c r="C41" s="47"/>
      <c r="D41" s="47"/>
      <c r="E41" s="47"/>
      <c r="F41" s="47"/>
      <c r="G41" s="46"/>
      <c r="H41" s="46"/>
      <c r="I41" s="46"/>
      <c r="J41" s="48"/>
      <c r="K41" s="46"/>
      <c r="L41" s="48"/>
      <c r="M41" s="46"/>
      <c r="N41" s="48"/>
      <c r="O41" s="46"/>
      <c r="P41" s="46"/>
      <c r="Q41" s="48"/>
      <c r="R41" s="48"/>
      <c r="S41" s="27" t="s">
        <v>140</v>
      </c>
      <c r="U41" s="28">
        <f>SUM(U27:U39)/COUNT(U27:U39)</f>
        <v>23.471153846153847</v>
      </c>
    </row>
    <row r="42" spans="1:21">
      <c r="A42" s="46"/>
      <c r="B42" s="47"/>
      <c r="C42" s="47"/>
      <c r="D42" s="47"/>
      <c r="E42" s="47"/>
      <c r="F42" s="47"/>
      <c r="G42" s="46"/>
      <c r="H42" s="46"/>
      <c r="I42" s="46"/>
      <c r="J42" s="48"/>
      <c r="K42" s="46"/>
      <c r="L42" s="48"/>
      <c r="M42" s="46"/>
      <c r="N42" s="48"/>
      <c r="O42" s="46"/>
      <c r="P42" s="46"/>
      <c r="Q42" s="48"/>
      <c r="R42" s="48"/>
      <c r="S42" s="27" t="s">
        <v>141</v>
      </c>
      <c r="U42" s="28">
        <f>SUM(T27:T39)/COUNT(T27:T39)</f>
        <v>45.153846153846153</v>
      </c>
    </row>
    <row r="43" spans="1:21">
      <c r="A43" s="46"/>
      <c r="B43" s="47"/>
      <c r="C43" s="47"/>
      <c r="D43" s="47"/>
      <c r="E43" s="47"/>
      <c r="F43" s="47"/>
      <c r="G43" s="46"/>
      <c r="H43" s="46"/>
      <c r="I43" s="46"/>
      <c r="J43" s="48"/>
      <c r="K43" s="46"/>
      <c r="L43" s="48"/>
      <c r="M43" s="46"/>
      <c r="N43" s="48"/>
      <c r="O43" s="46"/>
      <c r="P43" s="46"/>
      <c r="Q43" s="48"/>
      <c r="R43" s="48"/>
      <c r="S43" s="46"/>
      <c r="T43" s="46"/>
      <c r="U43" s="49"/>
    </row>
    <row r="44" spans="1:21">
      <c r="A44" s="46"/>
      <c r="B44" s="83" t="s">
        <v>176</v>
      </c>
      <c r="C44" s="47"/>
      <c r="D44" s="47"/>
      <c r="E44" s="47"/>
      <c r="F44" s="47"/>
      <c r="G44" s="46"/>
      <c r="H44" s="46"/>
      <c r="I44" s="46"/>
      <c r="J44" s="48"/>
      <c r="K44" s="46"/>
      <c r="L44" s="48"/>
      <c r="M44" s="46"/>
      <c r="N44" s="48"/>
      <c r="O44" s="46"/>
      <c r="P44" s="46"/>
      <c r="Q44" s="48"/>
      <c r="R44" s="48"/>
      <c r="S44" s="46"/>
      <c r="T44" s="46"/>
      <c r="U44" s="49"/>
    </row>
    <row r="45" spans="1:21">
      <c r="A45" s="46">
        <v>28</v>
      </c>
      <c r="B45" s="47" t="s">
        <v>103</v>
      </c>
      <c r="C45" s="47" t="s">
        <v>22</v>
      </c>
      <c r="D45" s="47" t="s">
        <v>104</v>
      </c>
      <c r="E45" s="47" t="s">
        <v>105</v>
      </c>
      <c r="F45" s="47" t="s">
        <v>68</v>
      </c>
      <c r="G45" s="46">
        <v>4</v>
      </c>
      <c r="H45" s="46">
        <v>16</v>
      </c>
      <c r="I45" s="46">
        <v>220</v>
      </c>
      <c r="J45" s="48">
        <v>0.83969465648855002</v>
      </c>
      <c r="K45" s="46">
        <v>42</v>
      </c>
      <c r="L45" s="48">
        <v>0.16030534351145001</v>
      </c>
      <c r="M45" s="46">
        <v>262</v>
      </c>
      <c r="N45" s="48">
        <v>1</v>
      </c>
      <c r="O45" s="46">
        <v>239</v>
      </c>
      <c r="P45" s="46">
        <v>23</v>
      </c>
      <c r="Q45" s="48">
        <v>0.91221374045801495</v>
      </c>
      <c r="R45" s="48">
        <v>8.7786259541984699E-2</v>
      </c>
      <c r="S45" s="46">
        <v>262</v>
      </c>
      <c r="T45" s="46">
        <v>35</v>
      </c>
      <c r="U45" s="49">
        <v>16.375</v>
      </c>
    </row>
    <row r="46" spans="1:21">
      <c r="A46" s="46">
        <v>29</v>
      </c>
      <c r="B46" s="47" t="s">
        <v>106</v>
      </c>
      <c r="C46" s="47" t="s">
        <v>22</v>
      </c>
      <c r="D46" s="47" t="s">
        <v>107</v>
      </c>
      <c r="E46" s="47" t="s">
        <v>108</v>
      </c>
      <c r="F46" s="47" t="s">
        <v>33</v>
      </c>
      <c r="G46" s="46">
        <v>4</v>
      </c>
      <c r="H46" s="46">
        <v>16</v>
      </c>
      <c r="I46" s="46">
        <v>1507</v>
      </c>
      <c r="J46" s="48">
        <v>0.85771200910643097</v>
      </c>
      <c r="K46" s="46">
        <v>250</v>
      </c>
      <c r="L46" s="48">
        <v>0.142287990893569</v>
      </c>
      <c r="M46" s="46">
        <v>1750</v>
      </c>
      <c r="N46" s="48">
        <v>0.99601593625497997</v>
      </c>
      <c r="O46" s="46">
        <v>1475</v>
      </c>
      <c r="P46" s="46">
        <v>282</v>
      </c>
      <c r="Q46" s="48">
        <v>0.83949914627205502</v>
      </c>
      <c r="R46" s="48">
        <v>0.16050085372794501</v>
      </c>
      <c r="S46" s="46">
        <v>1757</v>
      </c>
      <c r="T46" s="46">
        <v>195</v>
      </c>
      <c r="U46" s="49">
        <v>109.8125</v>
      </c>
    </row>
    <row r="47" spans="1:21">
      <c r="A47" s="46">
        <v>31</v>
      </c>
      <c r="B47" s="47" t="s">
        <v>112</v>
      </c>
      <c r="C47" s="47" t="s">
        <v>113</v>
      </c>
      <c r="D47" s="47" t="s">
        <v>114</v>
      </c>
      <c r="E47" s="47" t="s">
        <v>115</v>
      </c>
      <c r="F47" s="47" t="s">
        <v>33</v>
      </c>
      <c r="G47" s="46">
        <v>4</v>
      </c>
      <c r="H47" s="46">
        <v>16</v>
      </c>
      <c r="I47" s="46">
        <v>1066</v>
      </c>
      <c r="J47" s="48">
        <v>0.748070175438596</v>
      </c>
      <c r="K47" s="46">
        <v>359</v>
      </c>
      <c r="L47" s="48">
        <v>0.251929824561404</v>
      </c>
      <c r="M47" s="46">
        <v>1344</v>
      </c>
      <c r="N47" s="48">
        <v>0.94315789473684197</v>
      </c>
      <c r="O47" s="46">
        <v>1190</v>
      </c>
      <c r="P47" s="46">
        <v>235</v>
      </c>
      <c r="Q47" s="48">
        <v>0.83508771929824599</v>
      </c>
      <c r="R47" s="48">
        <v>0.16491228070175401</v>
      </c>
      <c r="S47" s="46">
        <v>1425</v>
      </c>
      <c r="T47" s="46">
        <v>151</v>
      </c>
      <c r="U47" s="49">
        <v>89.0625</v>
      </c>
    </row>
    <row r="48" spans="1:21">
      <c r="A48" s="46">
        <v>32</v>
      </c>
      <c r="B48" s="47" t="s">
        <v>116</v>
      </c>
      <c r="C48" s="47" t="s">
        <v>113</v>
      </c>
      <c r="D48" s="47" t="s">
        <v>117</v>
      </c>
      <c r="E48" s="47" t="s">
        <v>118</v>
      </c>
      <c r="F48" s="47" t="s">
        <v>33</v>
      </c>
      <c r="G48" s="46">
        <v>4</v>
      </c>
      <c r="H48" s="46">
        <v>16</v>
      </c>
      <c r="I48" s="46">
        <v>1983</v>
      </c>
      <c r="J48" s="48">
        <v>0.83635596794601397</v>
      </c>
      <c r="K48" s="46">
        <v>388</v>
      </c>
      <c r="L48" s="48">
        <v>0.163644032053986</v>
      </c>
      <c r="M48" s="46">
        <v>2371</v>
      </c>
      <c r="N48" s="48">
        <v>1</v>
      </c>
      <c r="O48" s="46">
        <v>2189</v>
      </c>
      <c r="P48" s="46">
        <v>182</v>
      </c>
      <c r="Q48" s="48">
        <v>0.92323913960354298</v>
      </c>
      <c r="R48" s="48">
        <v>7.6760860396457201E-2</v>
      </c>
      <c r="S48" s="46">
        <v>2371</v>
      </c>
      <c r="T48" s="46">
        <v>255</v>
      </c>
      <c r="U48" s="49">
        <v>148.1875</v>
      </c>
    </row>
    <row r="49" spans="1:21" ht="18" customHeight="1">
      <c r="A49" s="46">
        <v>33</v>
      </c>
      <c r="B49" s="47" t="s">
        <v>119</v>
      </c>
      <c r="C49" s="47" t="s">
        <v>60</v>
      </c>
      <c r="D49" s="47" t="s">
        <v>120</v>
      </c>
      <c r="E49" s="47" t="s">
        <v>121</v>
      </c>
      <c r="F49" s="47" t="s">
        <v>46</v>
      </c>
      <c r="G49" s="46">
        <v>2</v>
      </c>
      <c r="H49" s="46">
        <v>8</v>
      </c>
      <c r="I49" s="46">
        <v>74</v>
      </c>
      <c r="J49" s="48">
        <v>0.936708860759494</v>
      </c>
      <c r="K49" s="46">
        <v>5</v>
      </c>
      <c r="L49" s="48">
        <v>6.3291139240506306E-2</v>
      </c>
      <c r="M49" s="46">
        <v>79</v>
      </c>
      <c r="N49" s="48">
        <v>1</v>
      </c>
      <c r="O49" s="46">
        <v>67</v>
      </c>
      <c r="P49" s="46">
        <v>12</v>
      </c>
      <c r="Q49" s="48">
        <v>0.848101265822785</v>
      </c>
      <c r="R49" s="48">
        <v>0.151898734177215</v>
      </c>
      <c r="S49" s="46">
        <v>79</v>
      </c>
      <c r="T49" s="46">
        <v>19</v>
      </c>
      <c r="U49" s="49">
        <v>9.875</v>
      </c>
    </row>
    <row r="50" spans="1:21">
      <c r="A50" s="46">
        <v>36</v>
      </c>
      <c r="B50" s="47" t="s">
        <v>127</v>
      </c>
      <c r="C50" s="47" t="s">
        <v>60</v>
      </c>
      <c r="D50" s="47" t="s">
        <v>128</v>
      </c>
      <c r="E50" s="47" t="s">
        <v>129</v>
      </c>
      <c r="F50" s="47" t="s">
        <v>130</v>
      </c>
      <c r="G50" s="46">
        <v>2</v>
      </c>
      <c r="H50" s="46">
        <v>8</v>
      </c>
      <c r="I50" s="46">
        <v>15</v>
      </c>
      <c r="J50" s="48">
        <v>1</v>
      </c>
      <c r="K50" s="46">
        <v>0</v>
      </c>
      <c r="L50" s="48">
        <v>0</v>
      </c>
      <c r="M50" s="46">
        <v>15</v>
      </c>
      <c r="N50" s="48">
        <v>1</v>
      </c>
      <c r="O50" s="46">
        <v>9</v>
      </c>
      <c r="P50" s="46">
        <v>6</v>
      </c>
      <c r="Q50" s="48">
        <v>0.6</v>
      </c>
      <c r="R50" s="48">
        <v>0.4</v>
      </c>
      <c r="S50" s="46">
        <v>15</v>
      </c>
      <c r="T50" s="46">
        <v>4</v>
      </c>
      <c r="U50" s="49">
        <v>1.875</v>
      </c>
    </row>
    <row r="51" spans="1:21">
      <c r="A51" s="17"/>
      <c r="B51" s="17"/>
      <c r="C51" s="17"/>
      <c r="D51" s="17"/>
      <c r="E51" s="17"/>
      <c r="F51" s="17"/>
      <c r="G51" s="17"/>
      <c r="H51" s="17"/>
      <c r="I51" s="17">
        <f>SUM(I45:I50)</f>
        <v>4865</v>
      </c>
      <c r="J51" s="57">
        <f>I51/S51</f>
        <v>0.8233203587747504</v>
      </c>
      <c r="K51" s="17">
        <f>SUM(K45:K50)</f>
        <v>1044</v>
      </c>
      <c r="L51" s="57">
        <f>K51/S51</f>
        <v>0.17667964122524962</v>
      </c>
      <c r="M51" s="17">
        <f>SUM(M45:M50)</f>
        <v>5821</v>
      </c>
      <c r="N51" s="57">
        <f>M51/S51</f>
        <v>0.98510746319174136</v>
      </c>
      <c r="O51" s="17">
        <f>SUM(O45:O50)</f>
        <v>5169</v>
      </c>
      <c r="P51" s="17">
        <f>SUM(P45:P50)</f>
        <v>740</v>
      </c>
      <c r="Q51" s="57">
        <f>O51/S51</f>
        <v>0.87476730411237091</v>
      </c>
      <c r="R51" s="57">
        <f>P51/S51</f>
        <v>0.12523269588762903</v>
      </c>
      <c r="S51" s="17">
        <f>SUM(S45:S50)</f>
        <v>5909</v>
      </c>
      <c r="T51" s="17">
        <f>SUM(T45:T50)</f>
        <v>659</v>
      </c>
      <c r="U51" s="17">
        <f>SUM(U45:U50)</f>
        <v>375.1875</v>
      </c>
    </row>
    <row r="52" spans="1:21">
      <c r="S52" s="27" t="s">
        <v>140</v>
      </c>
      <c r="U52" s="28">
        <f>SUM(U45:U50)/COUNT(U45:U50)</f>
        <v>62.53125</v>
      </c>
    </row>
    <row r="53" spans="1:21">
      <c r="S53" s="27" t="s">
        <v>141</v>
      </c>
      <c r="U53" s="28">
        <f>SUM(T45:T50)/COUNT(T45:T50)</f>
        <v>109.83333333333333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zoomScale="80" zoomScaleNormal="80" zoomScalePageLayoutView="80" workbookViewId="0">
      <selection activeCell="D67" sqref="D67"/>
    </sheetView>
  </sheetViews>
  <sheetFormatPr baseColWidth="10" defaultColWidth="8.83203125" defaultRowHeight="12" x14ac:dyDescent="0"/>
  <cols>
    <col min="1" max="1" width="8.33203125" bestFit="1" customWidth="1"/>
    <col min="2" max="2" width="37.6640625" customWidth="1"/>
    <col min="3" max="3" width="8.33203125" customWidth="1"/>
    <col min="4" max="4" width="23.33203125" customWidth="1"/>
    <col min="5" max="5" width="31.5" customWidth="1"/>
    <col min="6" max="6" width="5.5" customWidth="1"/>
    <col min="7" max="7" width="14" customWidth="1"/>
    <col min="8" max="8" width="7.5" customWidth="1"/>
    <col min="9" max="12" width="14" customWidth="1"/>
    <col min="13" max="13" width="12.5" bestFit="1" customWidth="1"/>
    <col min="14" max="14" width="14.5" bestFit="1" customWidth="1"/>
    <col min="15" max="15" width="10" customWidth="1"/>
    <col min="16" max="16" width="8.83203125" customWidth="1"/>
    <col min="17" max="17" width="11.83203125" customWidth="1"/>
    <col min="18" max="18" width="10.6640625" customWidth="1"/>
    <col min="19" max="19" width="14.83203125" customWidth="1"/>
    <col min="20" max="20" width="9" customWidth="1"/>
    <col min="21" max="21" width="14.1640625" customWidth="1"/>
  </cols>
  <sheetData>
    <row r="1" spans="1:21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45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45" t="s">
        <v>20</v>
      </c>
    </row>
    <row r="2" spans="1:21">
      <c r="A2" s="46">
        <v>7</v>
      </c>
      <c r="B2" s="47" t="s">
        <v>42</v>
      </c>
      <c r="C2" s="47" t="s">
        <v>43</v>
      </c>
      <c r="D2" s="47" t="s">
        <v>44</v>
      </c>
      <c r="E2" s="47" t="s">
        <v>45</v>
      </c>
      <c r="F2" s="47" t="s">
        <v>46</v>
      </c>
      <c r="G2" s="46">
        <v>2</v>
      </c>
      <c r="H2" s="46">
        <v>8</v>
      </c>
      <c r="I2" s="46">
        <v>83</v>
      </c>
      <c r="J2" s="48">
        <v>0.68595041322314099</v>
      </c>
      <c r="K2" s="46">
        <v>38</v>
      </c>
      <c r="L2" s="48">
        <v>0.31404958677686001</v>
      </c>
      <c r="M2" s="46">
        <v>7</v>
      </c>
      <c r="N2" s="48">
        <v>5.7851239669421503E-2</v>
      </c>
      <c r="O2" s="46">
        <v>92</v>
      </c>
      <c r="P2" s="46">
        <v>29</v>
      </c>
      <c r="Q2" s="48">
        <v>0.76033057851239705</v>
      </c>
      <c r="R2" s="48">
        <v>0.23966942148760301</v>
      </c>
      <c r="S2" s="46">
        <v>121</v>
      </c>
      <c r="T2" s="46">
        <v>43</v>
      </c>
      <c r="U2" s="49">
        <v>15.125</v>
      </c>
    </row>
    <row r="3" spans="1:21">
      <c r="A3" s="46">
        <v>8</v>
      </c>
      <c r="B3" s="47" t="s">
        <v>47</v>
      </c>
      <c r="C3" s="47" t="s">
        <v>22</v>
      </c>
      <c r="D3" s="47" t="s">
        <v>48</v>
      </c>
      <c r="E3" s="47" t="s">
        <v>49</v>
      </c>
      <c r="F3" s="47" t="s">
        <v>29</v>
      </c>
      <c r="G3" s="46">
        <v>2</v>
      </c>
      <c r="H3" s="46">
        <v>8</v>
      </c>
      <c r="I3" s="46">
        <v>343</v>
      </c>
      <c r="J3" s="48">
        <v>0.69292929292929295</v>
      </c>
      <c r="K3" s="46">
        <v>152</v>
      </c>
      <c r="L3" s="48">
        <v>0.30707070707070699</v>
      </c>
      <c r="M3" s="46">
        <v>101</v>
      </c>
      <c r="N3" s="48">
        <v>0.20404040404040399</v>
      </c>
      <c r="O3" s="46">
        <v>305</v>
      </c>
      <c r="P3" s="46">
        <v>190</v>
      </c>
      <c r="Q3" s="48">
        <v>0.61616161616161602</v>
      </c>
      <c r="R3" s="48">
        <v>0.38383838383838398</v>
      </c>
      <c r="S3" s="46">
        <v>495</v>
      </c>
      <c r="T3" s="46">
        <v>97</v>
      </c>
      <c r="U3" s="49">
        <v>61.875</v>
      </c>
    </row>
    <row r="4" spans="1:21">
      <c r="A4" s="46">
        <v>10</v>
      </c>
      <c r="B4" s="47" t="s">
        <v>53</v>
      </c>
      <c r="C4" s="47" t="s">
        <v>22</v>
      </c>
      <c r="D4" s="47" t="s">
        <v>54</v>
      </c>
      <c r="E4" s="47" t="s">
        <v>55</v>
      </c>
      <c r="F4" s="47" t="s">
        <v>33</v>
      </c>
      <c r="G4" s="46">
        <v>2</v>
      </c>
      <c r="H4" s="46">
        <v>8</v>
      </c>
      <c r="I4" s="46">
        <v>226</v>
      </c>
      <c r="J4" s="48">
        <v>0.75083056478405297</v>
      </c>
      <c r="K4" s="46">
        <v>75</v>
      </c>
      <c r="L4" s="48">
        <v>0.249169435215947</v>
      </c>
      <c r="M4" s="46">
        <v>206</v>
      </c>
      <c r="N4" s="48">
        <v>0.68438538205980104</v>
      </c>
      <c r="O4" s="46">
        <v>223</v>
      </c>
      <c r="P4" s="46">
        <v>78</v>
      </c>
      <c r="Q4" s="48">
        <v>0.74086378737541503</v>
      </c>
      <c r="R4" s="48">
        <v>0.25913621262458503</v>
      </c>
      <c r="S4" s="46">
        <v>301</v>
      </c>
      <c r="T4" s="46">
        <v>73</v>
      </c>
      <c r="U4" s="49">
        <v>37.625</v>
      </c>
    </row>
    <row r="5" spans="1:21">
      <c r="A5" s="46">
        <v>12</v>
      </c>
      <c r="B5" s="47" t="s">
        <v>59</v>
      </c>
      <c r="C5" s="47" t="s">
        <v>60</v>
      </c>
      <c r="D5" s="47" t="s">
        <v>61</v>
      </c>
      <c r="E5" s="47" t="s">
        <v>58</v>
      </c>
      <c r="F5" s="47" t="s">
        <v>46</v>
      </c>
      <c r="G5" s="46">
        <v>2</v>
      </c>
      <c r="H5" s="46">
        <v>8</v>
      </c>
      <c r="I5" s="46">
        <v>263</v>
      </c>
      <c r="J5" s="48">
        <v>0.65586034912718205</v>
      </c>
      <c r="K5" s="46">
        <v>138</v>
      </c>
      <c r="L5" s="48">
        <v>0.344139650872818</v>
      </c>
      <c r="M5" s="46">
        <v>13</v>
      </c>
      <c r="N5" s="48">
        <v>3.24189526184539E-2</v>
      </c>
      <c r="O5" s="46">
        <v>319</v>
      </c>
      <c r="P5" s="46">
        <v>82</v>
      </c>
      <c r="Q5" s="48">
        <v>0.79551122194513701</v>
      </c>
      <c r="R5" s="48">
        <v>0.20448877805486301</v>
      </c>
      <c r="S5" s="46">
        <v>401</v>
      </c>
      <c r="T5" s="46">
        <v>98</v>
      </c>
      <c r="U5" s="49">
        <v>50.125</v>
      </c>
    </row>
    <row r="6" spans="1:21">
      <c r="A6" s="46">
        <v>13</v>
      </c>
      <c r="B6" s="47" t="s">
        <v>62</v>
      </c>
      <c r="C6" s="47" t="s">
        <v>43</v>
      </c>
      <c r="D6" s="47" t="s">
        <v>63</v>
      </c>
      <c r="E6" s="47" t="s">
        <v>45</v>
      </c>
      <c r="F6" s="47" t="s">
        <v>64</v>
      </c>
      <c r="G6" s="46">
        <v>2</v>
      </c>
      <c r="H6" s="46">
        <v>8</v>
      </c>
      <c r="I6" s="46">
        <v>9</v>
      </c>
      <c r="J6" s="48">
        <v>0.81818181818181801</v>
      </c>
      <c r="K6" s="46">
        <v>2</v>
      </c>
      <c r="L6" s="48">
        <v>0.18181818181818199</v>
      </c>
      <c r="M6" s="46">
        <v>2</v>
      </c>
      <c r="N6" s="48">
        <v>0.18181818181818199</v>
      </c>
      <c r="O6" s="46">
        <v>7</v>
      </c>
      <c r="P6" s="46">
        <v>4</v>
      </c>
      <c r="Q6" s="48">
        <v>0.63636363636363602</v>
      </c>
      <c r="R6" s="48">
        <v>0.36363636363636398</v>
      </c>
      <c r="S6" s="46">
        <v>11</v>
      </c>
      <c r="T6" s="46">
        <v>5</v>
      </c>
      <c r="U6" s="49">
        <v>1.375</v>
      </c>
    </row>
    <row r="7" spans="1:21">
      <c r="A7" s="46">
        <v>15</v>
      </c>
      <c r="B7" s="47" t="s">
        <v>69</v>
      </c>
      <c r="C7" s="47" t="s">
        <v>22</v>
      </c>
      <c r="D7" s="47" t="s">
        <v>70</v>
      </c>
      <c r="E7" s="47" t="s">
        <v>71</v>
      </c>
      <c r="F7" s="47" t="s">
        <v>25</v>
      </c>
      <c r="G7" s="46">
        <v>2</v>
      </c>
      <c r="H7" s="46">
        <v>8</v>
      </c>
      <c r="I7" s="46">
        <v>111</v>
      </c>
      <c r="J7" s="48">
        <v>0.79856115107913705</v>
      </c>
      <c r="K7" s="46">
        <v>28</v>
      </c>
      <c r="L7" s="48">
        <v>0.201438848920863</v>
      </c>
      <c r="M7" s="46">
        <v>13</v>
      </c>
      <c r="N7" s="48">
        <v>9.3525179856115095E-2</v>
      </c>
      <c r="O7" s="46">
        <v>106</v>
      </c>
      <c r="P7" s="46">
        <v>33</v>
      </c>
      <c r="Q7" s="48">
        <v>0.76258992805755399</v>
      </c>
      <c r="R7" s="48">
        <v>0.23741007194244601</v>
      </c>
      <c r="S7" s="46">
        <v>139</v>
      </c>
      <c r="T7" s="46">
        <v>34</v>
      </c>
      <c r="U7" s="49">
        <v>17.375</v>
      </c>
    </row>
    <row r="8" spans="1:21">
      <c r="A8" s="46">
        <v>16</v>
      </c>
      <c r="B8" s="47" t="s">
        <v>72</v>
      </c>
      <c r="C8" s="47" t="s">
        <v>22</v>
      </c>
      <c r="D8" s="47" t="s">
        <v>73</v>
      </c>
      <c r="E8" s="47" t="s">
        <v>39</v>
      </c>
      <c r="F8" s="47" t="s">
        <v>33</v>
      </c>
      <c r="G8" s="46">
        <v>2</v>
      </c>
      <c r="H8" s="46">
        <v>8</v>
      </c>
      <c r="I8" s="46">
        <v>212</v>
      </c>
      <c r="J8" s="48">
        <v>0.80916030534351102</v>
      </c>
      <c r="K8" s="46">
        <v>50</v>
      </c>
      <c r="L8" s="48">
        <v>0.19083969465648901</v>
      </c>
      <c r="M8" s="46">
        <v>35</v>
      </c>
      <c r="N8" s="48">
        <v>0.13358778625954201</v>
      </c>
      <c r="O8" s="46">
        <v>151</v>
      </c>
      <c r="P8" s="46">
        <v>111</v>
      </c>
      <c r="Q8" s="48">
        <v>0.57633587786259499</v>
      </c>
      <c r="R8" s="48">
        <v>0.42366412213740501</v>
      </c>
      <c r="S8" s="46">
        <v>262</v>
      </c>
      <c r="T8" s="46">
        <v>54</v>
      </c>
      <c r="U8" s="49">
        <v>32.75</v>
      </c>
    </row>
    <row r="9" spans="1:21">
      <c r="A9" s="46">
        <v>17</v>
      </c>
      <c r="B9" s="47" t="s">
        <v>31</v>
      </c>
      <c r="C9" s="47" t="s">
        <v>22</v>
      </c>
      <c r="D9" s="47" t="s">
        <v>74</v>
      </c>
      <c r="E9" s="47" t="s">
        <v>75</v>
      </c>
      <c r="F9" s="47" t="s">
        <v>68</v>
      </c>
      <c r="G9" s="46">
        <v>2</v>
      </c>
      <c r="H9" s="46">
        <v>8</v>
      </c>
      <c r="I9" s="46">
        <v>64</v>
      </c>
      <c r="J9" s="48">
        <v>0.71910112359550604</v>
      </c>
      <c r="K9" s="46">
        <v>25</v>
      </c>
      <c r="L9" s="48">
        <v>0.28089887640449401</v>
      </c>
      <c r="M9" s="46">
        <v>54</v>
      </c>
      <c r="N9" s="48">
        <v>0.60674157303370801</v>
      </c>
      <c r="O9" s="46">
        <v>59</v>
      </c>
      <c r="P9" s="46">
        <v>30</v>
      </c>
      <c r="Q9" s="48">
        <v>0.66292134831460703</v>
      </c>
      <c r="R9" s="48">
        <v>0.33707865168539303</v>
      </c>
      <c r="S9" s="46">
        <v>89</v>
      </c>
      <c r="T9" s="46">
        <v>16</v>
      </c>
      <c r="U9" s="49">
        <v>11.125</v>
      </c>
    </row>
    <row r="10" spans="1:21">
      <c r="A10" s="46">
        <v>19</v>
      </c>
      <c r="B10" s="47" t="s">
        <v>80</v>
      </c>
      <c r="C10" s="47" t="s">
        <v>43</v>
      </c>
      <c r="D10" s="47" t="s">
        <v>81</v>
      </c>
      <c r="E10" s="47" t="s">
        <v>82</v>
      </c>
      <c r="F10" s="47" t="s">
        <v>64</v>
      </c>
      <c r="G10" s="46">
        <v>2</v>
      </c>
      <c r="H10" s="46">
        <v>8</v>
      </c>
      <c r="I10" s="46">
        <v>85</v>
      </c>
      <c r="J10" s="48">
        <v>0.70833333333333304</v>
      </c>
      <c r="K10" s="46">
        <v>35</v>
      </c>
      <c r="L10" s="48">
        <v>0.29166666666666702</v>
      </c>
      <c r="M10" s="46">
        <v>6</v>
      </c>
      <c r="N10" s="48">
        <v>0.05</v>
      </c>
      <c r="O10" s="46">
        <v>96</v>
      </c>
      <c r="P10" s="46">
        <v>24</v>
      </c>
      <c r="Q10" s="48">
        <v>0.8</v>
      </c>
      <c r="R10" s="48">
        <v>0.2</v>
      </c>
      <c r="S10" s="46">
        <v>120</v>
      </c>
      <c r="T10" s="46">
        <v>31</v>
      </c>
      <c r="U10" s="49">
        <v>15</v>
      </c>
    </row>
    <row r="11" spans="1:21">
      <c r="A11" s="46">
        <v>21</v>
      </c>
      <c r="B11" s="47" t="s">
        <v>85</v>
      </c>
      <c r="C11" s="47" t="s">
        <v>22</v>
      </c>
      <c r="D11" s="47" t="s">
        <v>86</v>
      </c>
      <c r="E11" s="47" t="s">
        <v>87</v>
      </c>
      <c r="F11" s="47" t="s">
        <v>33</v>
      </c>
      <c r="G11" s="46">
        <v>2</v>
      </c>
      <c r="H11" s="46">
        <v>8</v>
      </c>
      <c r="I11" s="46">
        <v>359</v>
      </c>
      <c r="J11" s="48">
        <v>0.77874186550976099</v>
      </c>
      <c r="K11" s="46">
        <v>102</v>
      </c>
      <c r="L11" s="48">
        <v>0.22125813449023901</v>
      </c>
      <c r="M11" s="46">
        <v>54</v>
      </c>
      <c r="N11" s="48">
        <v>0.117136659436009</v>
      </c>
      <c r="O11" s="46">
        <v>325</v>
      </c>
      <c r="P11" s="46">
        <v>136</v>
      </c>
      <c r="Q11" s="48">
        <v>0.70498915401301498</v>
      </c>
      <c r="R11" s="48">
        <v>0.29501084598698502</v>
      </c>
      <c r="S11" s="46">
        <v>461</v>
      </c>
      <c r="T11" s="46">
        <v>93</v>
      </c>
      <c r="U11" s="49">
        <v>57.625</v>
      </c>
    </row>
    <row r="12" spans="1:21">
      <c r="A12" s="46">
        <v>22</v>
      </c>
      <c r="B12" s="47" t="s">
        <v>88</v>
      </c>
      <c r="C12" s="47" t="s">
        <v>22</v>
      </c>
      <c r="D12" s="47" t="s">
        <v>89</v>
      </c>
      <c r="E12" s="47" t="s">
        <v>90</v>
      </c>
      <c r="F12" s="47" t="s">
        <v>68</v>
      </c>
      <c r="G12" s="46">
        <v>2</v>
      </c>
      <c r="H12" s="46">
        <v>8</v>
      </c>
      <c r="I12" s="46">
        <v>73</v>
      </c>
      <c r="J12" s="48">
        <v>0.75257731958762897</v>
      </c>
      <c r="K12" s="46">
        <v>24</v>
      </c>
      <c r="L12" s="48">
        <v>0.247422680412371</v>
      </c>
      <c r="M12" s="46">
        <v>11</v>
      </c>
      <c r="N12" s="48">
        <v>0.11340206185567001</v>
      </c>
      <c r="O12" s="46">
        <v>56</v>
      </c>
      <c r="P12" s="46">
        <v>41</v>
      </c>
      <c r="Q12" s="48">
        <v>0.57731958762886604</v>
      </c>
      <c r="R12" s="48">
        <v>0.42268041237113402</v>
      </c>
      <c r="S12" s="46">
        <v>97</v>
      </c>
      <c r="T12" s="46">
        <v>22</v>
      </c>
      <c r="U12" s="49">
        <v>12.125</v>
      </c>
    </row>
    <row r="13" spans="1:21">
      <c r="A13" s="46">
        <v>24</v>
      </c>
      <c r="B13" s="47" t="s">
        <v>93</v>
      </c>
      <c r="C13" s="47" t="s">
        <v>22</v>
      </c>
      <c r="D13" s="47" t="s">
        <v>94</v>
      </c>
      <c r="E13" s="47" t="s">
        <v>30</v>
      </c>
      <c r="F13" s="47" t="s">
        <v>33</v>
      </c>
      <c r="G13" s="46">
        <v>2</v>
      </c>
      <c r="H13" s="46">
        <v>8</v>
      </c>
      <c r="I13" s="46">
        <v>216</v>
      </c>
      <c r="J13" s="48">
        <v>0.64864864864864902</v>
      </c>
      <c r="K13" s="46">
        <v>117</v>
      </c>
      <c r="L13" s="48">
        <v>0.35135135135135098</v>
      </c>
      <c r="M13" s="46">
        <v>25</v>
      </c>
      <c r="N13" s="48">
        <v>7.5075075075075104E-2</v>
      </c>
      <c r="O13" s="46">
        <v>243</v>
      </c>
      <c r="P13" s="46">
        <v>90</v>
      </c>
      <c r="Q13" s="48">
        <v>0.72972972972973005</v>
      </c>
      <c r="R13" s="48">
        <v>0.27027027027027001</v>
      </c>
      <c r="S13" s="46">
        <v>333</v>
      </c>
      <c r="T13" s="46">
        <v>98</v>
      </c>
      <c r="U13" s="49">
        <v>41.625</v>
      </c>
    </row>
    <row r="14" spans="1:21">
      <c r="A14" s="46">
        <v>25</v>
      </c>
      <c r="B14" s="47" t="s">
        <v>95</v>
      </c>
      <c r="C14" s="47" t="s">
        <v>43</v>
      </c>
      <c r="D14" s="47" t="s">
        <v>96</v>
      </c>
      <c r="E14" s="47" t="s">
        <v>97</v>
      </c>
      <c r="F14" s="47" t="s">
        <v>64</v>
      </c>
      <c r="G14" s="46">
        <v>2</v>
      </c>
      <c r="H14" s="46">
        <v>8</v>
      </c>
      <c r="I14" s="46">
        <v>69</v>
      </c>
      <c r="J14" s="48">
        <v>0.93243243243243201</v>
      </c>
      <c r="K14" s="46">
        <v>5</v>
      </c>
      <c r="L14" s="48">
        <v>6.7567567567567599E-2</v>
      </c>
      <c r="M14" s="46">
        <v>28</v>
      </c>
      <c r="N14" s="48">
        <v>0.37837837837837801</v>
      </c>
      <c r="O14" s="46">
        <v>24</v>
      </c>
      <c r="P14" s="46">
        <v>50</v>
      </c>
      <c r="Q14" s="48">
        <v>0.32432432432432401</v>
      </c>
      <c r="R14" s="48">
        <v>0.67567567567567599</v>
      </c>
      <c r="S14" s="46">
        <v>74</v>
      </c>
      <c r="T14" s="46">
        <v>18</v>
      </c>
      <c r="U14" s="49">
        <v>9.25</v>
      </c>
    </row>
    <row r="15" spans="1:21">
      <c r="A15" s="46">
        <v>28</v>
      </c>
      <c r="B15" s="47" t="s">
        <v>103</v>
      </c>
      <c r="C15" s="47" t="s">
        <v>22</v>
      </c>
      <c r="D15" s="47" t="s">
        <v>104</v>
      </c>
      <c r="E15" s="47" t="s">
        <v>105</v>
      </c>
      <c r="F15" s="47" t="s">
        <v>68</v>
      </c>
      <c r="G15" s="46">
        <v>2</v>
      </c>
      <c r="H15" s="46">
        <v>8</v>
      </c>
      <c r="I15" s="46">
        <v>119</v>
      </c>
      <c r="J15" s="48">
        <v>0.90151515151515105</v>
      </c>
      <c r="K15" s="46">
        <v>13</v>
      </c>
      <c r="L15" s="48">
        <v>9.8484848484848495E-2</v>
      </c>
      <c r="M15" s="46">
        <v>132</v>
      </c>
      <c r="N15" s="48">
        <v>1</v>
      </c>
      <c r="O15" s="46">
        <v>112</v>
      </c>
      <c r="P15" s="46">
        <v>20</v>
      </c>
      <c r="Q15" s="48">
        <v>0.84848484848484895</v>
      </c>
      <c r="R15" s="48">
        <v>0.15151515151515199</v>
      </c>
      <c r="S15" s="46">
        <v>132</v>
      </c>
      <c r="T15" s="46">
        <v>36</v>
      </c>
      <c r="U15" s="49">
        <v>16.5</v>
      </c>
    </row>
    <row r="16" spans="1:21">
      <c r="A16" s="46">
        <v>29</v>
      </c>
      <c r="B16" s="47" t="s">
        <v>106</v>
      </c>
      <c r="C16" s="47" t="s">
        <v>22</v>
      </c>
      <c r="D16" s="47" t="s">
        <v>107</v>
      </c>
      <c r="E16" s="47" t="s">
        <v>108</v>
      </c>
      <c r="F16" s="47" t="s">
        <v>33</v>
      </c>
      <c r="G16" s="46">
        <v>2</v>
      </c>
      <c r="H16" s="46">
        <v>8</v>
      </c>
      <c r="I16" s="46">
        <v>752</v>
      </c>
      <c r="J16" s="48">
        <v>0.76970317297850599</v>
      </c>
      <c r="K16" s="46">
        <v>225</v>
      </c>
      <c r="L16" s="48">
        <v>0.23029682702149401</v>
      </c>
      <c r="M16" s="46">
        <v>969</v>
      </c>
      <c r="N16" s="48">
        <v>0.99181166837256896</v>
      </c>
      <c r="O16" s="46">
        <v>775</v>
      </c>
      <c r="P16" s="46">
        <v>202</v>
      </c>
      <c r="Q16" s="48">
        <v>0.79324462640736904</v>
      </c>
      <c r="R16" s="48">
        <v>0.20675537359262999</v>
      </c>
      <c r="S16" s="46">
        <v>977</v>
      </c>
      <c r="T16" s="46">
        <v>187</v>
      </c>
      <c r="U16" s="49">
        <v>122.125</v>
      </c>
    </row>
    <row r="17" spans="1:21">
      <c r="A17" s="46">
        <v>31</v>
      </c>
      <c r="B17" s="47" t="s">
        <v>112</v>
      </c>
      <c r="C17" s="47" t="s">
        <v>113</v>
      </c>
      <c r="D17" s="47" t="s">
        <v>114</v>
      </c>
      <c r="E17" s="47" t="s">
        <v>115</v>
      </c>
      <c r="F17" s="47" t="s">
        <v>33</v>
      </c>
      <c r="G17" s="46">
        <v>2</v>
      </c>
      <c r="H17" s="46">
        <v>8</v>
      </c>
      <c r="I17" s="46">
        <v>568</v>
      </c>
      <c r="J17" s="48">
        <v>0.75132275132275095</v>
      </c>
      <c r="K17" s="46">
        <v>188</v>
      </c>
      <c r="L17" s="48">
        <v>0.248677248677249</v>
      </c>
      <c r="M17" s="46">
        <v>737</v>
      </c>
      <c r="N17" s="48">
        <v>0.97486772486772499</v>
      </c>
      <c r="O17" s="46">
        <v>643</v>
      </c>
      <c r="P17" s="46">
        <v>113</v>
      </c>
      <c r="Q17" s="48">
        <v>0.85052910052910102</v>
      </c>
      <c r="R17" s="48">
        <v>0.149470899470899</v>
      </c>
      <c r="S17" s="46">
        <v>756</v>
      </c>
      <c r="T17" s="46">
        <v>165</v>
      </c>
      <c r="U17" s="49">
        <v>94.5</v>
      </c>
    </row>
    <row r="18" spans="1:21">
      <c r="A18" s="46">
        <v>32</v>
      </c>
      <c r="B18" s="47" t="s">
        <v>116</v>
      </c>
      <c r="C18" s="47" t="s">
        <v>113</v>
      </c>
      <c r="D18" s="47" t="s">
        <v>117</v>
      </c>
      <c r="E18" s="47" t="s">
        <v>118</v>
      </c>
      <c r="F18" s="47" t="s">
        <v>33</v>
      </c>
      <c r="G18" s="46">
        <v>2</v>
      </c>
      <c r="H18" s="46">
        <v>8</v>
      </c>
      <c r="I18" s="46">
        <v>1056</v>
      </c>
      <c r="J18" s="48">
        <v>0.84819277108433699</v>
      </c>
      <c r="K18" s="46">
        <v>189</v>
      </c>
      <c r="L18" s="48">
        <v>0.15180722891566301</v>
      </c>
      <c r="M18" s="46">
        <v>1245</v>
      </c>
      <c r="N18" s="48">
        <v>1</v>
      </c>
      <c r="O18" s="46">
        <v>1184</v>
      </c>
      <c r="P18" s="46">
        <v>61</v>
      </c>
      <c r="Q18" s="48">
        <v>0.951004016064257</v>
      </c>
      <c r="R18" s="48">
        <v>4.8995983935742997E-2</v>
      </c>
      <c r="S18" s="46">
        <v>1245</v>
      </c>
      <c r="T18" s="46">
        <v>266</v>
      </c>
      <c r="U18" s="49">
        <v>155.625</v>
      </c>
    </row>
    <row r="19" spans="1:21">
      <c r="A19" s="46">
        <v>33</v>
      </c>
      <c r="B19" s="47" t="s">
        <v>119</v>
      </c>
      <c r="C19" s="47" t="s">
        <v>60</v>
      </c>
      <c r="D19" s="47" t="s">
        <v>120</v>
      </c>
      <c r="E19" s="47" t="s">
        <v>121</v>
      </c>
      <c r="F19" s="47" t="s">
        <v>46</v>
      </c>
      <c r="G19" s="46">
        <v>2</v>
      </c>
      <c r="H19" s="46">
        <v>8</v>
      </c>
      <c r="I19" s="46">
        <v>92</v>
      </c>
      <c r="J19" s="48">
        <v>0.989247311827957</v>
      </c>
      <c r="K19" s="46">
        <v>1</v>
      </c>
      <c r="L19" s="48">
        <v>1.0752688172042999E-2</v>
      </c>
      <c r="M19" s="46">
        <v>93</v>
      </c>
      <c r="N19" s="48">
        <v>1</v>
      </c>
      <c r="O19" s="46">
        <v>74</v>
      </c>
      <c r="P19" s="46">
        <v>19</v>
      </c>
      <c r="Q19" s="48">
        <v>0.79569892473118298</v>
      </c>
      <c r="R19" s="48">
        <v>0.204301075268817</v>
      </c>
      <c r="S19" s="46">
        <v>93</v>
      </c>
      <c r="T19" s="46">
        <v>19</v>
      </c>
      <c r="U19" s="49">
        <v>11.625</v>
      </c>
    </row>
    <row r="20" spans="1:21">
      <c r="A20" s="46">
        <v>36</v>
      </c>
      <c r="B20" s="47" t="s">
        <v>127</v>
      </c>
      <c r="C20" s="47" t="s">
        <v>60</v>
      </c>
      <c r="D20" s="47" t="s">
        <v>128</v>
      </c>
      <c r="E20" s="47" t="s">
        <v>129</v>
      </c>
      <c r="F20" s="47" t="s">
        <v>130</v>
      </c>
      <c r="G20" s="46">
        <v>2</v>
      </c>
      <c r="H20" s="46">
        <v>8</v>
      </c>
      <c r="I20" s="46">
        <v>28</v>
      </c>
      <c r="J20" s="48">
        <v>0.875</v>
      </c>
      <c r="K20" s="46">
        <v>4</v>
      </c>
      <c r="L20" s="48">
        <v>0.125</v>
      </c>
      <c r="M20" s="46">
        <v>32</v>
      </c>
      <c r="N20" s="48">
        <v>1</v>
      </c>
      <c r="O20" s="46">
        <v>25</v>
      </c>
      <c r="P20" s="46">
        <v>7</v>
      </c>
      <c r="Q20" s="48">
        <v>0.78125</v>
      </c>
      <c r="R20" s="48">
        <v>0.21875</v>
      </c>
      <c r="S20" s="46">
        <v>32</v>
      </c>
      <c r="T20" s="46">
        <v>12</v>
      </c>
      <c r="U20" s="49">
        <v>4</v>
      </c>
    </row>
    <row r="21" spans="1:21">
      <c r="I21" s="17">
        <f>SUM(I2:I20)</f>
        <v>4728</v>
      </c>
      <c r="J21" s="57">
        <f>I21/S21</f>
        <v>0.77015800618993324</v>
      </c>
      <c r="K21" s="17">
        <f>SUM(K2:K20)</f>
        <v>1411</v>
      </c>
      <c r="L21" s="57">
        <f>K21/S21</f>
        <v>0.22984199381006679</v>
      </c>
      <c r="M21" s="17">
        <f>SUM(M2:M20)</f>
        <v>3763</v>
      </c>
      <c r="N21" s="57">
        <f>M21/S21</f>
        <v>0.61296628115328233</v>
      </c>
      <c r="O21" s="17">
        <f>SUM(O2:O20)</f>
        <v>4819</v>
      </c>
      <c r="P21" s="17">
        <f>SUM(P2:P20)</f>
        <v>1320</v>
      </c>
      <c r="Q21" s="57">
        <f>O21/S21</f>
        <v>0.78498126730737905</v>
      </c>
      <c r="R21" s="57">
        <f>P21/S21</f>
        <v>0.21501873269262095</v>
      </c>
      <c r="S21" s="17">
        <f>SUM(S2:S20)</f>
        <v>6139</v>
      </c>
      <c r="T21" s="17">
        <f>SUM(T2:T20)</f>
        <v>1367</v>
      </c>
      <c r="U21" s="17">
        <f>SUM(U2:U20)</f>
        <v>767.375</v>
      </c>
    </row>
    <row r="22" spans="1:21">
      <c r="S22" s="27" t="s">
        <v>140</v>
      </c>
      <c r="U22" s="28">
        <f>SUM(U2:U20)/COUNT(U2:U20)</f>
        <v>40.388157894736842</v>
      </c>
    </row>
    <row r="23" spans="1:21">
      <c r="S23" s="27" t="s">
        <v>141</v>
      </c>
      <c r="U23" s="28">
        <f>SUM(T2:T20)/COUNT(T2:T20)</f>
        <v>71.94736842105263</v>
      </c>
    </row>
    <row r="26" spans="1:21">
      <c r="A26" s="45" t="s">
        <v>0</v>
      </c>
      <c r="B26" s="45" t="s">
        <v>1</v>
      </c>
      <c r="C26" s="45" t="s">
        <v>2</v>
      </c>
      <c r="D26" s="45" t="s">
        <v>3</v>
      </c>
      <c r="E26" s="45" t="s">
        <v>4</v>
      </c>
      <c r="F26" s="45" t="s">
        <v>5</v>
      </c>
      <c r="G26" s="45" t="s">
        <v>6</v>
      </c>
      <c r="H26" s="45" t="s">
        <v>7</v>
      </c>
      <c r="I26" s="45" t="s">
        <v>8</v>
      </c>
      <c r="J26" s="45" t="s">
        <v>9</v>
      </c>
      <c r="K26" s="45" t="s">
        <v>10</v>
      </c>
      <c r="L26" s="45" t="s">
        <v>11</v>
      </c>
      <c r="M26" s="45" t="s">
        <v>12</v>
      </c>
      <c r="N26" s="45" t="s">
        <v>13</v>
      </c>
      <c r="O26" s="45" t="s">
        <v>14</v>
      </c>
      <c r="P26" s="45" t="s">
        <v>15</v>
      </c>
      <c r="Q26" s="45" t="s">
        <v>16</v>
      </c>
      <c r="R26" s="45" t="s">
        <v>17</v>
      </c>
      <c r="S26" s="45" t="s">
        <v>18</v>
      </c>
      <c r="T26" s="45" t="s">
        <v>19</v>
      </c>
      <c r="U26" s="45" t="s">
        <v>20</v>
      </c>
    </row>
    <row r="27" spans="1:21">
      <c r="A27" s="46">
        <v>7</v>
      </c>
      <c r="B27" s="47" t="s">
        <v>42</v>
      </c>
      <c r="C27" s="47" t="s">
        <v>43</v>
      </c>
      <c r="D27" s="47" t="s">
        <v>44</v>
      </c>
      <c r="E27" s="47" t="s">
        <v>45</v>
      </c>
      <c r="F27" s="47" t="s">
        <v>46</v>
      </c>
      <c r="G27" s="46">
        <v>2</v>
      </c>
      <c r="H27" s="46">
        <v>8</v>
      </c>
      <c r="I27" s="46">
        <v>83</v>
      </c>
      <c r="J27" s="48">
        <v>0.68595041322314099</v>
      </c>
      <c r="K27" s="46">
        <v>38</v>
      </c>
      <c r="L27" s="48">
        <v>0.31404958677686001</v>
      </c>
      <c r="M27" s="46">
        <v>7</v>
      </c>
      <c r="N27" s="48">
        <v>5.7851239669421503E-2</v>
      </c>
      <c r="O27" s="46">
        <v>92</v>
      </c>
      <c r="P27" s="46">
        <v>29</v>
      </c>
      <c r="Q27" s="48">
        <v>0.76033057851239705</v>
      </c>
      <c r="R27" s="48">
        <v>0.23966942148760301</v>
      </c>
      <c r="S27" s="46">
        <v>121</v>
      </c>
      <c r="T27" s="46">
        <v>43</v>
      </c>
      <c r="U27" s="49">
        <v>15.125</v>
      </c>
    </row>
    <row r="28" spans="1:21">
      <c r="A28" s="46">
        <v>8</v>
      </c>
      <c r="B28" s="47" t="s">
        <v>47</v>
      </c>
      <c r="C28" s="47" t="s">
        <v>22</v>
      </c>
      <c r="D28" s="47" t="s">
        <v>48</v>
      </c>
      <c r="E28" s="47" t="s">
        <v>49</v>
      </c>
      <c r="F28" s="47" t="s">
        <v>29</v>
      </c>
      <c r="G28" s="46">
        <v>2</v>
      </c>
      <c r="H28" s="46">
        <v>8</v>
      </c>
      <c r="I28" s="46">
        <v>343</v>
      </c>
      <c r="J28" s="48">
        <v>0.69292929292929295</v>
      </c>
      <c r="K28" s="46">
        <v>152</v>
      </c>
      <c r="L28" s="48">
        <v>0.30707070707070699</v>
      </c>
      <c r="M28" s="46">
        <v>101</v>
      </c>
      <c r="N28" s="48">
        <v>0.20404040404040399</v>
      </c>
      <c r="O28" s="46">
        <v>305</v>
      </c>
      <c r="P28" s="46">
        <v>190</v>
      </c>
      <c r="Q28" s="48">
        <v>0.61616161616161602</v>
      </c>
      <c r="R28" s="48">
        <v>0.38383838383838398</v>
      </c>
      <c r="S28" s="46">
        <v>495</v>
      </c>
      <c r="T28" s="46">
        <v>97</v>
      </c>
      <c r="U28" s="49">
        <v>61.875</v>
      </c>
    </row>
    <row r="29" spans="1:21">
      <c r="A29" s="46">
        <v>10</v>
      </c>
      <c r="B29" s="47" t="s">
        <v>53</v>
      </c>
      <c r="C29" s="47" t="s">
        <v>22</v>
      </c>
      <c r="D29" s="47" t="s">
        <v>54</v>
      </c>
      <c r="E29" s="47" t="s">
        <v>55</v>
      </c>
      <c r="F29" s="47" t="s">
        <v>33</v>
      </c>
      <c r="G29" s="46">
        <v>2</v>
      </c>
      <c r="H29" s="46">
        <v>8</v>
      </c>
      <c r="I29" s="46">
        <v>226</v>
      </c>
      <c r="J29" s="48">
        <v>0.75083056478405297</v>
      </c>
      <c r="K29" s="46">
        <v>75</v>
      </c>
      <c r="L29" s="48">
        <v>0.249169435215947</v>
      </c>
      <c r="M29" s="46">
        <v>206</v>
      </c>
      <c r="N29" s="48">
        <v>0.68438538205980104</v>
      </c>
      <c r="O29" s="46">
        <v>223</v>
      </c>
      <c r="P29" s="46">
        <v>78</v>
      </c>
      <c r="Q29" s="48">
        <v>0.74086378737541503</v>
      </c>
      <c r="R29" s="48">
        <v>0.25913621262458503</v>
      </c>
      <c r="S29" s="46">
        <v>301</v>
      </c>
      <c r="T29" s="46">
        <v>73</v>
      </c>
      <c r="U29" s="49">
        <v>37.625</v>
      </c>
    </row>
    <row r="30" spans="1:21">
      <c r="A30" s="46">
        <v>12</v>
      </c>
      <c r="B30" s="47" t="s">
        <v>59</v>
      </c>
      <c r="C30" s="47" t="s">
        <v>60</v>
      </c>
      <c r="D30" s="47" t="s">
        <v>61</v>
      </c>
      <c r="E30" s="47" t="s">
        <v>58</v>
      </c>
      <c r="F30" s="47" t="s">
        <v>46</v>
      </c>
      <c r="G30" s="46">
        <v>2</v>
      </c>
      <c r="H30" s="46">
        <v>8</v>
      </c>
      <c r="I30" s="46">
        <v>263</v>
      </c>
      <c r="J30" s="48">
        <v>0.65586034912718205</v>
      </c>
      <c r="K30" s="46">
        <v>138</v>
      </c>
      <c r="L30" s="48">
        <v>0.344139650872818</v>
      </c>
      <c r="M30" s="46">
        <v>13</v>
      </c>
      <c r="N30" s="48">
        <v>3.24189526184539E-2</v>
      </c>
      <c r="O30" s="46">
        <v>319</v>
      </c>
      <c r="P30" s="46">
        <v>82</v>
      </c>
      <c r="Q30" s="48">
        <v>0.79551122194513701</v>
      </c>
      <c r="R30" s="48">
        <v>0.20448877805486301</v>
      </c>
      <c r="S30" s="46">
        <v>401</v>
      </c>
      <c r="T30" s="46">
        <v>98</v>
      </c>
      <c r="U30" s="49">
        <v>50.125</v>
      </c>
    </row>
    <row r="31" spans="1:21">
      <c r="A31" s="46">
        <v>13</v>
      </c>
      <c r="B31" s="47" t="s">
        <v>62</v>
      </c>
      <c r="C31" s="47" t="s">
        <v>43</v>
      </c>
      <c r="D31" s="47" t="s">
        <v>63</v>
      </c>
      <c r="E31" s="47" t="s">
        <v>45</v>
      </c>
      <c r="F31" s="47" t="s">
        <v>64</v>
      </c>
      <c r="G31" s="46">
        <v>2</v>
      </c>
      <c r="H31" s="46">
        <v>8</v>
      </c>
      <c r="I31" s="46">
        <v>9</v>
      </c>
      <c r="J31" s="48">
        <v>0.81818181818181801</v>
      </c>
      <c r="K31" s="46">
        <v>2</v>
      </c>
      <c r="L31" s="48">
        <v>0.18181818181818199</v>
      </c>
      <c r="M31" s="46">
        <v>2</v>
      </c>
      <c r="N31" s="48">
        <v>0.18181818181818199</v>
      </c>
      <c r="O31" s="46">
        <v>7</v>
      </c>
      <c r="P31" s="46">
        <v>4</v>
      </c>
      <c r="Q31" s="48">
        <v>0.63636363636363602</v>
      </c>
      <c r="R31" s="48">
        <v>0.36363636363636398</v>
      </c>
      <c r="S31" s="46">
        <v>11</v>
      </c>
      <c r="T31" s="46">
        <v>5</v>
      </c>
      <c r="U31" s="49">
        <v>1.375</v>
      </c>
    </row>
    <row r="32" spans="1:21">
      <c r="A32" s="46">
        <v>15</v>
      </c>
      <c r="B32" s="47" t="s">
        <v>69</v>
      </c>
      <c r="C32" s="47" t="s">
        <v>22</v>
      </c>
      <c r="D32" s="47" t="s">
        <v>70</v>
      </c>
      <c r="E32" s="47" t="s">
        <v>71</v>
      </c>
      <c r="F32" s="47" t="s">
        <v>25</v>
      </c>
      <c r="G32" s="46">
        <v>2</v>
      </c>
      <c r="H32" s="46">
        <v>8</v>
      </c>
      <c r="I32" s="46">
        <v>111</v>
      </c>
      <c r="J32" s="48">
        <v>0.79856115107913705</v>
      </c>
      <c r="K32" s="46">
        <v>28</v>
      </c>
      <c r="L32" s="48">
        <v>0.201438848920863</v>
      </c>
      <c r="M32" s="46">
        <v>13</v>
      </c>
      <c r="N32" s="48">
        <v>9.3525179856115095E-2</v>
      </c>
      <c r="O32" s="46">
        <v>106</v>
      </c>
      <c r="P32" s="46">
        <v>33</v>
      </c>
      <c r="Q32" s="48">
        <v>0.76258992805755399</v>
      </c>
      <c r="R32" s="48">
        <v>0.23741007194244601</v>
      </c>
      <c r="S32" s="46">
        <v>139</v>
      </c>
      <c r="T32" s="46">
        <v>34</v>
      </c>
      <c r="U32" s="49">
        <v>17.375</v>
      </c>
    </row>
    <row r="33" spans="1:21">
      <c r="A33" s="46">
        <v>16</v>
      </c>
      <c r="B33" s="47" t="s">
        <v>72</v>
      </c>
      <c r="C33" s="47" t="s">
        <v>22</v>
      </c>
      <c r="D33" s="47" t="s">
        <v>73</v>
      </c>
      <c r="E33" s="47" t="s">
        <v>39</v>
      </c>
      <c r="F33" s="47" t="s">
        <v>33</v>
      </c>
      <c r="G33" s="46">
        <v>2</v>
      </c>
      <c r="H33" s="46">
        <v>8</v>
      </c>
      <c r="I33" s="46">
        <v>212</v>
      </c>
      <c r="J33" s="48">
        <v>0.80916030534351102</v>
      </c>
      <c r="K33" s="46">
        <v>50</v>
      </c>
      <c r="L33" s="48">
        <v>0.19083969465648901</v>
      </c>
      <c r="M33" s="46">
        <v>35</v>
      </c>
      <c r="N33" s="48">
        <v>0.13358778625954201</v>
      </c>
      <c r="O33" s="46">
        <v>151</v>
      </c>
      <c r="P33" s="46">
        <v>111</v>
      </c>
      <c r="Q33" s="48">
        <v>0.57633587786259499</v>
      </c>
      <c r="R33" s="48">
        <v>0.42366412213740501</v>
      </c>
      <c r="S33" s="46">
        <v>262</v>
      </c>
      <c r="T33" s="46">
        <v>54</v>
      </c>
      <c r="U33" s="49">
        <v>32.75</v>
      </c>
    </row>
    <row r="34" spans="1:21">
      <c r="A34" s="46">
        <v>17</v>
      </c>
      <c r="B34" s="47" t="s">
        <v>31</v>
      </c>
      <c r="C34" s="47" t="s">
        <v>22</v>
      </c>
      <c r="D34" s="47" t="s">
        <v>74</v>
      </c>
      <c r="E34" s="47" t="s">
        <v>75</v>
      </c>
      <c r="F34" s="47" t="s">
        <v>68</v>
      </c>
      <c r="G34" s="46">
        <v>2</v>
      </c>
      <c r="H34" s="46">
        <v>8</v>
      </c>
      <c r="I34" s="46">
        <v>64</v>
      </c>
      <c r="J34" s="48">
        <v>0.71910112359550604</v>
      </c>
      <c r="K34" s="46">
        <v>25</v>
      </c>
      <c r="L34" s="48">
        <v>0.28089887640449401</v>
      </c>
      <c r="M34" s="46">
        <v>54</v>
      </c>
      <c r="N34" s="48">
        <v>0.60674157303370801</v>
      </c>
      <c r="O34" s="46">
        <v>59</v>
      </c>
      <c r="P34" s="46">
        <v>30</v>
      </c>
      <c r="Q34" s="48">
        <v>0.66292134831460703</v>
      </c>
      <c r="R34" s="48">
        <v>0.33707865168539303</v>
      </c>
      <c r="S34" s="46">
        <v>89</v>
      </c>
      <c r="T34" s="46">
        <v>16</v>
      </c>
      <c r="U34" s="49">
        <v>11.125</v>
      </c>
    </row>
    <row r="35" spans="1:21">
      <c r="A35" s="46">
        <v>19</v>
      </c>
      <c r="B35" s="47" t="s">
        <v>80</v>
      </c>
      <c r="C35" s="47" t="s">
        <v>43</v>
      </c>
      <c r="D35" s="47" t="s">
        <v>81</v>
      </c>
      <c r="E35" s="47" t="s">
        <v>82</v>
      </c>
      <c r="F35" s="47" t="s">
        <v>64</v>
      </c>
      <c r="G35" s="46">
        <v>2</v>
      </c>
      <c r="H35" s="46">
        <v>8</v>
      </c>
      <c r="I35" s="46">
        <v>85</v>
      </c>
      <c r="J35" s="48">
        <v>0.70833333333333304</v>
      </c>
      <c r="K35" s="46">
        <v>35</v>
      </c>
      <c r="L35" s="48">
        <v>0.29166666666666702</v>
      </c>
      <c r="M35" s="46">
        <v>6</v>
      </c>
      <c r="N35" s="48">
        <v>0.05</v>
      </c>
      <c r="O35" s="46">
        <v>96</v>
      </c>
      <c r="P35" s="46">
        <v>24</v>
      </c>
      <c r="Q35" s="48">
        <v>0.8</v>
      </c>
      <c r="R35" s="48">
        <v>0.2</v>
      </c>
      <c r="S35" s="46">
        <v>120</v>
      </c>
      <c r="T35" s="46">
        <v>31</v>
      </c>
      <c r="U35" s="49">
        <v>15</v>
      </c>
    </row>
    <row r="36" spans="1:21">
      <c r="A36" s="46">
        <v>21</v>
      </c>
      <c r="B36" s="47" t="s">
        <v>85</v>
      </c>
      <c r="C36" s="47" t="s">
        <v>22</v>
      </c>
      <c r="D36" s="47" t="s">
        <v>86</v>
      </c>
      <c r="E36" s="47" t="s">
        <v>87</v>
      </c>
      <c r="F36" s="47" t="s">
        <v>33</v>
      </c>
      <c r="G36" s="46">
        <v>2</v>
      </c>
      <c r="H36" s="46">
        <v>8</v>
      </c>
      <c r="I36" s="46">
        <v>359</v>
      </c>
      <c r="J36" s="48">
        <v>0.77874186550976099</v>
      </c>
      <c r="K36" s="46">
        <v>102</v>
      </c>
      <c r="L36" s="48">
        <v>0.22125813449023901</v>
      </c>
      <c r="M36" s="46">
        <v>54</v>
      </c>
      <c r="N36" s="48">
        <v>0.117136659436009</v>
      </c>
      <c r="O36" s="46">
        <v>325</v>
      </c>
      <c r="P36" s="46">
        <v>136</v>
      </c>
      <c r="Q36" s="48">
        <v>0.70498915401301498</v>
      </c>
      <c r="R36" s="48">
        <v>0.29501084598698502</v>
      </c>
      <c r="S36" s="46">
        <v>461</v>
      </c>
      <c r="T36" s="46">
        <v>93</v>
      </c>
      <c r="U36" s="49">
        <v>57.625</v>
      </c>
    </row>
    <row r="37" spans="1:21">
      <c r="A37" s="46">
        <v>22</v>
      </c>
      <c r="B37" s="47" t="s">
        <v>88</v>
      </c>
      <c r="C37" s="47" t="s">
        <v>22</v>
      </c>
      <c r="D37" s="47" t="s">
        <v>89</v>
      </c>
      <c r="E37" s="47" t="s">
        <v>90</v>
      </c>
      <c r="F37" s="47" t="s">
        <v>68</v>
      </c>
      <c r="G37" s="46">
        <v>2</v>
      </c>
      <c r="H37" s="46">
        <v>8</v>
      </c>
      <c r="I37" s="46">
        <v>73</v>
      </c>
      <c r="J37" s="48">
        <v>0.75257731958762897</v>
      </c>
      <c r="K37" s="46">
        <v>24</v>
      </c>
      <c r="L37" s="48">
        <v>0.247422680412371</v>
      </c>
      <c r="M37" s="46">
        <v>11</v>
      </c>
      <c r="N37" s="48">
        <v>0.11340206185567001</v>
      </c>
      <c r="O37" s="46">
        <v>56</v>
      </c>
      <c r="P37" s="46">
        <v>41</v>
      </c>
      <c r="Q37" s="48">
        <v>0.57731958762886604</v>
      </c>
      <c r="R37" s="48">
        <v>0.42268041237113402</v>
      </c>
      <c r="S37" s="46">
        <v>97</v>
      </c>
      <c r="T37" s="46">
        <v>22</v>
      </c>
      <c r="U37" s="49">
        <v>12.125</v>
      </c>
    </row>
    <row r="38" spans="1:21">
      <c r="A38" s="46">
        <v>24</v>
      </c>
      <c r="B38" s="47" t="s">
        <v>93</v>
      </c>
      <c r="C38" s="47" t="s">
        <v>22</v>
      </c>
      <c r="D38" s="47" t="s">
        <v>94</v>
      </c>
      <c r="E38" s="47" t="s">
        <v>30</v>
      </c>
      <c r="F38" s="47" t="s">
        <v>33</v>
      </c>
      <c r="G38" s="46">
        <v>2</v>
      </c>
      <c r="H38" s="46">
        <v>8</v>
      </c>
      <c r="I38" s="46">
        <v>216</v>
      </c>
      <c r="J38" s="48">
        <v>0.64864864864864902</v>
      </c>
      <c r="K38" s="46">
        <v>117</v>
      </c>
      <c r="L38" s="48">
        <v>0.35135135135135098</v>
      </c>
      <c r="M38" s="46">
        <v>25</v>
      </c>
      <c r="N38" s="48">
        <v>7.5075075075075104E-2</v>
      </c>
      <c r="O38" s="46">
        <v>243</v>
      </c>
      <c r="P38" s="46">
        <v>90</v>
      </c>
      <c r="Q38" s="48">
        <v>0.72972972972973005</v>
      </c>
      <c r="R38" s="48">
        <v>0.27027027027027001</v>
      </c>
      <c r="S38" s="46">
        <v>333</v>
      </c>
      <c r="T38" s="46">
        <v>98</v>
      </c>
      <c r="U38" s="49">
        <v>41.625</v>
      </c>
    </row>
    <row r="39" spans="1:21">
      <c r="A39" s="46">
        <v>25</v>
      </c>
      <c r="B39" s="47" t="s">
        <v>95</v>
      </c>
      <c r="C39" s="47" t="s">
        <v>43</v>
      </c>
      <c r="D39" s="47" t="s">
        <v>96</v>
      </c>
      <c r="E39" s="47" t="s">
        <v>97</v>
      </c>
      <c r="F39" s="47" t="s">
        <v>64</v>
      </c>
      <c r="G39" s="46">
        <v>2</v>
      </c>
      <c r="H39" s="46">
        <v>8</v>
      </c>
      <c r="I39" s="46">
        <v>69</v>
      </c>
      <c r="J39" s="48">
        <v>0.93243243243243201</v>
      </c>
      <c r="K39" s="46">
        <v>5</v>
      </c>
      <c r="L39" s="48">
        <v>6.7567567567567599E-2</v>
      </c>
      <c r="M39" s="46">
        <v>28</v>
      </c>
      <c r="N39" s="48">
        <v>0.37837837837837801</v>
      </c>
      <c r="O39" s="46">
        <v>24</v>
      </c>
      <c r="P39" s="46">
        <v>50</v>
      </c>
      <c r="Q39" s="48">
        <v>0.32432432432432401</v>
      </c>
      <c r="R39" s="48">
        <v>0.67567567567567599</v>
      </c>
      <c r="S39" s="46">
        <v>74</v>
      </c>
      <c r="T39" s="46">
        <v>18</v>
      </c>
      <c r="U39" s="49">
        <v>9.25</v>
      </c>
    </row>
    <row r="40" spans="1:21">
      <c r="A40" s="46"/>
      <c r="B40" s="47"/>
      <c r="C40" s="47"/>
      <c r="D40" s="47"/>
      <c r="E40" s="47"/>
      <c r="F40" s="47"/>
      <c r="G40" s="46"/>
      <c r="H40" s="46"/>
      <c r="I40" s="17">
        <f>SUM(I27:I39)</f>
        <v>2113</v>
      </c>
      <c r="J40" s="57">
        <f>I40/S40</f>
        <v>0.72761707988980717</v>
      </c>
      <c r="K40" s="17">
        <f>SUM(K27:K39)</f>
        <v>791</v>
      </c>
      <c r="L40" s="57">
        <f>K40/S40</f>
        <v>0.27238292011019283</v>
      </c>
      <c r="M40" s="17">
        <f>SUM(M27:M39)</f>
        <v>555</v>
      </c>
      <c r="N40" s="57">
        <f>M40/S40</f>
        <v>0.19111570247933884</v>
      </c>
      <c r="O40" s="17">
        <f>SUM(O27:O39)</f>
        <v>2006</v>
      </c>
      <c r="P40" s="17">
        <f>SUM(P27:P39)</f>
        <v>898</v>
      </c>
      <c r="Q40" s="57">
        <f>O40/S40</f>
        <v>0.69077134986225897</v>
      </c>
      <c r="R40" s="57">
        <f>P40/S40</f>
        <v>0.30922865013774103</v>
      </c>
      <c r="S40" s="17">
        <f>SUM(S27:S39)</f>
        <v>2904</v>
      </c>
      <c r="T40" s="17">
        <f>SUM(T27:T39)</f>
        <v>682</v>
      </c>
      <c r="U40" s="17">
        <f>SUM(U27:U39)</f>
        <v>363</v>
      </c>
    </row>
    <row r="41" spans="1:21">
      <c r="A41" s="46"/>
      <c r="B41" s="47"/>
      <c r="C41" s="47"/>
      <c r="D41" s="47"/>
      <c r="E41" s="47"/>
      <c r="F41" s="47"/>
      <c r="G41" s="46"/>
      <c r="H41" s="46"/>
      <c r="I41" s="46"/>
      <c r="J41" s="48"/>
      <c r="K41" s="46"/>
      <c r="L41" s="48"/>
      <c r="M41" s="46"/>
      <c r="N41" s="48"/>
      <c r="O41" s="46"/>
      <c r="P41" s="46"/>
      <c r="Q41" s="48"/>
      <c r="R41" s="48"/>
      <c r="S41" s="27" t="s">
        <v>140</v>
      </c>
      <c r="U41" s="28">
        <f>SUM(U27:U39)/COUNT(U27:U39)</f>
        <v>27.923076923076923</v>
      </c>
    </row>
    <row r="42" spans="1:21">
      <c r="A42" s="46"/>
      <c r="B42" s="47"/>
      <c r="C42" s="47"/>
      <c r="D42" s="47"/>
      <c r="E42" s="47"/>
      <c r="F42" s="47"/>
      <c r="G42" s="46"/>
      <c r="H42" s="46"/>
      <c r="I42" s="46"/>
      <c r="J42" s="48"/>
      <c r="K42" s="46"/>
      <c r="L42" s="48"/>
      <c r="M42" s="46"/>
      <c r="N42" s="48"/>
      <c r="O42" s="46"/>
      <c r="P42" s="46"/>
      <c r="Q42" s="48"/>
      <c r="R42" s="48"/>
      <c r="S42" s="27" t="s">
        <v>141</v>
      </c>
      <c r="U42" s="28">
        <f>SUM(T27:T39)/COUNT(T27:T39)</f>
        <v>52.46153846153846</v>
      </c>
    </row>
    <row r="43" spans="1:21">
      <c r="A43" s="46"/>
      <c r="B43" s="47"/>
      <c r="C43" s="47"/>
      <c r="D43" s="47"/>
      <c r="E43" s="47"/>
      <c r="F43" s="47"/>
      <c r="G43" s="46"/>
      <c r="H43" s="46"/>
      <c r="I43" s="46"/>
      <c r="J43" s="48"/>
      <c r="K43" s="46"/>
      <c r="L43" s="48"/>
      <c r="M43" s="46"/>
      <c r="N43" s="48"/>
      <c r="O43" s="46"/>
      <c r="P43" s="46"/>
      <c r="Q43" s="48"/>
      <c r="R43" s="48"/>
      <c r="S43" s="46"/>
      <c r="T43" s="46"/>
      <c r="U43" s="49"/>
    </row>
    <row r="44" spans="1:21">
      <c r="A44" s="46"/>
      <c r="B44" s="83" t="s">
        <v>176</v>
      </c>
      <c r="C44" s="47"/>
      <c r="D44" s="47"/>
      <c r="E44" s="47"/>
      <c r="F44" s="47"/>
      <c r="G44" s="46"/>
      <c r="H44" s="46"/>
      <c r="I44" s="46"/>
      <c r="J44" s="48"/>
      <c r="K44" s="46"/>
      <c r="L44" s="48"/>
      <c r="M44" s="46"/>
      <c r="N44" s="48"/>
      <c r="O44" s="46"/>
      <c r="P44" s="46"/>
      <c r="Q44" s="48"/>
      <c r="R44" s="48"/>
      <c r="S44" s="46"/>
      <c r="T44" s="46"/>
      <c r="U44" s="49"/>
    </row>
    <row r="45" spans="1:21">
      <c r="A45" s="46">
        <v>28</v>
      </c>
      <c r="B45" s="47" t="s">
        <v>103</v>
      </c>
      <c r="C45" s="47" t="s">
        <v>22</v>
      </c>
      <c r="D45" s="47" t="s">
        <v>104</v>
      </c>
      <c r="E45" s="47" t="s">
        <v>105</v>
      </c>
      <c r="F45" s="47" t="s">
        <v>68</v>
      </c>
      <c r="G45" s="46">
        <v>2</v>
      </c>
      <c r="H45" s="46">
        <v>8</v>
      </c>
      <c r="I45" s="46">
        <v>119</v>
      </c>
      <c r="J45" s="48">
        <v>0.90151515151515105</v>
      </c>
      <c r="K45" s="46">
        <v>13</v>
      </c>
      <c r="L45" s="48">
        <v>9.8484848484848495E-2</v>
      </c>
      <c r="M45" s="46">
        <v>132</v>
      </c>
      <c r="N45" s="48">
        <v>1</v>
      </c>
      <c r="O45" s="46">
        <v>112</v>
      </c>
      <c r="P45" s="46">
        <v>20</v>
      </c>
      <c r="Q45" s="48">
        <v>0.84848484848484895</v>
      </c>
      <c r="R45" s="48">
        <v>0.15151515151515199</v>
      </c>
      <c r="S45" s="46">
        <v>132</v>
      </c>
      <c r="T45" s="46">
        <v>36</v>
      </c>
      <c r="U45" s="49">
        <v>16.5</v>
      </c>
    </row>
    <row r="46" spans="1:21">
      <c r="A46" s="46">
        <v>29</v>
      </c>
      <c r="B46" s="47" t="s">
        <v>106</v>
      </c>
      <c r="C46" s="47" t="s">
        <v>22</v>
      </c>
      <c r="D46" s="47" t="s">
        <v>107</v>
      </c>
      <c r="E46" s="47" t="s">
        <v>108</v>
      </c>
      <c r="F46" s="47" t="s">
        <v>33</v>
      </c>
      <c r="G46" s="46">
        <v>2</v>
      </c>
      <c r="H46" s="46">
        <v>8</v>
      </c>
      <c r="I46" s="46">
        <v>752</v>
      </c>
      <c r="J46" s="48">
        <v>0.76970317297850599</v>
      </c>
      <c r="K46" s="46">
        <v>225</v>
      </c>
      <c r="L46" s="48">
        <v>0.23029682702149401</v>
      </c>
      <c r="M46" s="46">
        <v>969</v>
      </c>
      <c r="N46" s="48">
        <v>0.99181166837256896</v>
      </c>
      <c r="O46" s="46">
        <v>775</v>
      </c>
      <c r="P46" s="46">
        <v>202</v>
      </c>
      <c r="Q46" s="48">
        <v>0.79324462640736904</v>
      </c>
      <c r="R46" s="48">
        <v>0.20675537359262999</v>
      </c>
      <c r="S46" s="46">
        <v>977</v>
      </c>
      <c r="T46" s="46">
        <v>187</v>
      </c>
      <c r="U46" s="49">
        <v>122.125</v>
      </c>
    </row>
    <row r="47" spans="1:21">
      <c r="A47" s="46">
        <v>31</v>
      </c>
      <c r="B47" s="47" t="s">
        <v>112</v>
      </c>
      <c r="C47" s="47" t="s">
        <v>113</v>
      </c>
      <c r="D47" s="47" t="s">
        <v>114</v>
      </c>
      <c r="E47" s="47" t="s">
        <v>115</v>
      </c>
      <c r="F47" s="47" t="s">
        <v>33</v>
      </c>
      <c r="G47" s="46">
        <v>2</v>
      </c>
      <c r="H47" s="46">
        <v>8</v>
      </c>
      <c r="I47" s="46">
        <v>568</v>
      </c>
      <c r="J47" s="48">
        <v>0.75132275132275095</v>
      </c>
      <c r="K47" s="46">
        <v>188</v>
      </c>
      <c r="L47" s="48">
        <v>0.248677248677249</v>
      </c>
      <c r="M47" s="46">
        <v>737</v>
      </c>
      <c r="N47" s="48">
        <v>0.97486772486772499</v>
      </c>
      <c r="O47" s="46">
        <v>643</v>
      </c>
      <c r="P47" s="46">
        <v>113</v>
      </c>
      <c r="Q47" s="48">
        <v>0.85052910052910102</v>
      </c>
      <c r="R47" s="48">
        <v>0.149470899470899</v>
      </c>
      <c r="S47" s="46">
        <v>756</v>
      </c>
      <c r="T47" s="46">
        <v>165</v>
      </c>
      <c r="U47" s="49">
        <v>94.5</v>
      </c>
    </row>
    <row r="48" spans="1:21">
      <c r="A48" s="46">
        <v>32</v>
      </c>
      <c r="B48" s="47" t="s">
        <v>116</v>
      </c>
      <c r="C48" s="47" t="s">
        <v>113</v>
      </c>
      <c r="D48" s="47" t="s">
        <v>117</v>
      </c>
      <c r="E48" s="47" t="s">
        <v>118</v>
      </c>
      <c r="F48" s="47" t="s">
        <v>33</v>
      </c>
      <c r="G48" s="46">
        <v>2</v>
      </c>
      <c r="H48" s="46">
        <v>8</v>
      </c>
      <c r="I48" s="46">
        <v>1056</v>
      </c>
      <c r="J48" s="48">
        <v>0.84819277108433699</v>
      </c>
      <c r="K48" s="46">
        <v>189</v>
      </c>
      <c r="L48" s="48">
        <v>0.15180722891566301</v>
      </c>
      <c r="M48" s="46">
        <v>1245</v>
      </c>
      <c r="N48" s="48">
        <v>1</v>
      </c>
      <c r="O48" s="46">
        <v>1184</v>
      </c>
      <c r="P48" s="46">
        <v>61</v>
      </c>
      <c r="Q48" s="48">
        <v>0.951004016064257</v>
      </c>
      <c r="R48" s="48">
        <v>4.8995983935742997E-2</v>
      </c>
      <c r="S48" s="46">
        <v>1245</v>
      </c>
      <c r="T48" s="46">
        <v>266</v>
      </c>
      <c r="U48" s="49">
        <v>155.625</v>
      </c>
    </row>
    <row r="49" spans="1:21" ht="21" customHeight="1">
      <c r="A49" s="46">
        <v>33</v>
      </c>
      <c r="B49" s="47" t="s">
        <v>119</v>
      </c>
      <c r="C49" s="47" t="s">
        <v>60</v>
      </c>
      <c r="D49" s="47" t="s">
        <v>120</v>
      </c>
      <c r="E49" s="47" t="s">
        <v>121</v>
      </c>
      <c r="F49" s="47" t="s">
        <v>46</v>
      </c>
      <c r="G49" s="46">
        <v>2</v>
      </c>
      <c r="H49" s="46">
        <v>8</v>
      </c>
      <c r="I49" s="46">
        <v>92</v>
      </c>
      <c r="J49" s="48">
        <v>0.989247311827957</v>
      </c>
      <c r="K49" s="46">
        <v>1</v>
      </c>
      <c r="L49" s="48">
        <v>1.0752688172042999E-2</v>
      </c>
      <c r="M49" s="46">
        <v>93</v>
      </c>
      <c r="N49" s="48">
        <v>1</v>
      </c>
      <c r="O49" s="46">
        <v>74</v>
      </c>
      <c r="P49" s="46">
        <v>19</v>
      </c>
      <c r="Q49" s="48">
        <v>0.79569892473118298</v>
      </c>
      <c r="R49" s="48">
        <v>0.204301075268817</v>
      </c>
      <c r="S49" s="46">
        <v>93</v>
      </c>
      <c r="T49" s="46">
        <v>19</v>
      </c>
      <c r="U49" s="49">
        <v>11.625</v>
      </c>
    </row>
    <row r="50" spans="1:21">
      <c r="A50" s="46">
        <v>36</v>
      </c>
      <c r="B50" s="47" t="s">
        <v>127</v>
      </c>
      <c r="C50" s="47" t="s">
        <v>60</v>
      </c>
      <c r="D50" s="47" t="s">
        <v>128</v>
      </c>
      <c r="E50" s="47" t="s">
        <v>129</v>
      </c>
      <c r="F50" s="47" t="s">
        <v>130</v>
      </c>
      <c r="G50" s="46">
        <v>2</v>
      </c>
      <c r="H50" s="46">
        <v>8</v>
      </c>
      <c r="I50" s="46">
        <v>28</v>
      </c>
      <c r="J50" s="48">
        <v>0.875</v>
      </c>
      <c r="K50" s="46">
        <v>4</v>
      </c>
      <c r="L50" s="48">
        <v>0.125</v>
      </c>
      <c r="M50" s="46">
        <v>32</v>
      </c>
      <c r="N50" s="48">
        <v>1</v>
      </c>
      <c r="O50" s="46">
        <v>25</v>
      </c>
      <c r="P50" s="46">
        <v>7</v>
      </c>
      <c r="Q50" s="48">
        <v>0.78125</v>
      </c>
      <c r="R50" s="48">
        <v>0.21875</v>
      </c>
      <c r="S50" s="46">
        <v>32</v>
      </c>
      <c r="T50" s="46">
        <v>12</v>
      </c>
      <c r="U50" s="49">
        <v>4</v>
      </c>
    </row>
    <row r="51" spans="1:21">
      <c r="I51" s="17">
        <f>SUM(I45:I50)</f>
        <v>2615</v>
      </c>
      <c r="J51" s="57">
        <f>I51/S51</f>
        <v>0.80834621329211742</v>
      </c>
      <c r="K51" s="17">
        <f>SUM(K45:K50)</f>
        <v>620</v>
      </c>
      <c r="L51" s="57">
        <f>K51/S51</f>
        <v>0.19165378670788252</v>
      </c>
      <c r="M51" s="17">
        <f>SUM(M45:M50)</f>
        <v>3208</v>
      </c>
      <c r="N51" s="57">
        <f>M51/S51</f>
        <v>0.99165378670788251</v>
      </c>
      <c r="O51" s="17">
        <f>SUM(O45:O50)</f>
        <v>2813</v>
      </c>
      <c r="P51" s="17">
        <f>SUM(P45:P50)</f>
        <v>422</v>
      </c>
      <c r="Q51" s="57">
        <f>O51/S51</f>
        <v>0.86955177743431222</v>
      </c>
      <c r="R51" s="57">
        <f>P51/S51</f>
        <v>0.13044822256568778</v>
      </c>
      <c r="S51" s="17">
        <f>SUM(S45:S50)</f>
        <v>3235</v>
      </c>
      <c r="T51" s="17">
        <f>SUM(T45:T50)</f>
        <v>685</v>
      </c>
      <c r="U51" s="17">
        <f>SUM(U45:U50)</f>
        <v>404.375</v>
      </c>
    </row>
    <row r="52" spans="1:21">
      <c r="S52" s="27" t="s">
        <v>140</v>
      </c>
      <c r="U52" s="28">
        <f>SUM(U45:U50)/COUNT(U45:U50)</f>
        <v>67.395833333333329</v>
      </c>
    </row>
    <row r="53" spans="1:21">
      <c r="S53" s="27" t="s">
        <v>141</v>
      </c>
      <c r="U53" s="28">
        <f>SUM(T45:T50)/COUNT(T45:T50)</f>
        <v>114.16666666666667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zoomScale="80" zoomScaleNormal="80" zoomScalePageLayoutView="80" workbookViewId="0">
      <selection activeCell="M51" sqref="M51"/>
    </sheetView>
  </sheetViews>
  <sheetFormatPr baseColWidth="10" defaultColWidth="8.83203125" defaultRowHeight="12" x14ac:dyDescent="0"/>
  <cols>
    <col min="1" max="1" width="8.33203125" bestFit="1" customWidth="1"/>
    <col min="2" max="2" width="37.6640625" customWidth="1"/>
    <col min="3" max="3" width="8.33203125" customWidth="1"/>
    <col min="4" max="4" width="23.33203125" customWidth="1"/>
    <col min="5" max="5" width="31.5" customWidth="1"/>
    <col min="6" max="6" width="5.5" customWidth="1"/>
    <col min="7" max="7" width="14" customWidth="1"/>
    <col min="8" max="8" width="7.5" customWidth="1"/>
    <col min="9" max="12" width="14" customWidth="1"/>
    <col min="13" max="13" width="10.6640625" customWidth="1"/>
    <col min="14" max="14" width="12.5" customWidth="1"/>
    <col min="15" max="15" width="10" customWidth="1"/>
    <col min="16" max="16" width="8.83203125" customWidth="1"/>
    <col min="17" max="17" width="11.83203125" customWidth="1"/>
    <col min="18" max="18" width="10.6640625" customWidth="1"/>
    <col min="19" max="19" width="14.83203125" customWidth="1"/>
    <col min="20" max="20" width="9" customWidth="1"/>
    <col min="21" max="21" width="14.1640625" customWidth="1"/>
  </cols>
  <sheetData>
    <row r="1" spans="1:2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51" t="s">
        <v>16</v>
      </c>
      <c r="R1" s="51" t="s">
        <v>17</v>
      </c>
      <c r="S1" s="51" t="s">
        <v>18</v>
      </c>
      <c r="T1" s="51" t="s">
        <v>19</v>
      </c>
      <c r="U1" s="51" t="s">
        <v>20</v>
      </c>
    </row>
    <row r="2" spans="1:21">
      <c r="A2" s="52">
        <v>7</v>
      </c>
      <c r="B2" s="53" t="s">
        <v>42</v>
      </c>
      <c r="C2" s="53" t="s">
        <v>43</v>
      </c>
      <c r="D2" s="53" t="s">
        <v>44</v>
      </c>
      <c r="E2" s="53" t="s">
        <v>45</v>
      </c>
      <c r="F2" s="53" t="s">
        <v>46</v>
      </c>
      <c r="G2" s="52">
        <v>2</v>
      </c>
      <c r="H2" s="52">
        <v>8</v>
      </c>
      <c r="I2" s="52">
        <v>56</v>
      </c>
      <c r="J2" s="54">
        <v>0.8</v>
      </c>
      <c r="K2" s="52">
        <v>14</v>
      </c>
      <c r="L2" s="54">
        <v>0.2</v>
      </c>
      <c r="M2" s="52">
        <v>9</v>
      </c>
      <c r="N2" s="54">
        <v>0.128571428571429</v>
      </c>
      <c r="O2" s="52">
        <v>42</v>
      </c>
      <c r="P2" s="52">
        <v>28</v>
      </c>
      <c r="Q2" s="54">
        <v>0.6</v>
      </c>
      <c r="R2" s="54">
        <v>0.4</v>
      </c>
      <c r="S2" s="52">
        <v>70</v>
      </c>
      <c r="T2" s="52">
        <v>30</v>
      </c>
      <c r="U2" s="55">
        <v>8.75</v>
      </c>
    </row>
    <row r="3" spans="1:21">
      <c r="A3" s="52">
        <v>8</v>
      </c>
      <c r="B3" s="53" t="s">
        <v>47</v>
      </c>
      <c r="C3" s="53" t="s">
        <v>22</v>
      </c>
      <c r="D3" s="53" t="s">
        <v>48</v>
      </c>
      <c r="E3" s="53" t="s">
        <v>49</v>
      </c>
      <c r="F3" s="53" t="s">
        <v>29</v>
      </c>
      <c r="G3" s="52">
        <v>2</v>
      </c>
      <c r="H3" s="52">
        <v>8</v>
      </c>
      <c r="I3" s="52">
        <v>438</v>
      </c>
      <c r="J3" s="54">
        <v>0.71335504885993495</v>
      </c>
      <c r="K3" s="52">
        <v>176</v>
      </c>
      <c r="L3" s="54">
        <v>0.286644951140065</v>
      </c>
      <c r="M3" s="52">
        <v>160</v>
      </c>
      <c r="N3" s="54">
        <v>0.26058631921824099</v>
      </c>
      <c r="O3" s="52">
        <v>332</v>
      </c>
      <c r="P3" s="52">
        <v>282</v>
      </c>
      <c r="Q3" s="54">
        <v>0.54071661237784996</v>
      </c>
      <c r="R3" s="54">
        <v>0.45928338762214999</v>
      </c>
      <c r="S3" s="52">
        <v>614</v>
      </c>
      <c r="T3" s="52">
        <v>120</v>
      </c>
      <c r="U3" s="55">
        <v>76.75</v>
      </c>
    </row>
    <row r="4" spans="1:21">
      <c r="A4" s="52">
        <v>10</v>
      </c>
      <c r="B4" s="53" t="s">
        <v>53</v>
      </c>
      <c r="C4" s="53" t="s">
        <v>22</v>
      </c>
      <c r="D4" s="53" t="s">
        <v>54</v>
      </c>
      <c r="E4" s="53" t="s">
        <v>55</v>
      </c>
      <c r="F4" s="53" t="s">
        <v>33</v>
      </c>
      <c r="G4" s="52">
        <v>2</v>
      </c>
      <c r="H4" s="52">
        <v>8</v>
      </c>
      <c r="I4" s="52">
        <v>411</v>
      </c>
      <c r="J4" s="54">
        <v>0.76966292134831504</v>
      </c>
      <c r="K4" s="52">
        <v>123</v>
      </c>
      <c r="L4" s="54">
        <v>0.23033707865168501</v>
      </c>
      <c r="M4" s="52">
        <v>292</v>
      </c>
      <c r="N4" s="54">
        <v>0.54681647940074896</v>
      </c>
      <c r="O4" s="52">
        <v>331</v>
      </c>
      <c r="P4" s="52">
        <v>203</v>
      </c>
      <c r="Q4" s="54">
        <v>0.61985018726591801</v>
      </c>
      <c r="R4" s="54">
        <v>0.38014981273408199</v>
      </c>
      <c r="S4" s="52">
        <v>534</v>
      </c>
      <c r="T4" s="52">
        <v>124</v>
      </c>
      <c r="U4" s="55">
        <v>66.75</v>
      </c>
    </row>
    <row r="5" spans="1:21">
      <c r="A5" s="52">
        <v>12</v>
      </c>
      <c r="B5" s="53" t="s">
        <v>59</v>
      </c>
      <c r="C5" s="53" t="s">
        <v>60</v>
      </c>
      <c r="D5" s="53" t="s">
        <v>61</v>
      </c>
      <c r="E5" s="53" t="s">
        <v>58</v>
      </c>
      <c r="F5" s="53" t="s">
        <v>46</v>
      </c>
      <c r="G5" s="52">
        <v>2</v>
      </c>
      <c r="H5" s="52">
        <v>8</v>
      </c>
      <c r="I5" s="52">
        <v>232</v>
      </c>
      <c r="J5" s="54">
        <v>0.66285714285714303</v>
      </c>
      <c r="K5" s="52">
        <v>118</v>
      </c>
      <c r="L5" s="54">
        <v>0.33714285714285702</v>
      </c>
      <c r="M5" s="52">
        <v>14</v>
      </c>
      <c r="N5" s="54">
        <v>0.04</v>
      </c>
      <c r="O5" s="52">
        <v>253</v>
      </c>
      <c r="P5" s="52">
        <v>97</v>
      </c>
      <c r="Q5" s="54">
        <v>0.72285714285714298</v>
      </c>
      <c r="R5" s="54">
        <v>0.27714285714285702</v>
      </c>
      <c r="S5" s="52">
        <v>350</v>
      </c>
      <c r="T5" s="52">
        <v>74</v>
      </c>
      <c r="U5" s="55">
        <v>43.75</v>
      </c>
    </row>
    <row r="6" spans="1:21">
      <c r="A6" s="52">
        <v>13</v>
      </c>
      <c r="B6" s="53" t="s">
        <v>62</v>
      </c>
      <c r="C6" s="53" t="s">
        <v>43</v>
      </c>
      <c r="D6" s="53" t="s">
        <v>63</v>
      </c>
      <c r="E6" s="53" t="s">
        <v>45</v>
      </c>
      <c r="F6" s="53" t="s">
        <v>64</v>
      </c>
      <c r="G6" s="52">
        <v>2</v>
      </c>
      <c r="H6" s="52">
        <v>8</v>
      </c>
      <c r="I6" s="52">
        <v>9</v>
      </c>
      <c r="J6" s="54">
        <v>0.9</v>
      </c>
      <c r="K6" s="52">
        <v>1</v>
      </c>
      <c r="L6" s="54">
        <v>0.1</v>
      </c>
      <c r="M6" s="52">
        <v>2</v>
      </c>
      <c r="N6" s="54">
        <v>0.2</v>
      </c>
      <c r="O6" s="52">
        <v>10</v>
      </c>
      <c r="P6" s="52">
        <v>0</v>
      </c>
      <c r="Q6" s="54">
        <v>1</v>
      </c>
      <c r="R6" s="54">
        <v>0</v>
      </c>
      <c r="S6" s="52">
        <v>10</v>
      </c>
      <c r="T6" s="52">
        <v>6</v>
      </c>
      <c r="U6" s="55">
        <v>1.25</v>
      </c>
    </row>
    <row r="7" spans="1:21">
      <c r="A7" s="52">
        <v>15</v>
      </c>
      <c r="B7" s="53" t="s">
        <v>69</v>
      </c>
      <c r="C7" s="53" t="s">
        <v>22</v>
      </c>
      <c r="D7" s="53" t="s">
        <v>70</v>
      </c>
      <c r="E7" s="53" t="s">
        <v>71</v>
      </c>
      <c r="F7" s="53" t="s">
        <v>25</v>
      </c>
      <c r="G7" s="52">
        <v>2</v>
      </c>
      <c r="H7" s="52">
        <v>8</v>
      </c>
      <c r="I7" s="52">
        <v>74</v>
      </c>
      <c r="J7" s="54">
        <v>0.74</v>
      </c>
      <c r="K7" s="52">
        <v>26</v>
      </c>
      <c r="L7" s="54">
        <v>0.26</v>
      </c>
      <c r="M7" s="52">
        <v>6</v>
      </c>
      <c r="N7" s="54">
        <v>0.06</v>
      </c>
      <c r="O7" s="52">
        <v>73</v>
      </c>
      <c r="P7" s="52">
        <v>27</v>
      </c>
      <c r="Q7" s="54">
        <v>0.57999999999999996</v>
      </c>
      <c r="R7" s="54">
        <v>0.22</v>
      </c>
      <c r="S7" s="52">
        <v>100</v>
      </c>
      <c r="T7" s="52">
        <v>31</v>
      </c>
      <c r="U7" s="55">
        <v>12.5</v>
      </c>
    </row>
    <row r="8" spans="1:21">
      <c r="A8" s="52">
        <v>16</v>
      </c>
      <c r="B8" s="53" t="s">
        <v>72</v>
      </c>
      <c r="C8" s="53" t="s">
        <v>22</v>
      </c>
      <c r="D8" s="53" t="s">
        <v>73</v>
      </c>
      <c r="E8" s="53" t="s">
        <v>39</v>
      </c>
      <c r="F8" s="53" t="s">
        <v>33</v>
      </c>
      <c r="G8" s="52">
        <v>2</v>
      </c>
      <c r="H8" s="52">
        <v>8</v>
      </c>
      <c r="I8" s="52">
        <v>271</v>
      </c>
      <c r="J8" s="54">
        <v>0.77650429799426901</v>
      </c>
      <c r="K8" s="52">
        <v>78</v>
      </c>
      <c r="L8" s="54">
        <v>0.22349570200573099</v>
      </c>
      <c r="M8" s="52">
        <v>80</v>
      </c>
      <c r="N8" s="54">
        <v>0.229226361031519</v>
      </c>
      <c r="O8" s="52">
        <v>175</v>
      </c>
      <c r="P8" s="52">
        <v>174</v>
      </c>
      <c r="Q8" s="54">
        <v>0.50143266475644699</v>
      </c>
      <c r="R8" s="54">
        <v>0.49856733524355301</v>
      </c>
      <c r="S8" s="52">
        <v>349</v>
      </c>
      <c r="T8" s="52">
        <v>77</v>
      </c>
      <c r="U8" s="55">
        <v>43.625</v>
      </c>
    </row>
    <row r="9" spans="1:21">
      <c r="A9" s="52">
        <v>17</v>
      </c>
      <c r="B9" s="53" t="s">
        <v>31</v>
      </c>
      <c r="C9" s="53" t="s">
        <v>22</v>
      </c>
      <c r="D9" s="53" t="s">
        <v>74</v>
      </c>
      <c r="E9" s="53" t="s">
        <v>75</v>
      </c>
      <c r="F9" s="53" t="s">
        <v>68</v>
      </c>
      <c r="G9" s="52">
        <v>2</v>
      </c>
      <c r="H9" s="52">
        <v>8</v>
      </c>
      <c r="I9" s="52">
        <v>64</v>
      </c>
      <c r="J9" s="54">
        <v>0.59813084112149495</v>
      </c>
      <c r="K9" s="52">
        <v>43</v>
      </c>
      <c r="L9" s="54">
        <v>0.401869158878505</v>
      </c>
      <c r="M9" s="52">
        <v>71</v>
      </c>
      <c r="N9" s="54">
        <v>0.66355140186915895</v>
      </c>
      <c r="O9" s="52">
        <v>83</v>
      </c>
      <c r="P9" s="52">
        <v>24</v>
      </c>
      <c r="Q9" s="54">
        <v>0.77570093457943901</v>
      </c>
      <c r="R9" s="54">
        <v>0.22429906542056099</v>
      </c>
      <c r="S9" s="52">
        <v>107</v>
      </c>
      <c r="T9" s="52">
        <v>23</v>
      </c>
      <c r="U9" s="55">
        <v>13.375</v>
      </c>
    </row>
    <row r="10" spans="1:21">
      <c r="A10" s="52">
        <v>19</v>
      </c>
      <c r="B10" s="53" t="s">
        <v>80</v>
      </c>
      <c r="C10" s="53" t="s">
        <v>43</v>
      </c>
      <c r="D10" s="53" t="s">
        <v>81</v>
      </c>
      <c r="E10" s="53" t="s">
        <v>82</v>
      </c>
      <c r="F10" s="53" t="s">
        <v>64</v>
      </c>
      <c r="G10" s="52">
        <v>2</v>
      </c>
      <c r="H10" s="52">
        <v>8</v>
      </c>
      <c r="I10" s="52">
        <v>86</v>
      </c>
      <c r="J10" s="54">
        <v>0.58904109589041098</v>
      </c>
      <c r="K10" s="52">
        <v>60</v>
      </c>
      <c r="L10" s="54">
        <v>0.41095890410958902</v>
      </c>
      <c r="M10" s="52">
        <v>8</v>
      </c>
      <c r="N10" s="54">
        <v>5.4794520547945202E-2</v>
      </c>
      <c r="O10" s="52">
        <v>103</v>
      </c>
      <c r="P10" s="52">
        <v>43</v>
      </c>
      <c r="Q10" s="54">
        <v>0.70547945205479501</v>
      </c>
      <c r="R10" s="54">
        <v>0.29452054794520499</v>
      </c>
      <c r="S10" s="52">
        <v>146</v>
      </c>
      <c r="T10" s="52">
        <v>36</v>
      </c>
      <c r="U10" s="55">
        <v>18.25</v>
      </c>
    </row>
    <row r="11" spans="1:21">
      <c r="A11" s="52">
        <v>21</v>
      </c>
      <c r="B11" s="53" t="s">
        <v>85</v>
      </c>
      <c r="C11" s="53" t="s">
        <v>22</v>
      </c>
      <c r="D11" s="53" t="s">
        <v>86</v>
      </c>
      <c r="E11" s="53" t="s">
        <v>87</v>
      </c>
      <c r="F11" s="53" t="s">
        <v>33</v>
      </c>
      <c r="G11" s="52">
        <v>2</v>
      </c>
      <c r="H11" s="52">
        <v>8</v>
      </c>
      <c r="I11" s="52">
        <v>382</v>
      </c>
      <c r="J11" s="54">
        <v>0.75944333996023905</v>
      </c>
      <c r="K11" s="52">
        <v>121</v>
      </c>
      <c r="L11" s="54">
        <v>0.24055666003976101</v>
      </c>
      <c r="M11" s="52">
        <v>50</v>
      </c>
      <c r="N11" s="54">
        <v>9.9403578528827002E-2</v>
      </c>
      <c r="O11" s="52">
        <v>358</v>
      </c>
      <c r="P11" s="52">
        <v>145</v>
      </c>
      <c r="Q11" s="54">
        <v>0.71172962226640202</v>
      </c>
      <c r="R11" s="54">
        <v>0.28827037773359798</v>
      </c>
      <c r="S11" s="52">
        <v>503</v>
      </c>
      <c r="T11" s="52">
        <v>111</v>
      </c>
      <c r="U11" s="55">
        <v>62.875</v>
      </c>
    </row>
    <row r="12" spans="1:21">
      <c r="A12" s="52">
        <v>22</v>
      </c>
      <c r="B12" s="53" t="s">
        <v>88</v>
      </c>
      <c r="C12" s="53" t="s">
        <v>22</v>
      </c>
      <c r="D12" s="53" t="s">
        <v>89</v>
      </c>
      <c r="E12" s="53" t="s">
        <v>90</v>
      </c>
      <c r="F12" s="53" t="s">
        <v>68</v>
      </c>
      <c r="G12" s="52">
        <v>2</v>
      </c>
      <c r="H12" s="52">
        <v>8</v>
      </c>
      <c r="I12" s="52">
        <v>70</v>
      </c>
      <c r="J12" s="54">
        <v>0.74468085106382997</v>
      </c>
      <c r="K12" s="52">
        <v>24</v>
      </c>
      <c r="L12" s="54">
        <v>0.25531914893617003</v>
      </c>
      <c r="M12" s="52">
        <v>11</v>
      </c>
      <c r="N12" s="54">
        <v>0.117021276595745</v>
      </c>
      <c r="O12" s="52">
        <v>57</v>
      </c>
      <c r="P12" s="52">
        <v>37</v>
      </c>
      <c r="Q12" s="54">
        <v>0.60638297872340396</v>
      </c>
      <c r="R12" s="54">
        <v>0.39361702127659598</v>
      </c>
      <c r="S12" s="52">
        <v>94</v>
      </c>
      <c r="T12" s="52">
        <v>20</v>
      </c>
      <c r="U12" s="55">
        <v>11.75</v>
      </c>
    </row>
    <row r="13" spans="1:21">
      <c r="A13" s="52">
        <v>24</v>
      </c>
      <c r="B13" s="53" t="s">
        <v>93</v>
      </c>
      <c r="C13" s="53" t="s">
        <v>22</v>
      </c>
      <c r="D13" s="53" t="s">
        <v>94</v>
      </c>
      <c r="E13" s="53" t="s">
        <v>30</v>
      </c>
      <c r="F13" s="53" t="s">
        <v>33</v>
      </c>
      <c r="G13" s="52">
        <v>2</v>
      </c>
      <c r="H13" s="52">
        <v>8</v>
      </c>
      <c r="I13" s="52">
        <v>205</v>
      </c>
      <c r="J13" s="54">
        <v>0.66993464052287599</v>
      </c>
      <c r="K13" s="52">
        <v>101</v>
      </c>
      <c r="L13" s="54">
        <v>0.33006535947712401</v>
      </c>
      <c r="M13" s="52">
        <v>5</v>
      </c>
      <c r="N13" s="54">
        <v>1.6339869281045801E-2</v>
      </c>
      <c r="O13" s="52">
        <v>208</v>
      </c>
      <c r="P13" s="52">
        <v>98</v>
      </c>
      <c r="Q13" s="54">
        <v>0.68</v>
      </c>
      <c r="R13" s="54">
        <v>0.32</v>
      </c>
      <c r="S13" s="52">
        <v>306</v>
      </c>
      <c r="T13" s="52">
        <v>96</v>
      </c>
      <c r="U13" s="55">
        <v>38.25</v>
      </c>
    </row>
    <row r="14" spans="1:21">
      <c r="A14" s="52">
        <v>25</v>
      </c>
      <c r="B14" s="53" t="s">
        <v>95</v>
      </c>
      <c r="C14" s="53" t="s">
        <v>43</v>
      </c>
      <c r="D14" s="53" t="s">
        <v>96</v>
      </c>
      <c r="E14" s="53" t="s">
        <v>97</v>
      </c>
      <c r="F14" s="53" t="s">
        <v>64</v>
      </c>
      <c r="G14" s="52">
        <v>2</v>
      </c>
      <c r="H14" s="52">
        <v>8</v>
      </c>
      <c r="I14" s="52">
        <v>71</v>
      </c>
      <c r="J14" s="54">
        <v>0.88749999999999996</v>
      </c>
      <c r="K14" s="52">
        <v>9</v>
      </c>
      <c r="L14" s="54">
        <v>0.1125</v>
      </c>
      <c r="M14" s="52">
        <v>17</v>
      </c>
      <c r="N14" s="54">
        <v>0.21249999999999999</v>
      </c>
      <c r="O14" s="52">
        <v>42</v>
      </c>
      <c r="P14" s="52">
        <v>38</v>
      </c>
      <c r="Q14" s="54">
        <v>0.52500000000000002</v>
      </c>
      <c r="R14" s="54">
        <v>0.47499999999999998</v>
      </c>
      <c r="S14" s="52">
        <v>80</v>
      </c>
      <c r="T14" s="52">
        <v>29</v>
      </c>
      <c r="U14" s="55">
        <v>10</v>
      </c>
    </row>
    <row r="15" spans="1:21">
      <c r="A15" s="58">
        <v>28</v>
      </c>
      <c r="B15" s="59" t="s">
        <v>103</v>
      </c>
      <c r="C15" s="59" t="s">
        <v>22</v>
      </c>
      <c r="D15" s="59" t="s">
        <v>104</v>
      </c>
      <c r="E15" s="59" t="s">
        <v>105</v>
      </c>
      <c r="F15" s="59" t="s">
        <v>68</v>
      </c>
      <c r="G15" s="58">
        <v>2</v>
      </c>
      <c r="H15" s="58">
        <v>8</v>
      </c>
      <c r="I15" s="58">
        <v>116</v>
      </c>
      <c r="J15" s="60">
        <v>0.75324675324675328</v>
      </c>
      <c r="K15" s="58">
        <v>38</v>
      </c>
      <c r="L15" s="60">
        <v>0.24675324675324675</v>
      </c>
      <c r="M15" s="58">
        <v>154</v>
      </c>
      <c r="N15" s="60">
        <v>1</v>
      </c>
      <c r="O15" s="58">
        <v>140</v>
      </c>
      <c r="P15" s="58">
        <v>14</v>
      </c>
      <c r="Q15" s="60">
        <v>0.90909090909090906</v>
      </c>
      <c r="R15" s="60">
        <v>9.0909090909090912E-2</v>
      </c>
      <c r="S15" s="58">
        <v>154</v>
      </c>
      <c r="T15" s="58">
        <v>35</v>
      </c>
      <c r="U15" s="61">
        <v>19.25</v>
      </c>
    </row>
    <row r="16" spans="1:21">
      <c r="A16" s="52">
        <v>29</v>
      </c>
      <c r="B16" s="53" t="s">
        <v>106</v>
      </c>
      <c r="C16" s="53" t="s">
        <v>22</v>
      </c>
      <c r="D16" s="53" t="s">
        <v>107</v>
      </c>
      <c r="E16" s="53" t="s">
        <v>108</v>
      </c>
      <c r="F16" s="53" t="s">
        <v>33</v>
      </c>
      <c r="G16" s="52">
        <v>2</v>
      </c>
      <c r="H16" s="52">
        <v>8</v>
      </c>
      <c r="I16" s="52">
        <v>854</v>
      </c>
      <c r="J16" s="54">
        <v>0.80794701986755002</v>
      </c>
      <c r="K16" s="52">
        <v>203</v>
      </c>
      <c r="L16" s="54">
        <v>0.19205298013245001</v>
      </c>
      <c r="M16" s="52">
        <v>1041</v>
      </c>
      <c r="N16" s="54">
        <v>0.98486281929990505</v>
      </c>
      <c r="O16" s="52">
        <v>847</v>
      </c>
      <c r="P16" s="52">
        <v>210</v>
      </c>
      <c r="Q16" s="54">
        <v>0.80132450331125804</v>
      </c>
      <c r="R16" s="54">
        <v>0.19867549668874199</v>
      </c>
      <c r="S16" s="52">
        <v>1057</v>
      </c>
      <c r="T16" s="52">
        <v>243</v>
      </c>
      <c r="U16" s="55">
        <v>132.125</v>
      </c>
    </row>
    <row r="17" spans="1:21">
      <c r="A17" s="52">
        <v>31</v>
      </c>
      <c r="B17" s="53" t="s">
        <v>112</v>
      </c>
      <c r="C17" s="53" t="s">
        <v>113</v>
      </c>
      <c r="D17" s="53" t="s">
        <v>114</v>
      </c>
      <c r="E17" s="53" t="s">
        <v>115</v>
      </c>
      <c r="F17" s="53" t="s">
        <v>33</v>
      </c>
      <c r="G17" s="52">
        <v>2</v>
      </c>
      <c r="H17" s="52">
        <v>8</v>
      </c>
      <c r="I17" s="52">
        <v>738</v>
      </c>
      <c r="J17" s="54">
        <v>0.78260869565217395</v>
      </c>
      <c r="K17" s="52">
        <v>205</v>
      </c>
      <c r="L17" s="54">
        <v>0.217391304347826</v>
      </c>
      <c r="M17" s="52">
        <v>934</v>
      </c>
      <c r="N17" s="54">
        <v>0.99045599151643704</v>
      </c>
      <c r="O17" s="52">
        <v>808</v>
      </c>
      <c r="P17" s="52">
        <v>135</v>
      </c>
      <c r="Q17" s="54">
        <v>0.85683987274655404</v>
      </c>
      <c r="R17" s="54">
        <v>0.14316012725344601</v>
      </c>
      <c r="S17" s="52">
        <v>943</v>
      </c>
      <c r="T17" s="52">
        <v>190</v>
      </c>
      <c r="U17" s="55">
        <v>117.875</v>
      </c>
    </row>
    <row r="18" spans="1:21">
      <c r="A18" s="52">
        <v>32</v>
      </c>
      <c r="B18" s="53" t="s">
        <v>116</v>
      </c>
      <c r="C18" s="53" t="s">
        <v>113</v>
      </c>
      <c r="D18" s="53" t="s">
        <v>117</v>
      </c>
      <c r="E18" s="53" t="s">
        <v>118</v>
      </c>
      <c r="F18" s="53" t="s">
        <v>33</v>
      </c>
      <c r="G18" s="52">
        <v>2</v>
      </c>
      <c r="H18" s="52">
        <v>8</v>
      </c>
      <c r="I18" s="52">
        <v>1230</v>
      </c>
      <c r="J18" s="54">
        <v>0.76350093109869599</v>
      </c>
      <c r="K18" s="52">
        <v>381</v>
      </c>
      <c r="L18" s="54">
        <v>0.23649906890130401</v>
      </c>
      <c r="M18" s="52">
        <v>1611</v>
      </c>
      <c r="N18" s="54">
        <v>1</v>
      </c>
      <c r="O18" s="52">
        <v>1438</v>
      </c>
      <c r="P18" s="52">
        <v>173</v>
      </c>
      <c r="Q18" s="54">
        <v>0.89261328367473602</v>
      </c>
      <c r="R18" s="54">
        <v>0.107386716325264</v>
      </c>
      <c r="S18" s="52">
        <v>1611</v>
      </c>
      <c r="T18" s="52">
        <v>378</v>
      </c>
      <c r="U18" s="55">
        <v>201.375</v>
      </c>
    </row>
    <row r="19" spans="1:21">
      <c r="A19" s="52">
        <v>33</v>
      </c>
      <c r="B19" s="53" t="s">
        <v>119</v>
      </c>
      <c r="C19" s="53" t="s">
        <v>60</v>
      </c>
      <c r="D19" s="53" t="s">
        <v>120</v>
      </c>
      <c r="E19" s="53" t="s">
        <v>121</v>
      </c>
      <c r="F19" s="53" t="s">
        <v>46</v>
      </c>
      <c r="G19" s="52">
        <v>2</v>
      </c>
      <c r="H19" s="52">
        <v>8</v>
      </c>
      <c r="I19" s="52">
        <v>45</v>
      </c>
      <c r="J19" s="54">
        <v>0.84905660377358505</v>
      </c>
      <c r="K19" s="52">
        <v>8</v>
      </c>
      <c r="L19" s="54">
        <v>0.15094339622641501</v>
      </c>
      <c r="M19" s="52">
        <v>47</v>
      </c>
      <c r="N19" s="54">
        <v>0.88679245283018904</v>
      </c>
      <c r="O19" s="52">
        <v>33</v>
      </c>
      <c r="P19" s="52">
        <v>20</v>
      </c>
      <c r="Q19" s="54">
        <v>0.62264150943396201</v>
      </c>
      <c r="R19" s="54">
        <v>0.37735849056603799</v>
      </c>
      <c r="S19" s="52">
        <v>53</v>
      </c>
      <c r="T19" s="52">
        <v>15</v>
      </c>
      <c r="U19" s="55">
        <v>6.625</v>
      </c>
    </row>
    <row r="20" spans="1:21">
      <c r="A20" s="52">
        <v>36</v>
      </c>
      <c r="B20" s="53" t="s">
        <v>127</v>
      </c>
      <c r="C20" s="53" t="s">
        <v>60</v>
      </c>
      <c r="D20" s="53" t="s">
        <v>128</v>
      </c>
      <c r="E20" s="53" t="s">
        <v>129</v>
      </c>
      <c r="F20" s="53" t="s">
        <v>130</v>
      </c>
      <c r="G20" s="52">
        <v>2</v>
      </c>
      <c r="H20" s="52">
        <v>8</v>
      </c>
      <c r="I20" s="52">
        <v>28</v>
      </c>
      <c r="J20" s="54">
        <v>0.875</v>
      </c>
      <c r="K20" s="52">
        <v>4</v>
      </c>
      <c r="L20" s="54">
        <v>0.125</v>
      </c>
      <c r="M20" s="52">
        <v>5</v>
      </c>
      <c r="N20" s="54">
        <v>0.15625</v>
      </c>
      <c r="O20" s="52">
        <v>25</v>
      </c>
      <c r="P20" s="52">
        <v>7</v>
      </c>
      <c r="Q20" s="54">
        <v>0.78125</v>
      </c>
      <c r="R20" s="54">
        <v>0.21875</v>
      </c>
      <c r="S20" s="52">
        <v>32</v>
      </c>
      <c r="T20" s="52">
        <v>12</v>
      </c>
      <c r="U20" s="55">
        <v>4</v>
      </c>
    </row>
    <row r="21" spans="1:21">
      <c r="I21" s="17">
        <f>SUM(I2:I20)</f>
        <v>5380</v>
      </c>
      <c r="J21" s="57">
        <f>I21/S21</f>
        <v>0.75636159145227044</v>
      </c>
      <c r="K21" s="17">
        <f>SUM(K2:K20)</f>
        <v>1733</v>
      </c>
      <c r="L21" s="57">
        <f>K21/S21</f>
        <v>0.2436384085477295</v>
      </c>
      <c r="M21" s="17">
        <f>SUM(M2:M20)</f>
        <v>4517</v>
      </c>
      <c r="N21" s="57">
        <f>M21/S21</f>
        <v>0.63503444397581887</v>
      </c>
      <c r="O21" s="17">
        <f>SUM(O2:O20)</f>
        <v>5358</v>
      </c>
      <c r="P21" s="17">
        <f>SUM(P2:P20)</f>
        <v>1755</v>
      </c>
      <c r="Q21" s="57">
        <f>O21/S21</f>
        <v>0.75326866301138762</v>
      </c>
      <c r="R21" s="57">
        <f>P21/S21</f>
        <v>0.24673133698861241</v>
      </c>
      <c r="S21" s="17">
        <f>SUM(S2:S20)</f>
        <v>7113</v>
      </c>
      <c r="T21" s="17">
        <f>SUM(T2:T20)</f>
        <v>1650</v>
      </c>
      <c r="U21" s="17">
        <f>SUM(U2:U20)</f>
        <v>889.125</v>
      </c>
    </row>
    <row r="22" spans="1:21">
      <c r="S22" s="27" t="s">
        <v>140</v>
      </c>
      <c r="U22" s="28">
        <f>SUM(U2:U20)/COUNT(U2:U20)</f>
        <v>46.796052631578945</v>
      </c>
    </row>
    <row r="23" spans="1:21">
      <c r="S23" s="27" t="s">
        <v>141</v>
      </c>
      <c r="U23" s="28">
        <f>SUM(T2:T20)/COUNT(T2:T20)</f>
        <v>86.84210526315789</v>
      </c>
    </row>
    <row r="26" spans="1:21">
      <c r="A26" s="51" t="s">
        <v>0</v>
      </c>
      <c r="B26" s="51" t="s">
        <v>1</v>
      </c>
      <c r="C26" s="51" t="s">
        <v>2</v>
      </c>
      <c r="D26" s="51" t="s">
        <v>3</v>
      </c>
      <c r="E26" s="51" t="s">
        <v>4</v>
      </c>
      <c r="F26" s="51" t="s">
        <v>5</v>
      </c>
      <c r="G26" s="51" t="s">
        <v>6</v>
      </c>
      <c r="H26" s="51" t="s">
        <v>7</v>
      </c>
      <c r="I26" s="51" t="s">
        <v>8</v>
      </c>
      <c r="J26" s="51" t="s">
        <v>9</v>
      </c>
      <c r="K26" s="51" t="s">
        <v>10</v>
      </c>
      <c r="L26" s="51" t="s">
        <v>11</v>
      </c>
      <c r="M26" s="51" t="s">
        <v>12</v>
      </c>
      <c r="N26" s="51" t="s">
        <v>13</v>
      </c>
      <c r="O26" s="51" t="s">
        <v>14</v>
      </c>
      <c r="P26" s="51" t="s">
        <v>15</v>
      </c>
      <c r="Q26" s="51" t="s">
        <v>16</v>
      </c>
      <c r="R26" s="51" t="s">
        <v>17</v>
      </c>
      <c r="S26" s="51" t="s">
        <v>18</v>
      </c>
      <c r="T26" s="51" t="s">
        <v>19</v>
      </c>
      <c r="U26" s="51" t="s">
        <v>20</v>
      </c>
    </row>
    <row r="27" spans="1:21">
      <c r="A27" s="52">
        <v>7</v>
      </c>
      <c r="B27" s="53" t="s">
        <v>42</v>
      </c>
      <c r="C27" s="53" t="s">
        <v>43</v>
      </c>
      <c r="D27" s="53" t="s">
        <v>44</v>
      </c>
      <c r="E27" s="53" t="s">
        <v>45</v>
      </c>
      <c r="F27" s="53" t="s">
        <v>46</v>
      </c>
      <c r="G27" s="52">
        <v>2</v>
      </c>
      <c r="H27" s="52">
        <v>8</v>
      </c>
      <c r="I27" s="52">
        <v>56</v>
      </c>
      <c r="J27" s="54">
        <v>0.8</v>
      </c>
      <c r="K27" s="52">
        <v>14</v>
      </c>
      <c r="L27" s="54">
        <v>0.2</v>
      </c>
      <c r="M27" s="52">
        <v>9</v>
      </c>
      <c r="N27" s="54">
        <v>0.128571428571429</v>
      </c>
      <c r="O27" s="52">
        <v>42</v>
      </c>
      <c r="P27" s="52">
        <v>28</v>
      </c>
      <c r="Q27" s="54">
        <v>0.6</v>
      </c>
      <c r="R27" s="54">
        <v>0.4</v>
      </c>
      <c r="S27" s="52">
        <v>70</v>
      </c>
      <c r="T27" s="52">
        <v>30</v>
      </c>
      <c r="U27" s="55">
        <v>8.75</v>
      </c>
    </row>
    <row r="28" spans="1:21">
      <c r="A28" s="52">
        <v>8</v>
      </c>
      <c r="B28" s="53" t="s">
        <v>47</v>
      </c>
      <c r="C28" s="53" t="s">
        <v>22</v>
      </c>
      <c r="D28" s="53" t="s">
        <v>48</v>
      </c>
      <c r="E28" s="53" t="s">
        <v>49</v>
      </c>
      <c r="F28" s="53" t="s">
        <v>29</v>
      </c>
      <c r="G28" s="52">
        <v>2</v>
      </c>
      <c r="H28" s="52">
        <v>8</v>
      </c>
      <c r="I28" s="52">
        <v>438</v>
      </c>
      <c r="J28" s="54">
        <v>0.71335504885993495</v>
      </c>
      <c r="K28" s="52">
        <v>176</v>
      </c>
      <c r="L28" s="54">
        <v>0.286644951140065</v>
      </c>
      <c r="M28" s="52">
        <v>160</v>
      </c>
      <c r="N28" s="54">
        <v>0.26058631921824099</v>
      </c>
      <c r="O28" s="52">
        <v>332</v>
      </c>
      <c r="P28" s="52">
        <v>282</v>
      </c>
      <c r="Q28" s="54">
        <v>0.54071661237784996</v>
      </c>
      <c r="R28" s="54">
        <v>0.45928338762214999</v>
      </c>
      <c r="S28" s="52">
        <v>614</v>
      </c>
      <c r="T28" s="52">
        <v>120</v>
      </c>
      <c r="U28" s="55">
        <v>76.75</v>
      </c>
    </row>
    <row r="29" spans="1:21">
      <c r="A29" s="52">
        <v>10</v>
      </c>
      <c r="B29" s="53" t="s">
        <v>53</v>
      </c>
      <c r="C29" s="53" t="s">
        <v>22</v>
      </c>
      <c r="D29" s="53" t="s">
        <v>54</v>
      </c>
      <c r="E29" s="53" t="s">
        <v>55</v>
      </c>
      <c r="F29" s="53" t="s">
        <v>33</v>
      </c>
      <c r="G29" s="52">
        <v>2</v>
      </c>
      <c r="H29" s="52">
        <v>8</v>
      </c>
      <c r="I29" s="52">
        <v>411</v>
      </c>
      <c r="J29" s="54">
        <v>0.76966292134831504</v>
      </c>
      <c r="K29" s="52">
        <v>123</v>
      </c>
      <c r="L29" s="54">
        <v>0.23033707865168501</v>
      </c>
      <c r="M29" s="52">
        <v>292</v>
      </c>
      <c r="N29" s="54">
        <v>0.54681647940074896</v>
      </c>
      <c r="O29" s="52">
        <v>331</v>
      </c>
      <c r="P29" s="52">
        <v>203</v>
      </c>
      <c r="Q29" s="54">
        <v>0.61985018726591801</v>
      </c>
      <c r="R29" s="54">
        <v>0.38014981273408199</v>
      </c>
      <c r="S29" s="52">
        <v>534</v>
      </c>
      <c r="T29" s="52">
        <v>124</v>
      </c>
      <c r="U29" s="55">
        <v>66.75</v>
      </c>
    </row>
    <row r="30" spans="1:21">
      <c r="A30" s="52">
        <v>12</v>
      </c>
      <c r="B30" s="53" t="s">
        <v>59</v>
      </c>
      <c r="C30" s="53" t="s">
        <v>60</v>
      </c>
      <c r="D30" s="53" t="s">
        <v>61</v>
      </c>
      <c r="E30" s="53" t="s">
        <v>58</v>
      </c>
      <c r="F30" s="53" t="s">
        <v>46</v>
      </c>
      <c r="G30" s="52">
        <v>2</v>
      </c>
      <c r="H30" s="52">
        <v>8</v>
      </c>
      <c r="I30" s="52">
        <v>232</v>
      </c>
      <c r="J30" s="54">
        <v>0.66285714285714303</v>
      </c>
      <c r="K30" s="52">
        <v>118</v>
      </c>
      <c r="L30" s="54">
        <v>0.33714285714285702</v>
      </c>
      <c r="M30" s="52">
        <v>14</v>
      </c>
      <c r="N30" s="54">
        <v>0.04</v>
      </c>
      <c r="O30" s="52">
        <v>253</v>
      </c>
      <c r="P30" s="52">
        <v>97</v>
      </c>
      <c r="Q30" s="54">
        <v>0.72285714285714298</v>
      </c>
      <c r="R30" s="54">
        <v>0.27714285714285702</v>
      </c>
      <c r="S30" s="52">
        <v>350</v>
      </c>
      <c r="T30" s="52">
        <v>74</v>
      </c>
      <c r="U30" s="55">
        <v>43.75</v>
      </c>
    </row>
    <row r="31" spans="1:21">
      <c r="A31" s="52">
        <v>13</v>
      </c>
      <c r="B31" s="53" t="s">
        <v>62</v>
      </c>
      <c r="C31" s="53" t="s">
        <v>43</v>
      </c>
      <c r="D31" s="53" t="s">
        <v>63</v>
      </c>
      <c r="E31" s="53" t="s">
        <v>45</v>
      </c>
      <c r="F31" s="53" t="s">
        <v>64</v>
      </c>
      <c r="G31" s="52">
        <v>2</v>
      </c>
      <c r="H31" s="52">
        <v>8</v>
      </c>
      <c r="I31" s="52">
        <v>9</v>
      </c>
      <c r="J31" s="54">
        <v>0.9</v>
      </c>
      <c r="K31" s="52">
        <v>1</v>
      </c>
      <c r="L31" s="54">
        <v>0.1</v>
      </c>
      <c r="M31" s="52">
        <v>2</v>
      </c>
      <c r="N31" s="54">
        <v>0.2</v>
      </c>
      <c r="O31" s="52">
        <v>10</v>
      </c>
      <c r="P31" s="52">
        <v>0</v>
      </c>
      <c r="Q31" s="54">
        <v>1</v>
      </c>
      <c r="R31" s="54">
        <v>0</v>
      </c>
      <c r="S31" s="52">
        <v>10</v>
      </c>
      <c r="T31" s="52">
        <v>6</v>
      </c>
      <c r="U31" s="55">
        <v>1.25</v>
      </c>
    </row>
    <row r="32" spans="1:21">
      <c r="A32" s="52">
        <v>15</v>
      </c>
      <c r="B32" s="53" t="s">
        <v>69</v>
      </c>
      <c r="C32" s="53" t="s">
        <v>22</v>
      </c>
      <c r="D32" s="53" t="s">
        <v>70</v>
      </c>
      <c r="E32" s="53" t="s">
        <v>71</v>
      </c>
      <c r="F32" s="53" t="s">
        <v>25</v>
      </c>
      <c r="G32" s="52">
        <v>2</v>
      </c>
      <c r="H32" s="52">
        <v>8</v>
      </c>
      <c r="I32" s="52">
        <v>74</v>
      </c>
      <c r="J32" s="54">
        <v>0.74</v>
      </c>
      <c r="K32" s="52">
        <v>26</v>
      </c>
      <c r="L32" s="54">
        <v>0.26</v>
      </c>
      <c r="M32" s="52">
        <v>6</v>
      </c>
      <c r="N32" s="54">
        <v>0.06</v>
      </c>
      <c r="O32" s="52">
        <v>73</v>
      </c>
      <c r="P32" s="52">
        <v>27</v>
      </c>
      <c r="Q32" s="54">
        <v>0.57999999999999996</v>
      </c>
      <c r="R32" s="54">
        <v>0.22</v>
      </c>
      <c r="S32" s="52">
        <v>100</v>
      </c>
      <c r="T32" s="52">
        <v>31</v>
      </c>
      <c r="U32" s="55">
        <v>12.5</v>
      </c>
    </row>
    <row r="33" spans="1:21">
      <c r="A33" s="52">
        <v>16</v>
      </c>
      <c r="B33" s="53" t="s">
        <v>72</v>
      </c>
      <c r="C33" s="53" t="s">
        <v>22</v>
      </c>
      <c r="D33" s="53" t="s">
        <v>73</v>
      </c>
      <c r="E33" s="53" t="s">
        <v>39</v>
      </c>
      <c r="F33" s="53" t="s">
        <v>33</v>
      </c>
      <c r="G33" s="52">
        <v>2</v>
      </c>
      <c r="H33" s="52">
        <v>8</v>
      </c>
      <c r="I33" s="52">
        <v>271</v>
      </c>
      <c r="J33" s="54">
        <v>0.77650429799426901</v>
      </c>
      <c r="K33" s="52">
        <v>78</v>
      </c>
      <c r="L33" s="54">
        <v>0.22349570200573099</v>
      </c>
      <c r="M33" s="52">
        <v>80</v>
      </c>
      <c r="N33" s="54">
        <v>0.229226361031519</v>
      </c>
      <c r="O33" s="52">
        <v>175</v>
      </c>
      <c r="P33" s="52">
        <v>174</v>
      </c>
      <c r="Q33" s="54">
        <v>0.50143266475644699</v>
      </c>
      <c r="R33" s="54">
        <v>0.49856733524355301</v>
      </c>
      <c r="S33" s="52">
        <v>349</v>
      </c>
      <c r="T33" s="52">
        <v>77</v>
      </c>
      <c r="U33" s="55">
        <v>43.625</v>
      </c>
    </row>
    <row r="34" spans="1:21">
      <c r="A34" s="52">
        <v>17</v>
      </c>
      <c r="B34" s="53" t="s">
        <v>31</v>
      </c>
      <c r="C34" s="53" t="s">
        <v>22</v>
      </c>
      <c r="D34" s="53" t="s">
        <v>74</v>
      </c>
      <c r="E34" s="53" t="s">
        <v>75</v>
      </c>
      <c r="F34" s="53" t="s">
        <v>68</v>
      </c>
      <c r="G34" s="52">
        <v>2</v>
      </c>
      <c r="H34" s="52">
        <v>8</v>
      </c>
      <c r="I34" s="52">
        <v>64</v>
      </c>
      <c r="J34" s="54">
        <v>0.59813084112149495</v>
      </c>
      <c r="K34" s="52">
        <v>43</v>
      </c>
      <c r="L34" s="54">
        <v>0.401869158878505</v>
      </c>
      <c r="M34" s="52">
        <v>71</v>
      </c>
      <c r="N34" s="54">
        <v>0.66355140186915895</v>
      </c>
      <c r="O34" s="52">
        <v>83</v>
      </c>
      <c r="P34" s="52">
        <v>24</v>
      </c>
      <c r="Q34" s="54">
        <v>0.77570093457943901</v>
      </c>
      <c r="R34" s="54">
        <v>0.22429906542056099</v>
      </c>
      <c r="S34" s="52">
        <v>107</v>
      </c>
      <c r="T34" s="52">
        <v>23</v>
      </c>
      <c r="U34" s="55">
        <v>13.375</v>
      </c>
    </row>
    <row r="35" spans="1:21">
      <c r="A35" s="52">
        <v>19</v>
      </c>
      <c r="B35" s="53" t="s">
        <v>80</v>
      </c>
      <c r="C35" s="53" t="s">
        <v>43</v>
      </c>
      <c r="D35" s="53" t="s">
        <v>81</v>
      </c>
      <c r="E35" s="53" t="s">
        <v>82</v>
      </c>
      <c r="F35" s="53" t="s">
        <v>64</v>
      </c>
      <c r="G35" s="52">
        <v>2</v>
      </c>
      <c r="H35" s="52">
        <v>8</v>
      </c>
      <c r="I35" s="52">
        <v>86</v>
      </c>
      <c r="J35" s="54">
        <v>0.58904109589041098</v>
      </c>
      <c r="K35" s="52">
        <v>60</v>
      </c>
      <c r="L35" s="54">
        <v>0.41095890410958902</v>
      </c>
      <c r="M35" s="52">
        <v>8</v>
      </c>
      <c r="N35" s="54">
        <v>5.4794520547945202E-2</v>
      </c>
      <c r="O35" s="52">
        <v>103</v>
      </c>
      <c r="P35" s="52">
        <v>43</v>
      </c>
      <c r="Q35" s="54">
        <v>0.70547945205479501</v>
      </c>
      <c r="R35" s="54">
        <v>0.29452054794520499</v>
      </c>
      <c r="S35" s="52">
        <v>146</v>
      </c>
      <c r="T35" s="52">
        <v>36</v>
      </c>
      <c r="U35" s="55">
        <v>18.25</v>
      </c>
    </row>
    <row r="36" spans="1:21">
      <c r="A36" s="52">
        <v>21</v>
      </c>
      <c r="B36" s="53" t="s">
        <v>85</v>
      </c>
      <c r="C36" s="53" t="s">
        <v>22</v>
      </c>
      <c r="D36" s="53" t="s">
        <v>86</v>
      </c>
      <c r="E36" s="53" t="s">
        <v>87</v>
      </c>
      <c r="F36" s="53" t="s">
        <v>33</v>
      </c>
      <c r="G36" s="52">
        <v>2</v>
      </c>
      <c r="H36" s="52">
        <v>8</v>
      </c>
      <c r="I36" s="52">
        <v>382</v>
      </c>
      <c r="J36" s="54">
        <v>0.75944333996023905</v>
      </c>
      <c r="K36" s="52">
        <v>121</v>
      </c>
      <c r="L36" s="54">
        <v>0.24055666003976101</v>
      </c>
      <c r="M36" s="52">
        <v>50</v>
      </c>
      <c r="N36" s="54">
        <v>9.9403578528827002E-2</v>
      </c>
      <c r="O36" s="52">
        <v>358</v>
      </c>
      <c r="P36" s="52">
        <v>145</v>
      </c>
      <c r="Q36" s="54">
        <v>0.71172962226640202</v>
      </c>
      <c r="R36" s="54">
        <v>0.28827037773359798</v>
      </c>
      <c r="S36" s="52">
        <v>503</v>
      </c>
      <c r="T36" s="52">
        <v>111</v>
      </c>
      <c r="U36" s="55">
        <v>62.875</v>
      </c>
    </row>
    <row r="37" spans="1:21">
      <c r="A37" s="52">
        <v>22</v>
      </c>
      <c r="B37" s="53" t="s">
        <v>88</v>
      </c>
      <c r="C37" s="53" t="s">
        <v>22</v>
      </c>
      <c r="D37" s="53" t="s">
        <v>89</v>
      </c>
      <c r="E37" s="53" t="s">
        <v>90</v>
      </c>
      <c r="F37" s="53" t="s">
        <v>68</v>
      </c>
      <c r="G37" s="52">
        <v>2</v>
      </c>
      <c r="H37" s="52">
        <v>8</v>
      </c>
      <c r="I37" s="52">
        <v>70</v>
      </c>
      <c r="J37" s="54">
        <v>0.74468085106382997</v>
      </c>
      <c r="K37" s="52">
        <v>24</v>
      </c>
      <c r="L37" s="54">
        <v>0.25531914893617003</v>
      </c>
      <c r="M37" s="52">
        <v>11</v>
      </c>
      <c r="N37" s="54">
        <v>0.117021276595745</v>
      </c>
      <c r="O37" s="52">
        <v>57</v>
      </c>
      <c r="P37" s="52">
        <v>37</v>
      </c>
      <c r="Q37" s="54">
        <v>0.60638297872340396</v>
      </c>
      <c r="R37" s="54">
        <v>0.39361702127659598</v>
      </c>
      <c r="S37" s="52">
        <v>94</v>
      </c>
      <c r="T37" s="52">
        <v>20</v>
      </c>
      <c r="U37" s="55">
        <v>11.75</v>
      </c>
    </row>
    <row r="38" spans="1:21">
      <c r="A38" s="52">
        <v>24</v>
      </c>
      <c r="B38" s="53" t="s">
        <v>93</v>
      </c>
      <c r="C38" s="53" t="s">
        <v>22</v>
      </c>
      <c r="D38" s="53" t="s">
        <v>94</v>
      </c>
      <c r="E38" s="53" t="s">
        <v>30</v>
      </c>
      <c r="F38" s="53" t="s">
        <v>33</v>
      </c>
      <c r="G38" s="52">
        <v>2</v>
      </c>
      <c r="H38" s="52">
        <v>8</v>
      </c>
      <c r="I38" s="52">
        <v>205</v>
      </c>
      <c r="J38" s="54">
        <v>0.66993464052287599</v>
      </c>
      <c r="K38" s="52">
        <v>101</v>
      </c>
      <c r="L38" s="54">
        <v>0.33006535947712401</v>
      </c>
      <c r="M38" s="52">
        <v>5</v>
      </c>
      <c r="N38" s="54">
        <v>1.6339869281045801E-2</v>
      </c>
      <c r="O38" s="52">
        <v>208</v>
      </c>
      <c r="P38" s="52">
        <v>98</v>
      </c>
      <c r="Q38" s="54">
        <v>0.68</v>
      </c>
      <c r="R38" s="54">
        <v>0.32</v>
      </c>
      <c r="S38" s="52">
        <v>306</v>
      </c>
      <c r="T38" s="52">
        <v>96</v>
      </c>
      <c r="U38" s="55">
        <v>38.25</v>
      </c>
    </row>
    <row r="39" spans="1:21">
      <c r="A39" s="52">
        <v>25</v>
      </c>
      <c r="B39" s="53" t="s">
        <v>95</v>
      </c>
      <c r="C39" s="53" t="s">
        <v>43</v>
      </c>
      <c r="D39" s="53" t="s">
        <v>96</v>
      </c>
      <c r="E39" s="53" t="s">
        <v>97</v>
      </c>
      <c r="F39" s="53" t="s">
        <v>64</v>
      </c>
      <c r="G39" s="52">
        <v>2</v>
      </c>
      <c r="H39" s="52">
        <v>8</v>
      </c>
      <c r="I39" s="52">
        <v>71</v>
      </c>
      <c r="J39" s="54">
        <v>0.88749999999999996</v>
      </c>
      <c r="K39" s="52">
        <v>9</v>
      </c>
      <c r="L39" s="54">
        <v>0.1125</v>
      </c>
      <c r="M39" s="52">
        <v>17</v>
      </c>
      <c r="N39" s="54">
        <v>0.21249999999999999</v>
      </c>
      <c r="O39" s="52">
        <v>42</v>
      </c>
      <c r="P39" s="52">
        <v>38</v>
      </c>
      <c r="Q39" s="54">
        <v>0.52500000000000002</v>
      </c>
      <c r="R39" s="54">
        <v>0.47499999999999998</v>
      </c>
      <c r="S39" s="52">
        <v>80</v>
      </c>
      <c r="T39" s="52">
        <v>29</v>
      </c>
      <c r="U39" s="55">
        <v>10</v>
      </c>
    </row>
    <row r="40" spans="1:21">
      <c r="A40" s="81"/>
      <c r="B40" s="84"/>
      <c r="C40" s="84"/>
      <c r="D40" s="84"/>
      <c r="E40" s="84"/>
      <c r="F40" s="84"/>
      <c r="G40" s="81"/>
      <c r="H40" s="81"/>
      <c r="I40" s="17">
        <f>SUM(I27:I39)</f>
        <v>2369</v>
      </c>
      <c r="J40" s="57">
        <f>I40/S40</f>
        <v>0.7260190009193993</v>
      </c>
      <c r="K40" s="17">
        <f>SUM(K27:K39)</f>
        <v>894</v>
      </c>
      <c r="L40" s="57">
        <f>K40/S40</f>
        <v>0.2739809990806007</v>
      </c>
      <c r="M40" s="17">
        <f>SUM(M27:M39)</f>
        <v>725</v>
      </c>
      <c r="N40" s="57">
        <f>M40/S40</f>
        <v>0.22218817039534172</v>
      </c>
      <c r="O40" s="17">
        <f>SUM(O27:O39)</f>
        <v>2067</v>
      </c>
      <c r="P40" s="17">
        <f>SUM(P27:P39)</f>
        <v>1196</v>
      </c>
      <c r="Q40" s="57">
        <f>O40/S40</f>
        <v>0.63346613545816732</v>
      </c>
      <c r="R40" s="57">
        <f>P40/S40</f>
        <v>0.36653386454183268</v>
      </c>
      <c r="S40" s="17">
        <f>SUM(S27:S39)</f>
        <v>3263</v>
      </c>
      <c r="T40" s="17">
        <f>SUM(T27:T39)</f>
        <v>777</v>
      </c>
      <c r="U40" s="17">
        <f>SUM(U27:U39)</f>
        <v>407.875</v>
      </c>
    </row>
    <row r="41" spans="1:21">
      <c r="A41" s="81"/>
      <c r="B41" s="84"/>
      <c r="C41" s="84"/>
      <c r="D41" s="84"/>
      <c r="E41" s="84"/>
      <c r="F41" s="84"/>
      <c r="G41" s="81"/>
      <c r="H41" s="81"/>
      <c r="I41" s="81"/>
      <c r="J41" s="85"/>
      <c r="K41" s="81"/>
      <c r="L41" s="85"/>
      <c r="M41" s="81"/>
      <c r="N41" s="85"/>
      <c r="O41" s="81"/>
      <c r="P41" s="81"/>
      <c r="Q41" s="85"/>
      <c r="R41" s="85"/>
      <c r="S41" s="27" t="s">
        <v>140</v>
      </c>
      <c r="U41" s="28">
        <f>SUM(U27:U39)/COUNT(U27:U39)</f>
        <v>31.375</v>
      </c>
    </row>
    <row r="42" spans="1:21">
      <c r="A42" s="81"/>
      <c r="B42" s="84"/>
      <c r="C42" s="84"/>
      <c r="D42" s="84"/>
      <c r="E42" s="84"/>
      <c r="F42" s="84"/>
      <c r="G42" s="81"/>
      <c r="H42" s="81"/>
      <c r="I42" s="81"/>
      <c r="J42" s="85"/>
      <c r="K42" s="81"/>
      <c r="L42" s="85"/>
      <c r="M42" s="81"/>
      <c r="N42" s="85"/>
      <c r="O42" s="81"/>
      <c r="P42" s="81"/>
      <c r="Q42" s="85"/>
      <c r="R42" s="85"/>
      <c r="S42" s="27" t="s">
        <v>141</v>
      </c>
      <c r="U42" s="28">
        <f>SUM(T27:T39)/COUNT(T27:T39)</f>
        <v>59.769230769230766</v>
      </c>
    </row>
    <row r="43" spans="1:21">
      <c r="A43" s="81"/>
      <c r="B43" s="84"/>
      <c r="C43" s="84"/>
      <c r="D43" s="84"/>
      <c r="E43" s="84"/>
      <c r="F43" s="84"/>
      <c r="G43" s="81"/>
      <c r="H43" s="81"/>
      <c r="I43" s="81"/>
      <c r="J43" s="85"/>
      <c r="K43" s="81"/>
      <c r="L43" s="85"/>
      <c r="M43" s="81"/>
      <c r="N43" s="85"/>
      <c r="O43" s="81"/>
      <c r="P43" s="81"/>
      <c r="Q43" s="85"/>
      <c r="R43" s="85"/>
      <c r="S43" s="81"/>
      <c r="T43" s="81"/>
      <c r="U43" s="82"/>
    </row>
    <row r="44" spans="1:21">
      <c r="A44" s="81"/>
      <c r="B44" s="86" t="s">
        <v>176</v>
      </c>
      <c r="C44" s="84"/>
      <c r="D44" s="84"/>
      <c r="E44" s="84"/>
      <c r="F44" s="84"/>
      <c r="G44" s="81"/>
      <c r="H44" s="81"/>
      <c r="I44" s="81"/>
      <c r="J44" s="85"/>
      <c r="K44" s="81"/>
      <c r="L44" s="85"/>
      <c r="M44" s="81"/>
      <c r="N44" s="85"/>
      <c r="O44" s="81"/>
      <c r="P44" s="81"/>
      <c r="Q44" s="85"/>
      <c r="R44" s="85"/>
      <c r="S44" s="81"/>
      <c r="T44" s="81"/>
      <c r="U44" s="82"/>
    </row>
    <row r="45" spans="1:21">
      <c r="A45" s="58">
        <v>28</v>
      </c>
      <c r="B45" s="59" t="s">
        <v>103</v>
      </c>
      <c r="C45" s="59" t="s">
        <v>22</v>
      </c>
      <c r="D45" s="59" t="s">
        <v>104</v>
      </c>
      <c r="E45" s="59" t="s">
        <v>105</v>
      </c>
      <c r="F45" s="59" t="s">
        <v>68</v>
      </c>
      <c r="G45" s="58">
        <v>2</v>
      </c>
      <c r="H45" s="58">
        <v>8</v>
      </c>
      <c r="I45" s="58">
        <v>116</v>
      </c>
      <c r="J45" s="60">
        <v>0.75324675324675328</v>
      </c>
      <c r="K45" s="58">
        <v>38</v>
      </c>
      <c r="L45" s="60">
        <v>0.24675324675324675</v>
      </c>
      <c r="M45" s="58">
        <v>154</v>
      </c>
      <c r="N45" s="60">
        <v>1</v>
      </c>
      <c r="O45" s="58">
        <v>140</v>
      </c>
      <c r="P45" s="58">
        <v>14</v>
      </c>
      <c r="Q45" s="60">
        <v>0.90909090909090906</v>
      </c>
      <c r="R45" s="60">
        <v>9.0909090909090912E-2</v>
      </c>
      <c r="S45" s="58">
        <v>154</v>
      </c>
      <c r="T45" s="58">
        <v>35</v>
      </c>
      <c r="U45" s="61">
        <v>19.25</v>
      </c>
    </row>
    <row r="46" spans="1:21">
      <c r="A46" s="52">
        <v>29</v>
      </c>
      <c r="B46" s="53" t="s">
        <v>106</v>
      </c>
      <c r="C46" s="53" t="s">
        <v>22</v>
      </c>
      <c r="D46" s="53" t="s">
        <v>107</v>
      </c>
      <c r="E46" s="53" t="s">
        <v>108</v>
      </c>
      <c r="F46" s="53" t="s">
        <v>33</v>
      </c>
      <c r="G46" s="52">
        <v>2</v>
      </c>
      <c r="H46" s="52">
        <v>8</v>
      </c>
      <c r="I46" s="52">
        <v>854</v>
      </c>
      <c r="J46" s="54">
        <v>0.80794701986755002</v>
      </c>
      <c r="K46" s="52">
        <v>203</v>
      </c>
      <c r="L46" s="54">
        <v>0.19205298013245001</v>
      </c>
      <c r="M46" s="52">
        <v>1041</v>
      </c>
      <c r="N46" s="54">
        <v>0.98486281929990505</v>
      </c>
      <c r="O46" s="52">
        <v>847</v>
      </c>
      <c r="P46" s="52">
        <v>210</v>
      </c>
      <c r="Q46" s="54">
        <v>0.80132450331125804</v>
      </c>
      <c r="R46" s="54">
        <v>0.19867549668874199</v>
      </c>
      <c r="S46" s="52">
        <v>1057</v>
      </c>
      <c r="T46" s="52">
        <v>243</v>
      </c>
      <c r="U46" s="55">
        <v>132.125</v>
      </c>
    </row>
    <row r="47" spans="1:21">
      <c r="A47" s="52">
        <v>31</v>
      </c>
      <c r="B47" s="53" t="s">
        <v>112</v>
      </c>
      <c r="C47" s="53" t="s">
        <v>113</v>
      </c>
      <c r="D47" s="53" t="s">
        <v>114</v>
      </c>
      <c r="E47" s="53" t="s">
        <v>115</v>
      </c>
      <c r="F47" s="53" t="s">
        <v>33</v>
      </c>
      <c r="G47" s="52">
        <v>2</v>
      </c>
      <c r="H47" s="52">
        <v>8</v>
      </c>
      <c r="I47" s="52">
        <v>738</v>
      </c>
      <c r="J47" s="54">
        <v>0.78260869565217395</v>
      </c>
      <c r="K47" s="52">
        <v>205</v>
      </c>
      <c r="L47" s="54">
        <v>0.217391304347826</v>
      </c>
      <c r="M47" s="52">
        <v>934</v>
      </c>
      <c r="N47" s="54">
        <v>0.99045599151643704</v>
      </c>
      <c r="O47" s="52">
        <v>808</v>
      </c>
      <c r="P47" s="52">
        <v>135</v>
      </c>
      <c r="Q47" s="54">
        <v>0.85683987274655404</v>
      </c>
      <c r="R47" s="54">
        <v>0.14316012725344601</v>
      </c>
      <c r="S47" s="52">
        <v>943</v>
      </c>
      <c r="T47" s="52">
        <v>190</v>
      </c>
      <c r="U47" s="55">
        <v>117.875</v>
      </c>
    </row>
    <row r="48" spans="1:21">
      <c r="A48" s="52">
        <v>32</v>
      </c>
      <c r="B48" s="53" t="s">
        <v>116</v>
      </c>
      <c r="C48" s="53" t="s">
        <v>113</v>
      </c>
      <c r="D48" s="53" t="s">
        <v>117</v>
      </c>
      <c r="E48" s="53" t="s">
        <v>118</v>
      </c>
      <c r="F48" s="53" t="s">
        <v>33</v>
      </c>
      <c r="G48" s="52">
        <v>2</v>
      </c>
      <c r="H48" s="52">
        <v>8</v>
      </c>
      <c r="I48" s="52">
        <v>1230</v>
      </c>
      <c r="J48" s="54">
        <v>0.76350093109869599</v>
      </c>
      <c r="K48" s="52">
        <v>381</v>
      </c>
      <c r="L48" s="54">
        <v>0.23649906890130401</v>
      </c>
      <c r="M48" s="52">
        <v>1611</v>
      </c>
      <c r="N48" s="54">
        <v>1</v>
      </c>
      <c r="O48" s="52">
        <v>1438</v>
      </c>
      <c r="P48" s="52">
        <v>173</v>
      </c>
      <c r="Q48" s="54">
        <v>0.89261328367473602</v>
      </c>
      <c r="R48" s="54">
        <v>0.107386716325264</v>
      </c>
      <c r="S48" s="52">
        <v>1611</v>
      </c>
      <c r="T48" s="52">
        <v>378</v>
      </c>
      <c r="U48" s="55">
        <v>201.375</v>
      </c>
    </row>
    <row r="49" spans="1:21">
      <c r="A49" s="52">
        <v>33</v>
      </c>
      <c r="B49" s="53" t="s">
        <v>119</v>
      </c>
      <c r="C49" s="53" t="s">
        <v>60</v>
      </c>
      <c r="D49" s="53" t="s">
        <v>120</v>
      </c>
      <c r="E49" s="53" t="s">
        <v>121</v>
      </c>
      <c r="F49" s="53" t="s">
        <v>46</v>
      </c>
      <c r="G49" s="52">
        <v>2</v>
      </c>
      <c r="H49" s="52">
        <v>8</v>
      </c>
      <c r="I49" s="52">
        <v>45</v>
      </c>
      <c r="J49" s="54">
        <v>0.84905660377358505</v>
      </c>
      <c r="K49" s="52">
        <v>8</v>
      </c>
      <c r="L49" s="54">
        <v>0.15094339622641501</v>
      </c>
      <c r="M49" s="52">
        <v>47</v>
      </c>
      <c r="N49" s="54">
        <v>0.88679245283018904</v>
      </c>
      <c r="O49" s="52">
        <v>33</v>
      </c>
      <c r="P49" s="52">
        <v>20</v>
      </c>
      <c r="Q49" s="54">
        <v>0.62264150943396201</v>
      </c>
      <c r="R49" s="54">
        <v>0.37735849056603799</v>
      </c>
      <c r="S49" s="52">
        <v>53</v>
      </c>
      <c r="T49" s="52">
        <v>15</v>
      </c>
      <c r="U49" s="55">
        <v>6.625</v>
      </c>
    </row>
    <row r="50" spans="1:21">
      <c r="A50" s="52">
        <v>36</v>
      </c>
      <c r="B50" s="53" t="s">
        <v>127</v>
      </c>
      <c r="C50" s="53" t="s">
        <v>60</v>
      </c>
      <c r="D50" s="53" t="s">
        <v>128</v>
      </c>
      <c r="E50" s="53" t="s">
        <v>129</v>
      </c>
      <c r="F50" s="53" t="s">
        <v>130</v>
      </c>
      <c r="G50" s="52">
        <v>2</v>
      </c>
      <c r="H50" s="52">
        <v>8</v>
      </c>
      <c r="I50" s="52">
        <v>28</v>
      </c>
      <c r="J50" s="54">
        <v>0.875</v>
      </c>
      <c r="K50" s="52">
        <v>4</v>
      </c>
      <c r="L50" s="54">
        <v>0.125</v>
      </c>
      <c r="M50" s="52">
        <v>5</v>
      </c>
      <c r="N50" s="54">
        <v>0.15625</v>
      </c>
      <c r="O50" s="52">
        <v>25</v>
      </c>
      <c r="P50" s="52">
        <v>7</v>
      </c>
      <c r="Q50" s="54">
        <v>0.78125</v>
      </c>
      <c r="R50" s="54">
        <v>0.21875</v>
      </c>
      <c r="S50" s="52">
        <v>32</v>
      </c>
      <c r="T50" s="52">
        <v>12</v>
      </c>
      <c r="U50" s="55">
        <v>4</v>
      </c>
    </row>
    <row r="51" spans="1:21">
      <c r="I51" s="17">
        <f>SUM(I45:I50)</f>
        <v>3011</v>
      </c>
      <c r="J51" s="57">
        <f>I51/S51</f>
        <v>0.78207792207792204</v>
      </c>
      <c r="K51" s="17">
        <f>SUM(K45:K50)</f>
        <v>839</v>
      </c>
      <c r="L51" s="57">
        <f>K51/S51</f>
        <v>0.21792207792207793</v>
      </c>
      <c r="M51" s="17">
        <f>SUM(M45:M50)</f>
        <v>3792</v>
      </c>
      <c r="N51" s="57">
        <f>M51/S51</f>
        <v>0.98493506493506489</v>
      </c>
      <c r="O51" s="17">
        <f>SUM(O45:O50)</f>
        <v>3291</v>
      </c>
      <c r="P51" s="17">
        <f>SUM(P45:P50)</f>
        <v>559</v>
      </c>
      <c r="Q51" s="57">
        <f>O51/S51</f>
        <v>0.85480519480519479</v>
      </c>
      <c r="R51" s="57">
        <f>P51/S51</f>
        <v>0.14519480519480518</v>
      </c>
      <c r="S51" s="17">
        <f>SUM(S45:S50)</f>
        <v>3850</v>
      </c>
      <c r="T51" s="17">
        <f>SUM(T45:T50)</f>
        <v>873</v>
      </c>
      <c r="U51" s="17">
        <f>SUM(U45:U50)</f>
        <v>481.25</v>
      </c>
    </row>
    <row r="52" spans="1:21">
      <c r="S52" s="27" t="s">
        <v>140</v>
      </c>
      <c r="U52" s="28">
        <f>SUM(U45:U50)/COUNT(U45:U50)</f>
        <v>80.208333333333329</v>
      </c>
    </row>
    <row r="53" spans="1:21">
      <c r="S53" s="27" t="s">
        <v>141</v>
      </c>
      <c r="U53" s="28">
        <f>SUM(T45:T50)/COUNT(T45:T50)</f>
        <v>145.5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topLeftCell="B1" zoomScale="80" zoomScaleNormal="80" zoomScalePageLayoutView="80" workbookViewId="0">
      <selection activeCell="B53" sqref="B53"/>
    </sheetView>
  </sheetViews>
  <sheetFormatPr baseColWidth="10" defaultColWidth="8.83203125" defaultRowHeight="12" x14ac:dyDescent="0"/>
  <cols>
    <col min="1" max="1" width="8.33203125" bestFit="1" customWidth="1"/>
    <col min="2" max="2" width="36.83203125" bestFit="1" customWidth="1"/>
    <col min="3" max="3" width="8.1640625" bestFit="1" customWidth="1"/>
    <col min="4" max="4" width="22.5" bestFit="1" customWidth="1"/>
    <col min="5" max="5" width="31" bestFit="1" customWidth="1"/>
    <col min="6" max="6" width="5" bestFit="1" customWidth="1"/>
    <col min="7" max="7" width="15.5" bestFit="1" customWidth="1"/>
    <col min="8" max="8" width="7.5" customWidth="1"/>
    <col min="9" max="9" width="14.5" bestFit="1" customWidth="1"/>
    <col min="10" max="10" width="11.33203125" bestFit="1" customWidth="1"/>
    <col min="11" max="11" width="16.5" bestFit="1" customWidth="1"/>
    <col min="12" max="12" width="13.5" bestFit="1" customWidth="1"/>
    <col min="13" max="13" width="12.5" bestFit="1" customWidth="1"/>
    <col min="14" max="14" width="14.5" bestFit="1" customWidth="1"/>
    <col min="15" max="15" width="10.5" bestFit="1" customWidth="1"/>
    <col min="16" max="16" width="9" bestFit="1" customWidth="1"/>
    <col min="17" max="17" width="12.1640625" bestFit="1" customWidth="1"/>
    <col min="18" max="18" width="10.6640625" customWidth="1"/>
    <col min="19" max="19" width="9.33203125" bestFit="1" customWidth="1"/>
    <col min="20" max="20" width="11" bestFit="1" customWidth="1"/>
    <col min="21" max="21" width="23.6640625" bestFit="1" customWidth="1"/>
    <col min="22" max="22" width="11.33203125" bestFit="1" customWidth="1"/>
    <col min="23" max="23" width="17.83203125" bestFit="1" customWidth="1"/>
  </cols>
  <sheetData>
    <row r="1" spans="1:23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  <c r="H1" s="63" t="s">
        <v>7</v>
      </c>
      <c r="I1" s="63" t="s">
        <v>8</v>
      </c>
      <c r="J1" s="63" t="s">
        <v>9</v>
      </c>
      <c r="K1" s="63" t="s">
        <v>10</v>
      </c>
      <c r="L1" s="63" t="s">
        <v>11</v>
      </c>
      <c r="M1" s="63" t="s">
        <v>12</v>
      </c>
      <c r="N1" s="63" t="s">
        <v>13</v>
      </c>
      <c r="O1" s="63" t="s">
        <v>14</v>
      </c>
      <c r="P1" s="63" t="s">
        <v>15</v>
      </c>
      <c r="Q1" s="63" t="s">
        <v>16</v>
      </c>
      <c r="R1" s="63" t="s">
        <v>17</v>
      </c>
      <c r="S1" s="63" t="s">
        <v>169</v>
      </c>
      <c r="T1" s="63" t="s">
        <v>170</v>
      </c>
      <c r="U1" s="63" t="s">
        <v>18</v>
      </c>
      <c r="V1" s="63" t="s">
        <v>19</v>
      </c>
      <c r="W1" s="63" t="s">
        <v>20</v>
      </c>
    </row>
    <row r="2" spans="1:23">
      <c r="A2" s="52">
        <v>7</v>
      </c>
      <c r="B2" s="53" t="s">
        <v>42</v>
      </c>
      <c r="C2" s="53" t="s">
        <v>43</v>
      </c>
      <c r="D2" s="53" t="s">
        <v>44</v>
      </c>
      <c r="E2" s="53" t="s">
        <v>45</v>
      </c>
      <c r="F2" s="53" t="s">
        <v>46</v>
      </c>
      <c r="G2" s="52">
        <v>2</v>
      </c>
      <c r="H2" s="52">
        <v>8</v>
      </c>
      <c r="I2" s="52">
        <v>70</v>
      </c>
      <c r="J2" s="54">
        <v>0.7</v>
      </c>
      <c r="K2" s="52">
        <v>30</v>
      </c>
      <c r="L2" s="54">
        <v>0.3</v>
      </c>
      <c r="M2" s="52">
        <v>7</v>
      </c>
      <c r="N2" s="54">
        <v>7.0000000000000007E-2</v>
      </c>
      <c r="O2" s="52">
        <v>68</v>
      </c>
      <c r="P2" s="52">
        <v>32</v>
      </c>
      <c r="Q2" s="54">
        <v>0.68</v>
      </c>
      <c r="R2" s="54">
        <v>0.32</v>
      </c>
      <c r="S2" s="52">
        <v>4</v>
      </c>
      <c r="T2" s="54">
        <v>0.04</v>
      </c>
      <c r="U2" s="52">
        <v>100</v>
      </c>
      <c r="V2" s="52">
        <v>46</v>
      </c>
      <c r="W2" s="55">
        <v>12.5</v>
      </c>
    </row>
    <row r="3" spans="1:23">
      <c r="A3" s="52">
        <v>8</v>
      </c>
      <c r="B3" s="53" t="s">
        <v>47</v>
      </c>
      <c r="C3" s="53" t="s">
        <v>22</v>
      </c>
      <c r="D3" s="53" t="s">
        <v>48</v>
      </c>
      <c r="E3" s="53" t="s">
        <v>49</v>
      </c>
      <c r="F3" s="53" t="s">
        <v>29</v>
      </c>
      <c r="G3" s="52">
        <v>2</v>
      </c>
      <c r="H3" s="52">
        <v>8</v>
      </c>
      <c r="I3" s="52">
        <v>360</v>
      </c>
      <c r="J3" s="54">
        <v>0.69767441860465096</v>
      </c>
      <c r="K3" s="52">
        <v>156</v>
      </c>
      <c r="L3" s="54">
        <v>0.30232558139534899</v>
      </c>
      <c r="M3" s="52">
        <v>95</v>
      </c>
      <c r="N3" s="54">
        <v>0.184108527131783</v>
      </c>
      <c r="O3" s="52">
        <v>294</v>
      </c>
      <c r="P3" s="52">
        <v>222</v>
      </c>
      <c r="Q3" s="54">
        <v>0.56976744186046502</v>
      </c>
      <c r="R3" s="54">
        <v>0.43023255813953498</v>
      </c>
      <c r="S3" s="52">
        <v>34</v>
      </c>
      <c r="T3" s="54">
        <v>6.5891472868217102E-2</v>
      </c>
      <c r="U3" s="52">
        <v>516</v>
      </c>
      <c r="V3" s="52">
        <v>100</v>
      </c>
      <c r="W3" s="55">
        <v>64.5</v>
      </c>
    </row>
    <row r="4" spans="1:23">
      <c r="A4" s="52">
        <v>10</v>
      </c>
      <c r="B4" s="53" t="s">
        <v>53</v>
      </c>
      <c r="C4" s="53" t="s">
        <v>22</v>
      </c>
      <c r="D4" s="53" t="s">
        <v>54</v>
      </c>
      <c r="E4" s="53" t="s">
        <v>55</v>
      </c>
      <c r="F4" s="53" t="s">
        <v>33</v>
      </c>
      <c r="G4" s="52">
        <v>2</v>
      </c>
      <c r="H4" s="52">
        <v>8</v>
      </c>
      <c r="I4" s="52">
        <v>376</v>
      </c>
      <c r="J4" s="54">
        <v>0.74751491053677899</v>
      </c>
      <c r="K4" s="52">
        <v>127</v>
      </c>
      <c r="L4" s="54">
        <v>0.25248508946322101</v>
      </c>
      <c r="M4" s="52">
        <v>369</v>
      </c>
      <c r="N4" s="54">
        <v>0.73359840954274402</v>
      </c>
      <c r="O4" s="52">
        <v>327</v>
      </c>
      <c r="P4" s="52">
        <v>176</v>
      </c>
      <c r="Q4" s="54">
        <v>0.65009940357852902</v>
      </c>
      <c r="R4" s="54">
        <v>0.34990059642147098</v>
      </c>
      <c r="S4" s="52">
        <v>61</v>
      </c>
      <c r="T4" s="54">
        <v>0.12127236580516899</v>
      </c>
      <c r="U4" s="52">
        <v>503</v>
      </c>
      <c r="V4" s="52">
        <v>106</v>
      </c>
      <c r="W4" s="55">
        <v>62.875</v>
      </c>
    </row>
    <row r="5" spans="1:23">
      <c r="A5" s="52">
        <v>12</v>
      </c>
      <c r="B5" s="53" t="s">
        <v>59</v>
      </c>
      <c r="C5" s="53" t="s">
        <v>60</v>
      </c>
      <c r="D5" s="53" t="s">
        <v>61</v>
      </c>
      <c r="E5" s="53" t="s">
        <v>58</v>
      </c>
      <c r="F5" s="53" t="s">
        <v>46</v>
      </c>
      <c r="G5" s="52">
        <v>2</v>
      </c>
      <c r="H5" s="52">
        <v>8</v>
      </c>
      <c r="I5" s="52">
        <v>385</v>
      </c>
      <c r="J5" s="54">
        <v>0.64924114671163602</v>
      </c>
      <c r="K5" s="52">
        <v>208</v>
      </c>
      <c r="L5" s="54">
        <v>0.35075885328836398</v>
      </c>
      <c r="M5" s="52">
        <v>22</v>
      </c>
      <c r="N5" s="54">
        <v>3.70994940978078E-2</v>
      </c>
      <c r="O5" s="52">
        <v>437</v>
      </c>
      <c r="P5" s="52">
        <v>156</v>
      </c>
      <c r="Q5" s="54">
        <v>0.73693086003372699</v>
      </c>
      <c r="R5" s="54">
        <v>0.26306913996627301</v>
      </c>
      <c r="S5" s="52">
        <v>1</v>
      </c>
      <c r="T5" s="54">
        <v>1.6863406408094399E-3</v>
      </c>
      <c r="U5" s="52">
        <v>593</v>
      </c>
      <c r="V5" s="52">
        <v>148</v>
      </c>
      <c r="W5" s="55">
        <v>74.125</v>
      </c>
    </row>
    <row r="6" spans="1:23">
      <c r="A6" s="52">
        <v>13</v>
      </c>
      <c r="B6" s="53" t="s">
        <v>62</v>
      </c>
      <c r="C6" s="53" t="s">
        <v>43</v>
      </c>
      <c r="D6" s="53" t="s">
        <v>63</v>
      </c>
      <c r="E6" s="53" t="s">
        <v>45</v>
      </c>
      <c r="F6" s="53" t="s">
        <v>64</v>
      </c>
      <c r="G6" s="52">
        <v>2</v>
      </c>
      <c r="H6" s="52">
        <v>8</v>
      </c>
      <c r="I6" s="52">
        <v>20</v>
      </c>
      <c r="J6" s="54">
        <v>0.90909090909090895</v>
      </c>
      <c r="K6" s="52">
        <v>2</v>
      </c>
      <c r="L6" s="54">
        <v>9.0909090909090898E-2</v>
      </c>
      <c r="M6" s="52">
        <v>1</v>
      </c>
      <c r="N6" s="54">
        <v>4.5454545454545497E-2</v>
      </c>
      <c r="O6" s="52">
        <v>13</v>
      </c>
      <c r="P6" s="52">
        <v>9</v>
      </c>
      <c r="Q6" s="54">
        <v>0.59090909090909105</v>
      </c>
      <c r="R6" s="54">
        <v>0.40909090909090901</v>
      </c>
      <c r="U6" s="52">
        <v>22</v>
      </c>
      <c r="V6" s="52">
        <v>8</v>
      </c>
      <c r="W6" s="55">
        <v>2.75</v>
      </c>
    </row>
    <row r="7" spans="1:23">
      <c r="A7" s="52">
        <v>15</v>
      </c>
      <c r="B7" s="53" t="s">
        <v>69</v>
      </c>
      <c r="C7" s="53" t="s">
        <v>22</v>
      </c>
      <c r="D7" s="53" t="s">
        <v>70</v>
      </c>
      <c r="E7" s="53" t="s">
        <v>71</v>
      </c>
      <c r="F7" s="53" t="s">
        <v>25</v>
      </c>
      <c r="G7" s="52">
        <v>2</v>
      </c>
      <c r="H7" s="52">
        <v>8</v>
      </c>
      <c r="I7" s="52">
        <v>119</v>
      </c>
      <c r="J7" s="54">
        <v>0.71686746987951799</v>
      </c>
      <c r="K7" s="52">
        <v>47</v>
      </c>
      <c r="L7" s="54">
        <v>0.28313253012048201</v>
      </c>
      <c r="M7" s="52">
        <v>12</v>
      </c>
      <c r="N7" s="54">
        <v>7.2289156626505993E-2</v>
      </c>
      <c r="O7" s="52">
        <v>123</v>
      </c>
      <c r="P7" s="52">
        <v>43</v>
      </c>
      <c r="Q7" s="54">
        <v>0.74096385542168697</v>
      </c>
      <c r="R7" s="54">
        <v>0.25903614457831298</v>
      </c>
      <c r="U7" s="52">
        <v>166</v>
      </c>
      <c r="V7" s="52">
        <v>38</v>
      </c>
      <c r="W7" s="55">
        <v>20.75</v>
      </c>
    </row>
    <row r="8" spans="1:23">
      <c r="A8" s="52">
        <v>16</v>
      </c>
      <c r="B8" s="53" t="s">
        <v>72</v>
      </c>
      <c r="C8" s="53" t="s">
        <v>22</v>
      </c>
      <c r="D8" s="53" t="s">
        <v>73</v>
      </c>
      <c r="E8" s="53" t="s">
        <v>39</v>
      </c>
      <c r="F8" s="53" t="s">
        <v>33</v>
      </c>
      <c r="G8" s="52">
        <v>2</v>
      </c>
      <c r="H8" s="52">
        <v>8</v>
      </c>
      <c r="I8" s="52">
        <v>300</v>
      </c>
      <c r="J8" s="54">
        <v>0.75757575757575801</v>
      </c>
      <c r="K8" s="52">
        <v>96</v>
      </c>
      <c r="L8" s="54">
        <v>0.24242424242424199</v>
      </c>
      <c r="M8" s="52">
        <v>57</v>
      </c>
      <c r="N8" s="54">
        <v>0.14393939393939401</v>
      </c>
      <c r="O8" s="52">
        <v>211</v>
      </c>
      <c r="P8" s="52">
        <v>185</v>
      </c>
      <c r="Q8" s="54">
        <v>0.53282828282828298</v>
      </c>
      <c r="R8" s="54">
        <v>0.46717171717171702</v>
      </c>
      <c r="S8" s="52">
        <v>8</v>
      </c>
      <c r="T8" s="54">
        <v>2.02020202020202E-2</v>
      </c>
      <c r="U8" s="52">
        <v>396</v>
      </c>
      <c r="V8" s="52">
        <v>92</v>
      </c>
      <c r="W8" s="55">
        <v>49.5</v>
      </c>
    </row>
    <row r="9" spans="1:23">
      <c r="A9" s="52">
        <v>17</v>
      </c>
      <c r="B9" s="53" t="s">
        <v>31</v>
      </c>
      <c r="C9" s="53" t="s">
        <v>22</v>
      </c>
      <c r="D9" s="53" t="s">
        <v>74</v>
      </c>
      <c r="E9" s="53" t="s">
        <v>75</v>
      </c>
      <c r="F9" s="53" t="s">
        <v>68</v>
      </c>
      <c r="G9" s="52">
        <v>2</v>
      </c>
      <c r="H9" s="52">
        <v>8</v>
      </c>
      <c r="I9" s="52">
        <v>77</v>
      </c>
      <c r="J9" s="54">
        <v>0.67543859649122795</v>
      </c>
      <c r="K9" s="52">
        <v>37</v>
      </c>
      <c r="L9" s="54">
        <v>0.324561403508772</v>
      </c>
      <c r="M9" s="52">
        <v>38</v>
      </c>
      <c r="N9" s="54">
        <v>0.33333333333333298</v>
      </c>
      <c r="O9" s="52">
        <v>73</v>
      </c>
      <c r="P9" s="52">
        <v>41</v>
      </c>
      <c r="Q9" s="54">
        <v>0.640350877192982</v>
      </c>
      <c r="R9" s="54">
        <v>0.359649122807018</v>
      </c>
      <c r="S9" s="52">
        <v>1</v>
      </c>
      <c r="T9" s="54">
        <v>8.7719298245613996E-3</v>
      </c>
      <c r="U9" s="52">
        <v>114</v>
      </c>
      <c r="V9" s="52">
        <v>28</v>
      </c>
      <c r="W9" s="55">
        <v>14.25</v>
      </c>
    </row>
    <row r="10" spans="1:23">
      <c r="A10" s="52">
        <v>19</v>
      </c>
      <c r="B10" s="53" t="s">
        <v>80</v>
      </c>
      <c r="C10" s="53" t="s">
        <v>43</v>
      </c>
      <c r="D10" s="53" t="s">
        <v>81</v>
      </c>
      <c r="E10" s="53" t="s">
        <v>82</v>
      </c>
      <c r="F10" s="53" t="s">
        <v>64</v>
      </c>
      <c r="G10" s="52">
        <v>2</v>
      </c>
      <c r="H10" s="52">
        <v>8</v>
      </c>
      <c r="I10" s="52">
        <v>192</v>
      </c>
      <c r="J10" s="54">
        <v>0.72452830188679196</v>
      </c>
      <c r="K10" s="52">
        <v>73</v>
      </c>
      <c r="L10" s="54">
        <v>0.27547169811320799</v>
      </c>
      <c r="M10" s="52">
        <v>12</v>
      </c>
      <c r="N10" s="54">
        <v>4.5283018867924497E-2</v>
      </c>
      <c r="O10" s="52">
        <v>183</v>
      </c>
      <c r="P10" s="52">
        <v>82</v>
      </c>
      <c r="Q10" s="54">
        <v>0.69056603773584901</v>
      </c>
      <c r="R10" s="54">
        <v>0.30943396226415099</v>
      </c>
      <c r="S10" s="52">
        <v>11</v>
      </c>
      <c r="T10" s="54">
        <v>4.15094339622641E-2</v>
      </c>
      <c r="U10" s="52">
        <v>265</v>
      </c>
      <c r="V10" s="52">
        <v>59</v>
      </c>
      <c r="W10" s="55">
        <v>33.125</v>
      </c>
    </row>
    <row r="11" spans="1:23">
      <c r="A11" s="52">
        <v>21</v>
      </c>
      <c r="B11" s="53" t="s">
        <v>85</v>
      </c>
      <c r="C11" s="53" t="s">
        <v>22</v>
      </c>
      <c r="D11" s="53" t="s">
        <v>86</v>
      </c>
      <c r="E11" s="53" t="s">
        <v>87</v>
      </c>
      <c r="F11" s="53" t="s">
        <v>33</v>
      </c>
      <c r="G11" s="52">
        <v>2</v>
      </c>
      <c r="H11" s="52">
        <v>8</v>
      </c>
      <c r="I11" s="52">
        <v>565</v>
      </c>
      <c r="J11" s="54">
        <v>0.75433911882509996</v>
      </c>
      <c r="K11" s="52">
        <v>184</v>
      </c>
      <c r="L11" s="54">
        <v>0.24566088117490001</v>
      </c>
      <c r="M11" s="52">
        <v>108</v>
      </c>
      <c r="N11" s="54">
        <v>0.144192256341789</v>
      </c>
      <c r="O11" s="52">
        <v>501</v>
      </c>
      <c r="P11" s="52">
        <v>248</v>
      </c>
      <c r="Q11" s="54">
        <v>0.66889185580774402</v>
      </c>
      <c r="R11" s="54">
        <v>0.33110814419225598</v>
      </c>
      <c r="S11" s="52">
        <v>54</v>
      </c>
      <c r="T11" s="54">
        <v>7.2096128170894502E-2</v>
      </c>
      <c r="U11" s="52">
        <v>749</v>
      </c>
      <c r="V11" s="52">
        <v>145</v>
      </c>
      <c r="W11" s="55">
        <v>93.625</v>
      </c>
    </row>
    <row r="12" spans="1:23">
      <c r="A12" s="52">
        <v>22</v>
      </c>
      <c r="B12" s="53" t="s">
        <v>88</v>
      </c>
      <c r="C12" s="53" t="s">
        <v>22</v>
      </c>
      <c r="D12" s="53" t="s">
        <v>89</v>
      </c>
      <c r="E12" s="53" t="s">
        <v>90</v>
      </c>
      <c r="F12" s="53" t="s">
        <v>68</v>
      </c>
      <c r="G12" s="52">
        <v>2</v>
      </c>
      <c r="H12" s="52">
        <v>8</v>
      </c>
      <c r="I12" s="52">
        <v>66</v>
      </c>
      <c r="J12" s="54">
        <v>0.71739130434782605</v>
      </c>
      <c r="K12" s="52">
        <v>26</v>
      </c>
      <c r="L12" s="54">
        <v>0.282608695652174</v>
      </c>
      <c r="M12" s="52">
        <v>11</v>
      </c>
      <c r="N12" s="54">
        <v>0.119565217391304</v>
      </c>
      <c r="O12" s="52">
        <v>61</v>
      </c>
      <c r="P12" s="52">
        <v>31</v>
      </c>
      <c r="Q12" s="54">
        <v>0.66304347826086996</v>
      </c>
      <c r="R12" s="54">
        <v>0.33695652173912999</v>
      </c>
      <c r="U12" s="52">
        <v>92</v>
      </c>
      <c r="V12" s="52">
        <v>22</v>
      </c>
      <c r="W12" s="55">
        <v>11.5</v>
      </c>
    </row>
    <row r="13" spans="1:23">
      <c r="A13" s="52">
        <v>24</v>
      </c>
      <c r="B13" s="53" t="s">
        <v>93</v>
      </c>
      <c r="C13" s="53" t="s">
        <v>22</v>
      </c>
      <c r="D13" s="53" t="s">
        <v>94</v>
      </c>
      <c r="E13" s="53" t="s">
        <v>30</v>
      </c>
      <c r="F13" s="53" t="s">
        <v>33</v>
      </c>
      <c r="G13" s="52">
        <v>2</v>
      </c>
      <c r="H13" s="52">
        <v>8</v>
      </c>
      <c r="I13" s="52">
        <v>206</v>
      </c>
      <c r="J13" s="54">
        <v>0.618618618618619</v>
      </c>
      <c r="K13" s="52">
        <v>127</v>
      </c>
      <c r="L13" s="54">
        <v>0.381381381381381</v>
      </c>
      <c r="M13" s="52">
        <v>13</v>
      </c>
      <c r="N13" s="54">
        <v>3.9039039039038999E-2</v>
      </c>
      <c r="O13" s="52">
        <v>224</v>
      </c>
      <c r="P13" s="52">
        <v>109</v>
      </c>
      <c r="Q13" s="54">
        <v>0.67267267267267306</v>
      </c>
      <c r="R13" s="54">
        <v>0.327327327327327</v>
      </c>
      <c r="S13" s="52">
        <v>11</v>
      </c>
      <c r="T13" s="54">
        <v>3.3033033033033003E-2</v>
      </c>
      <c r="U13" s="52">
        <v>333</v>
      </c>
      <c r="V13" s="52">
        <v>107</v>
      </c>
      <c r="W13" s="55">
        <v>41.625</v>
      </c>
    </row>
    <row r="14" spans="1:23">
      <c r="A14" s="52">
        <v>25</v>
      </c>
      <c r="B14" s="53" t="s">
        <v>95</v>
      </c>
      <c r="C14" s="53" t="s">
        <v>43</v>
      </c>
      <c r="D14" s="53" t="s">
        <v>96</v>
      </c>
      <c r="E14" s="53" t="s">
        <v>97</v>
      </c>
      <c r="F14" s="53" t="s">
        <v>64</v>
      </c>
      <c r="G14" s="52">
        <v>2</v>
      </c>
      <c r="H14" s="52">
        <v>8</v>
      </c>
      <c r="I14" s="52">
        <v>72</v>
      </c>
      <c r="J14" s="54">
        <v>0.87804878048780499</v>
      </c>
      <c r="K14" s="52">
        <v>10</v>
      </c>
      <c r="L14" s="54">
        <v>0.12195121951219499</v>
      </c>
      <c r="M14" s="52">
        <v>30</v>
      </c>
      <c r="N14" s="54">
        <v>0.36585365853658502</v>
      </c>
      <c r="O14" s="52">
        <v>38</v>
      </c>
      <c r="P14" s="52">
        <v>44</v>
      </c>
      <c r="Q14" s="54">
        <v>0.46341463414634099</v>
      </c>
      <c r="R14" s="54">
        <v>0.53658536585365901</v>
      </c>
      <c r="U14" s="52">
        <v>82</v>
      </c>
      <c r="V14" s="52">
        <v>17</v>
      </c>
      <c r="W14" s="55">
        <v>10.25</v>
      </c>
    </row>
    <row r="15" spans="1:23">
      <c r="A15" s="52">
        <v>28</v>
      </c>
      <c r="B15" s="53" t="s">
        <v>103</v>
      </c>
      <c r="C15" s="53" t="s">
        <v>22</v>
      </c>
      <c r="D15" s="53" t="s">
        <v>104</v>
      </c>
      <c r="E15" s="53" t="s">
        <v>105</v>
      </c>
      <c r="F15" s="53" t="s">
        <v>68</v>
      </c>
      <c r="G15" s="52">
        <v>2</v>
      </c>
      <c r="H15" s="52">
        <v>8</v>
      </c>
      <c r="I15" s="52">
        <v>183</v>
      </c>
      <c r="J15" s="54">
        <v>0.86729857819905198</v>
      </c>
      <c r="K15" s="52">
        <v>28</v>
      </c>
      <c r="L15" s="54">
        <v>0.13270142180094799</v>
      </c>
      <c r="M15" s="52">
        <v>144</v>
      </c>
      <c r="N15" s="54">
        <v>0.68246445497630304</v>
      </c>
      <c r="O15" s="52">
        <v>210</v>
      </c>
      <c r="P15" s="52">
        <v>1</v>
      </c>
      <c r="Q15" s="54">
        <v>0.99526066350710896</v>
      </c>
      <c r="R15" s="54">
        <v>4.739336492891E-3</v>
      </c>
      <c r="U15" s="52">
        <v>211</v>
      </c>
      <c r="V15" s="52">
        <v>56</v>
      </c>
      <c r="W15" s="55">
        <v>26.375</v>
      </c>
    </row>
    <row r="16" spans="1:23">
      <c r="A16" s="52">
        <v>29</v>
      </c>
      <c r="B16" s="53" t="s">
        <v>106</v>
      </c>
      <c r="C16" s="53" t="s">
        <v>22</v>
      </c>
      <c r="D16" s="53" t="s">
        <v>107</v>
      </c>
      <c r="E16" s="53" t="s">
        <v>108</v>
      </c>
      <c r="F16" s="53" t="s">
        <v>33</v>
      </c>
      <c r="G16" s="52">
        <v>2</v>
      </c>
      <c r="H16" s="52">
        <v>8</v>
      </c>
      <c r="I16" s="52">
        <v>849</v>
      </c>
      <c r="J16" s="54">
        <v>0.76417641764176403</v>
      </c>
      <c r="K16" s="52">
        <v>262</v>
      </c>
      <c r="L16" s="54">
        <v>0.235823582358236</v>
      </c>
      <c r="M16" s="52">
        <v>1077</v>
      </c>
      <c r="N16" s="54">
        <v>0.96939693969396901</v>
      </c>
      <c r="O16" s="52">
        <v>866</v>
      </c>
      <c r="P16" s="52">
        <v>245</v>
      </c>
      <c r="Q16" s="54">
        <v>0.77947794779477997</v>
      </c>
      <c r="R16" s="54">
        <v>0.220522052205221</v>
      </c>
      <c r="S16" s="52">
        <v>15</v>
      </c>
      <c r="T16" s="54">
        <v>1.3501350135013499E-2</v>
      </c>
      <c r="U16" s="52">
        <v>1111</v>
      </c>
      <c r="V16" s="52">
        <v>227</v>
      </c>
      <c r="W16" s="55">
        <v>138.875</v>
      </c>
    </row>
    <row r="17" spans="1:23">
      <c r="A17" s="52">
        <v>31</v>
      </c>
      <c r="B17" s="53" t="s">
        <v>112</v>
      </c>
      <c r="C17" s="53" t="s">
        <v>113</v>
      </c>
      <c r="D17" s="53" t="s">
        <v>114</v>
      </c>
      <c r="E17" s="53" t="s">
        <v>115</v>
      </c>
      <c r="F17" s="53" t="s">
        <v>33</v>
      </c>
      <c r="G17" s="52">
        <v>2</v>
      </c>
      <c r="H17" s="52">
        <v>8</v>
      </c>
      <c r="I17" s="52">
        <v>727</v>
      </c>
      <c r="J17" s="54">
        <v>0.80509413067552604</v>
      </c>
      <c r="K17" s="52">
        <v>176</v>
      </c>
      <c r="L17" s="54">
        <v>0.19490586932447401</v>
      </c>
      <c r="M17" s="52">
        <v>822</v>
      </c>
      <c r="N17" s="54">
        <v>0.91029900332225899</v>
      </c>
      <c r="O17" s="52">
        <v>757</v>
      </c>
      <c r="P17" s="52">
        <v>146</v>
      </c>
      <c r="Q17" s="54">
        <v>0.83831672203765195</v>
      </c>
      <c r="R17" s="54">
        <v>0.16168327796234799</v>
      </c>
      <c r="S17" s="52">
        <v>30</v>
      </c>
      <c r="T17" s="54">
        <v>3.32225913621262E-2</v>
      </c>
      <c r="U17" s="52">
        <v>903</v>
      </c>
      <c r="V17" s="52">
        <v>217</v>
      </c>
      <c r="W17" s="55">
        <v>112.875</v>
      </c>
    </row>
    <row r="18" spans="1:23">
      <c r="A18" s="52">
        <v>32</v>
      </c>
      <c r="B18" s="53" t="s">
        <v>116</v>
      </c>
      <c r="C18" s="53" t="s">
        <v>113</v>
      </c>
      <c r="D18" s="53" t="s">
        <v>117</v>
      </c>
      <c r="E18" s="53" t="s">
        <v>118</v>
      </c>
      <c r="F18" s="53" t="s">
        <v>33</v>
      </c>
      <c r="G18" s="52">
        <v>2</v>
      </c>
      <c r="H18" s="52">
        <v>8</v>
      </c>
      <c r="I18" s="52">
        <v>1283</v>
      </c>
      <c r="J18" s="54">
        <v>0.879369431117204</v>
      </c>
      <c r="K18" s="52">
        <v>176</v>
      </c>
      <c r="L18" s="54">
        <v>0.120630568882796</v>
      </c>
      <c r="M18" s="52">
        <v>1459</v>
      </c>
      <c r="N18" s="54">
        <v>1</v>
      </c>
      <c r="O18" s="52">
        <v>1357</v>
      </c>
      <c r="P18" s="52">
        <v>102</v>
      </c>
      <c r="Q18" s="54">
        <v>0.93008910212474305</v>
      </c>
      <c r="R18" s="54">
        <v>6.9910897875257005E-2</v>
      </c>
      <c r="S18" s="52">
        <v>25</v>
      </c>
      <c r="T18" s="54">
        <v>1.7135023989033601E-2</v>
      </c>
      <c r="U18" s="52">
        <v>1459</v>
      </c>
      <c r="V18" s="52">
        <v>323</v>
      </c>
      <c r="W18" s="55">
        <v>182.375</v>
      </c>
    </row>
    <row r="19" spans="1:23">
      <c r="A19" s="52">
        <v>33</v>
      </c>
      <c r="B19" s="53" t="s">
        <v>119</v>
      </c>
      <c r="C19" s="53" t="s">
        <v>60</v>
      </c>
      <c r="D19" s="53" t="s">
        <v>120</v>
      </c>
      <c r="E19" s="53" t="s">
        <v>121</v>
      </c>
      <c r="F19" s="53" t="s">
        <v>46</v>
      </c>
      <c r="G19" s="52">
        <v>2</v>
      </c>
      <c r="H19" s="52">
        <v>8</v>
      </c>
      <c r="I19" s="52">
        <v>238</v>
      </c>
      <c r="J19" s="54">
        <v>0.90494296577946798</v>
      </c>
      <c r="K19" s="52">
        <v>25</v>
      </c>
      <c r="L19" s="54">
        <v>9.5057034220532299E-2</v>
      </c>
      <c r="M19" s="52">
        <v>158</v>
      </c>
      <c r="N19" s="54">
        <v>0.60076045627376395</v>
      </c>
      <c r="O19" s="52">
        <v>225</v>
      </c>
      <c r="P19" s="52">
        <v>38</v>
      </c>
      <c r="Q19" s="54">
        <v>0.85551330798479097</v>
      </c>
      <c r="R19" s="54">
        <v>0.144486692015209</v>
      </c>
      <c r="S19" s="52">
        <v>5</v>
      </c>
      <c r="T19" s="54">
        <v>1.9011406844106502E-2</v>
      </c>
      <c r="U19" s="52">
        <v>263</v>
      </c>
      <c r="V19" s="52">
        <v>62</v>
      </c>
      <c r="W19" s="55">
        <v>32.875</v>
      </c>
    </row>
    <row r="20" spans="1:23">
      <c r="A20" s="52">
        <v>36</v>
      </c>
      <c r="B20" s="53" t="s">
        <v>127</v>
      </c>
      <c r="C20" s="53" t="s">
        <v>60</v>
      </c>
      <c r="D20" s="53" t="s">
        <v>128</v>
      </c>
      <c r="E20" s="53" t="s">
        <v>129</v>
      </c>
      <c r="F20" s="53" t="s">
        <v>130</v>
      </c>
      <c r="G20" s="52">
        <v>2</v>
      </c>
      <c r="H20" s="52">
        <v>8</v>
      </c>
      <c r="I20" s="52">
        <v>3</v>
      </c>
      <c r="J20" s="54">
        <v>1</v>
      </c>
      <c r="K20" s="52">
        <v>0</v>
      </c>
      <c r="L20" s="54">
        <v>0</v>
      </c>
      <c r="M20" s="52">
        <v>1</v>
      </c>
      <c r="N20" s="54">
        <v>0.33333333333333298</v>
      </c>
      <c r="O20" s="52">
        <v>1</v>
      </c>
      <c r="P20" s="52">
        <v>2</v>
      </c>
      <c r="Q20" s="54">
        <v>0.33333333333333298</v>
      </c>
      <c r="R20" s="54">
        <v>0.66666666666666696</v>
      </c>
      <c r="U20" s="52">
        <v>3</v>
      </c>
      <c r="V20" s="52">
        <v>1</v>
      </c>
      <c r="W20" s="55">
        <v>0.375</v>
      </c>
    </row>
    <row r="21" spans="1:23" s="17" customFormat="1">
      <c r="G21" s="17">
        <f>SUM(G2:G20)</f>
        <v>38</v>
      </c>
      <c r="H21" s="17">
        <f>SUM(H2:H20)</f>
        <v>152</v>
      </c>
      <c r="I21" s="17">
        <f>SUM(I2:I20)</f>
        <v>6091</v>
      </c>
      <c r="J21" s="64">
        <f>I21/U21</f>
        <v>0.77287146301230814</v>
      </c>
      <c r="K21" s="17">
        <f>SUM(K2:K20)</f>
        <v>1790</v>
      </c>
      <c r="L21" s="64">
        <f>K21/U21</f>
        <v>0.22712853698769192</v>
      </c>
      <c r="M21" s="17">
        <f>SUM(M2:M20)</f>
        <v>4436</v>
      </c>
      <c r="N21" s="64">
        <f>M21/U21</f>
        <v>0.56287273188681641</v>
      </c>
      <c r="O21" s="17">
        <f>SUM(O2:O20)</f>
        <v>5969</v>
      </c>
      <c r="P21" s="17">
        <f>SUM(P2:P20)</f>
        <v>1912</v>
      </c>
      <c r="Q21" s="64">
        <f>O21/U21</f>
        <v>0.75739119401091237</v>
      </c>
      <c r="R21" s="64">
        <f>P21/U21</f>
        <v>0.24260880598908768</v>
      </c>
      <c r="S21" s="17">
        <f>SUM(S2:S20)</f>
        <v>260</v>
      </c>
      <c r="T21" s="64">
        <f>S21/U21</f>
        <v>3.2990737216089326E-2</v>
      </c>
      <c r="U21" s="17">
        <f>SUM(U2:U20)</f>
        <v>7881</v>
      </c>
      <c r="V21" s="17">
        <f>SUM(V2:V20)</f>
        <v>1802</v>
      </c>
      <c r="W21" s="17">
        <f>SUM(W2:W20)</f>
        <v>985.125</v>
      </c>
    </row>
    <row r="22" spans="1:23">
      <c r="U22" s="27" t="s">
        <v>140</v>
      </c>
      <c r="W22" s="28">
        <f>SUM(W2:W20)/COUNT(W2:W20)</f>
        <v>51.848684210526315</v>
      </c>
    </row>
    <row r="23" spans="1:23">
      <c r="U23" s="27" t="s">
        <v>141</v>
      </c>
      <c r="W23" s="28">
        <f>SUM(V2:V20)/COUNT(V2:V20)</f>
        <v>94.84210526315789</v>
      </c>
    </row>
    <row r="26" spans="1:23">
      <c r="B26" s="63" t="s">
        <v>1</v>
      </c>
      <c r="C26" s="63" t="s">
        <v>2</v>
      </c>
      <c r="D26" s="63" t="s">
        <v>3</v>
      </c>
      <c r="E26" s="63" t="s">
        <v>4</v>
      </c>
      <c r="F26" s="63" t="s">
        <v>5</v>
      </c>
      <c r="G26" s="63" t="s">
        <v>6</v>
      </c>
      <c r="H26" s="63" t="s">
        <v>7</v>
      </c>
      <c r="I26" s="63" t="s">
        <v>8</v>
      </c>
      <c r="J26" s="63" t="s">
        <v>9</v>
      </c>
      <c r="K26" s="63" t="s">
        <v>10</v>
      </c>
      <c r="L26" s="63" t="s">
        <v>11</v>
      </c>
      <c r="M26" s="63" t="s">
        <v>12</v>
      </c>
      <c r="N26" s="63" t="s">
        <v>13</v>
      </c>
      <c r="O26" s="63" t="s">
        <v>14</v>
      </c>
      <c r="P26" s="63" t="s">
        <v>15</v>
      </c>
      <c r="Q26" s="63" t="s">
        <v>16</v>
      </c>
      <c r="R26" s="63" t="s">
        <v>17</v>
      </c>
      <c r="S26" s="63" t="s">
        <v>169</v>
      </c>
      <c r="T26" s="63" t="s">
        <v>170</v>
      </c>
      <c r="U26" s="63" t="s">
        <v>18</v>
      </c>
      <c r="V26" s="63" t="s">
        <v>19</v>
      </c>
      <c r="W26" s="63" t="s">
        <v>20</v>
      </c>
    </row>
    <row r="27" spans="1:23">
      <c r="B27" s="53" t="s">
        <v>42</v>
      </c>
      <c r="C27" s="53" t="s">
        <v>43</v>
      </c>
      <c r="D27" s="53" t="s">
        <v>44</v>
      </c>
      <c r="E27" s="53" t="s">
        <v>45</v>
      </c>
      <c r="F27" s="53" t="s">
        <v>46</v>
      </c>
      <c r="G27" s="52">
        <v>2</v>
      </c>
      <c r="H27" s="52">
        <v>8</v>
      </c>
      <c r="I27" s="52">
        <v>70</v>
      </c>
      <c r="J27" s="54">
        <v>0.7</v>
      </c>
      <c r="K27" s="52">
        <v>30</v>
      </c>
      <c r="L27" s="54">
        <v>0.3</v>
      </c>
      <c r="M27" s="52">
        <v>7</v>
      </c>
      <c r="N27" s="54">
        <v>7.0000000000000007E-2</v>
      </c>
      <c r="O27" s="52">
        <v>68</v>
      </c>
      <c r="P27" s="52">
        <v>32</v>
      </c>
      <c r="Q27" s="54">
        <v>0.68</v>
      </c>
      <c r="R27" s="54">
        <v>0.32</v>
      </c>
      <c r="S27" s="52">
        <v>4</v>
      </c>
      <c r="T27" s="54">
        <v>0.04</v>
      </c>
      <c r="U27" s="52">
        <v>100</v>
      </c>
      <c r="V27" s="52">
        <v>46</v>
      </c>
      <c r="W27" s="55">
        <v>12.5</v>
      </c>
    </row>
    <row r="28" spans="1:23">
      <c r="B28" s="53" t="s">
        <v>47</v>
      </c>
      <c r="C28" s="53" t="s">
        <v>22</v>
      </c>
      <c r="D28" s="53" t="s">
        <v>48</v>
      </c>
      <c r="E28" s="53" t="s">
        <v>49</v>
      </c>
      <c r="F28" s="53" t="s">
        <v>29</v>
      </c>
      <c r="G28" s="52">
        <v>2</v>
      </c>
      <c r="H28" s="52">
        <v>8</v>
      </c>
      <c r="I28" s="52">
        <v>360</v>
      </c>
      <c r="J28" s="54">
        <v>0.69767441860465096</v>
      </c>
      <c r="K28" s="52">
        <v>156</v>
      </c>
      <c r="L28" s="54">
        <v>0.30232558139534899</v>
      </c>
      <c r="M28" s="52">
        <v>95</v>
      </c>
      <c r="N28" s="54">
        <v>0.184108527131783</v>
      </c>
      <c r="O28" s="52">
        <v>294</v>
      </c>
      <c r="P28" s="52">
        <v>222</v>
      </c>
      <c r="Q28" s="54">
        <v>0.56976744186046502</v>
      </c>
      <c r="R28" s="54">
        <v>0.43023255813953498</v>
      </c>
      <c r="S28" s="52">
        <v>34</v>
      </c>
      <c r="T28" s="54">
        <v>6.5891472868217102E-2</v>
      </c>
      <c r="U28" s="52">
        <v>516</v>
      </c>
      <c r="V28" s="52">
        <v>100</v>
      </c>
      <c r="W28" s="55">
        <v>64.5</v>
      </c>
    </row>
    <row r="29" spans="1:23">
      <c r="B29" s="53" t="s">
        <v>53</v>
      </c>
      <c r="C29" s="53" t="s">
        <v>22</v>
      </c>
      <c r="D29" s="53" t="s">
        <v>54</v>
      </c>
      <c r="E29" s="53" t="s">
        <v>55</v>
      </c>
      <c r="F29" s="53" t="s">
        <v>33</v>
      </c>
      <c r="G29" s="52">
        <v>2</v>
      </c>
      <c r="H29" s="52">
        <v>8</v>
      </c>
      <c r="I29" s="52">
        <v>376</v>
      </c>
      <c r="J29" s="54">
        <v>0.74751491053677899</v>
      </c>
      <c r="K29" s="52">
        <v>127</v>
      </c>
      <c r="L29" s="54">
        <v>0.25248508946322101</v>
      </c>
      <c r="M29" s="52">
        <v>369</v>
      </c>
      <c r="N29" s="54">
        <v>0.73359840954274402</v>
      </c>
      <c r="O29" s="52">
        <v>327</v>
      </c>
      <c r="P29" s="52">
        <v>176</v>
      </c>
      <c r="Q29" s="54">
        <v>0.65009940357852902</v>
      </c>
      <c r="R29" s="54">
        <v>0.34990059642147098</v>
      </c>
      <c r="S29" s="52">
        <v>61</v>
      </c>
      <c r="T29" s="54">
        <v>0.12127236580516899</v>
      </c>
      <c r="U29" s="52">
        <v>503</v>
      </c>
      <c r="V29" s="52">
        <v>106</v>
      </c>
      <c r="W29" s="55">
        <v>62.875</v>
      </c>
    </row>
    <row r="30" spans="1:23">
      <c r="B30" s="53" t="s">
        <v>59</v>
      </c>
      <c r="C30" s="53" t="s">
        <v>60</v>
      </c>
      <c r="D30" s="53" t="s">
        <v>61</v>
      </c>
      <c r="E30" s="53" t="s">
        <v>58</v>
      </c>
      <c r="F30" s="53" t="s">
        <v>46</v>
      </c>
      <c r="G30" s="52">
        <v>2</v>
      </c>
      <c r="H30" s="52">
        <v>8</v>
      </c>
      <c r="I30" s="52">
        <v>385</v>
      </c>
      <c r="J30" s="54">
        <v>0.64924114671163602</v>
      </c>
      <c r="K30" s="52">
        <v>208</v>
      </c>
      <c r="L30" s="54">
        <v>0.35075885328836398</v>
      </c>
      <c r="M30" s="52">
        <v>22</v>
      </c>
      <c r="N30" s="54">
        <v>3.70994940978078E-2</v>
      </c>
      <c r="O30" s="52">
        <v>437</v>
      </c>
      <c r="P30" s="52">
        <v>156</v>
      </c>
      <c r="Q30" s="54">
        <v>0.73693086003372699</v>
      </c>
      <c r="R30" s="54">
        <v>0.26306913996627301</v>
      </c>
      <c r="S30" s="52">
        <v>1</v>
      </c>
      <c r="T30" s="54">
        <v>1.6863406408094399E-3</v>
      </c>
      <c r="U30" s="52">
        <v>593</v>
      </c>
      <c r="V30" s="52">
        <v>148</v>
      </c>
      <c r="W30" s="55">
        <v>74.125</v>
      </c>
    </row>
    <row r="31" spans="1:23">
      <c r="B31" s="53" t="s">
        <v>62</v>
      </c>
      <c r="C31" s="53" t="s">
        <v>43</v>
      </c>
      <c r="D31" s="53" t="s">
        <v>63</v>
      </c>
      <c r="E31" s="53" t="s">
        <v>45</v>
      </c>
      <c r="F31" s="53" t="s">
        <v>64</v>
      </c>
      <c r="G31" s="52">
        <v>2</v>
      </c>
      <c r="H31" s="52">
        <v>8</v>
      </c>
      <c r="I31" s="52">
        <v>20</v>
      </c>
      <c r="J31" s="54">
        <v>0.90909090909090895</v>
      </c>
      <c r="K31" s="52">
        <v>2</v>
      </c>
      <c r="L31" s="54">
        <v>9.0909090909090898E-2</v>
      </c>
      <c r="M31" s="52">
        <v>1</v>
      </c>
      <c r="N31" s="54">
        <v>4.5454545454545497E-2</v>
      </c>
      <c r="O31" s="52">
        <v>13</v>
      </c>
      <c r="P31" s="52">
        <v>9</v>
      </c>
      <c r="Q31" s="54">
        <v>0.59090909090909105</v>
      </c>
      <c r="R31" s="54">
        <v>0.40909090909090901</v>
      </c>
      <c r="U31" s="52">
        <v>22</v>
      </c>
      <c r="V31" s="52">
        <v>8</v>
      </c>
      <c r="W31" s="55">
        <v>2.75</v>
      </c>
    </row>
    <row r="32" spans="1:23">
      <c r="B32" s="53" t="s">
        <v>69</v>
      </c>
      <c r="C32" s="53" t="s">
        <v>22</v>
      </c>
      <c r="D32" s="53" t="s">
        <v>70</v>
      </c>
      <c r="E32" s="53" t="s">
        <v>71</v>
      </c>
      <c r="F32" s="53" t="s">
        <v>25</v>
      </c>
      <c r="G32" s="52">
        <v>2</v>
      </c>
      <c r="H32" s="52">
        <v>8</v>
      </c>
      <c r="I32" s="52">
        <v>119</v>
      </c>
      <c r="J32" s="54">
        <v>0.71686746987951799</v>
      </c>
      <c r="K32" s="52">
        <v>47</v>
      </c>
      <c r="L32" s="54">
        <v>0.28313253012048201</v>
      </c>
      <c r="M32" s="52">
        <v>12</v>
      </c>
      <c r="N32" s="54">
        <v>7.2289156626505993E-2</v>
      </c>
      <c r="O32" s="52">
        <v>123</v>
      </c>
      <c r="P32" s="52">
        <v>43</v>
      </c>
      <c r="Q32" s="54">
        <v>0.74096385542168697</v>
      </c>
      <c r="R32" s="54">
        <v>0.25903614457831298</v>
      </c>
      <c r="U32" s="52">
        <v>166</v>
      </c>
      <c r="V32" s="52">
        <v>38</v>
      </c>
      <c r="W32" s="55">
        <v>20.75</v>
      </c>
    </row>
    <row r="33" spans="2:23">
      <c r="B33" s="53" t="s">
        <v>72</v>
      </c>
      <c r="C33" s="53" t="s">
        <v>22</v>
      </c>
      <c r="D33" s="53" t="s">
        <v>73</v>
      </c>
      <c r="E33" s="53" t="s">
        <v>39</v>
      </c>
      <c r="F33" s="53" t="s">
        <v>33</v>
      </c>
      <c r="G33" s="52">
        <v>2</v>
      </c>
      <c r="H33" s="52">
        <v>8</v>
      </c>
      <c r="I33" s="52">
        <v>300</v>
      </c>
      <c r="J33" s="54">
        <v>0.75757575757575801</v>
      </c>
      <c r="K33" s="52">
        <v>96</v>
      </c>
      <c r="L33" s="54">
        <v>0.24242424242424199</v>
      </c>
      <c r="M33" s="52">
        <v>57</v>
      </c>
      <c r="N33" s="54">
        <v>0.14393939393939401</v>
      </c>
      <c r="O33" s="52">
        <v>211</v>
      </c>
      <c r="P33" s="52">
        <v>185</v>
      </c>
      <c r="Q33" s="54">
        <v>0.53282828282828298</v>
      </c>
      <c r="R33" s="54">
        <v>0.46717171717171702</v>
      </c>
      <c r="S33" s="52">
        <v>8</v>
      </c>
      <c r="T33" s="54">
        <v>2.02020202020202E-2</v>
      </c>
      <c r="U33" s="52">
        <v>396</v>
      </c>
      <c r="V33" s="52">
        <v>92</v>
      </c>
      <c r="W33" s="55">
        <v>49.5</v>
      </c>
    </row>
    <row r="34" spans="2:23">
      <c r="B34" s="53" t="s">
        <v>31</v>
      </c>
      <c r="C34" s="53" t="s">
        <v>22</v>
      </c>
      <c r="D34" s="53" t="s">
        <v>74</v>
      </c>
      <c r="E34" s="53" t="s">
        <v>75</v>
      </c>
      <c r="F34" s="53" t="s">
        <v>68</v>
      </c>
      <c r="G34" s="52">
        <v>2</v>
      </c>
      <c r="H34" s="52">
        <v>8</v>
      </c>
      <c r="I34" s="52">
        <v>77</v>
      </c>
      <c r="J34" s="54">
        <v>0.67543859649122795</v>
      </c>
      <c r="K34" s="52">
        <v>37</v>
      </c>
      <c r="L34" s="54">
        <v>0.324561403508772</v>
      </c>
      <c r="M34" s="52">
        <v>38</v>
      </c>
      <c r="N34" s="54">
        <v>0.33333333333333298</v>
      </c>
      <c r="O34" s="52">
        <v>73</v>
      </c>
      <c r="P34" s="52">
        <v>41</v>
      </c>
      <c r="Q34" s="54">
        <v>0.640350877192982</v>
      </c>
      <c r="R34" s="54">
        <v>0.359649122807018</v>
      </c>
      <c r="S34" s="52">
        <v>1</v>
      </c>
      <c r="T34" s="54">
        <v>8.7719298245613996E-3</v>
      </c>
      <c r="U34" s="52">
        <v>114</v>
      </c>
      <c r="V34" s="52">
        <v>28</v>
      </c>
      <c r="W34" s="55">
        <v>14.25</v>
      </c>
    </row>
    <row r="35" spans="2:23">
      <c r="B35" s="53" t="s">
        <v>80</v>
      </c>
      <c r="C35" s="53" t="s">
        <v>43</v>
      </c>
      <c r="D35" s="53" t="s">
        <v>81</v>
      </c>
      <c r="E35" s="53" t="s">
        <v>82</v>
      </c>
      <c r="F35" s="53" t="s">
        <v>64</v>
      </c>
      <c r="G35" s="52">
        <v>2</v>
      </c>
      <c r="H35" s="52">
        <v>8</v>
      </c>
      <c r="I35" s="52">
        <v>192</v>
      </c>
      <c r="J35" s="54">
        <v>0.72452830188679196</v>
      </c>
      <c r="K35" s="52">
        <v>73</v>
      </c>
      <c r="L35" s="54">
        <v>0.27547169811320799</v>
      </c>
      <c r="M35" s="52">
        <v>12</v>
      </c>
      <c r="N35" s="54">
        <v>4.5283018867924497E-2</v>
      </c>
      <c r="O35" s="52">
        <v>183</v>
      </c>
      <c r="P35" s="52">
        <v>82</v>
      </c>
      <c r="Q35" s="54">
        <v>0.69056603773584901</v>
      </c>
      <c r="R35" s="54">
        <v>0.30943396226415099</v>
      </c>
      <c r="S35" s="52">
        <v>11</v>
      </c>
      <c r="T35" s="54">
        <v>4.15094339622641E-2</v>
      </c>
      <c r="U35" s="52">
        <v>265</v>
      </c>
      <c r="V35" s="52">
        <v>59</v>
      </c>
      <c r="W35" s="55">
        <v>33.125</v>
      </c>
    </row>
    <row r="36" spans="2:23">
      <c r="B36" s="53" t="s">
        <v>85</v>
      </c>
      <c r="C36" s="53" t="s">
        <v>22</v>
      </c>
      <c r="D36" s="53" t="s">
        <v>86</v>
      </c>
      <c r="E36" s="53" t="s">
        <v>87</v>
      </c>
      <c r="F36" s="53" t="s">
        <v>33</v>
      </c>
      <c r="G36" s="52">
        <v>2</v>
      </c>
      <c r="H36" s="52">
        <v>8</v>
      </c>
      <c r="I36" s="52">
        <v>565</v>
      </c>
      <c r="J36" s="54">
        <v>0.75433911882509996</v>
      </c>
      <c r="K36" s="52">
        <v>184</v>
      </c>
      <c r="L36" s="54">
        <v>0.24566088117490001</v>
      </c>
      <c r="M36" s="52">
        <v>108</v>
      </c>
      <c r="N36" s="54">
        <v>0.144192256341789</v>
      </c>
      <c r="O36" s="52">
        <v>501</v>
      </c>
      <c r="P36" s="52">
        <v>248</v>
      </c>
      <c r="Q36" s="54">
        <v>0.66889185580774402</v>
      </c>
      <c r="R36" s="54">
        <v>0.33110814419225598</v>
      </c>
      <c r="S36" s="52">
        <v>54</v>
      </c>
      <c r="T36" s="54">
        <v>7.2096128170894502E-2</v>
      </c>
      <c r="U36" s="52">
        <v>749</v>
      </c>
      <c r="V36" s="52">
        <v>145</v>
      </c>
      <c r="W36" s="55">
        <v>93.625</v>
      </c>
    </row>
    <row r="37" spans="2:23">
      <c r="B37" s="53" t="s">
        <v>88</v>
      </c>
      <c r="C37" s="53" t="s">
        <v>22</v>
      </c>
      <c r="D37" s="53" t="s">
        <v>89</v>
      </c>
      <c r="E37" s="53" t="s">
        <v>90</v>
      </c>
      <c r="F37" s="53" t="s">
        <v>68</v>
      </c>
      <c r="G37" s="52">
        <v>2</v>
      </c>
      <c r="H37" s="52">
        <v>8</v>
      </c>
      <c r="I37" s="52">
        <v>66</v>
      </c>
      <c r="J37" s="54">
        <v>0.71739130434782605</v>
      </c>
      <c r="K37" s="52">
        <v>26</v>
      </c>
      <c r="L37" s="54">
        <v>0.282608695652174</v>
      </c>
      <c r="M37" s="52">
        <v>11</v>
      </c>
      <c r="N37" s="54">
        <v>0.119565217391304</v>
      </c>
      <c r="O37" s="52">
        <v>61</v>
      </c>
      <c r="P37" s="52">
        <v>31</v>
      </c>
      <c r="Q37" s="54">
        <v>0.66304347826086996</v>
      </c>
      <c r="R37" s="54">
        <v>0.33695652173912999</v>
      </c>
      <c r="U37" s="52">
        <v>92</v>
      </c>
      <c r="V37" s="52">
        <v>22</v>
      </c>
      <c r="W37" s="55">
        <v>11.5</v>
      </c>
    </row>
    <row r="38" spans="2:23">
      <c r="B38" s="53" t="s">
        <v>93</v>
      </c>
      <c r="C38" s="53" t="s">
        <v>22</v>
      </c>
      <c r="D38" s="53" t="s">
        <v>94</v>
      </c>
      <c r="E38" s="53" t="s">
        <v>30</v>
      </c>
      <c r="F38" s="53" t="s">
        <v>33</v>
      </c>
      <c r="G38" s="52">
        <v>2</v>
      </c>
      <c r="H38" s="52">
        <v>8</v>
      </c>
      <c r="I38" s="52">
        <v>206</v>
      </c>
      <c r="J38" s="54">
        <v>0.618618618618619</v>
      </c>
      <c r="K38" s="52">
        <v>127</v>
      </c>
      <c r="L38" s="54">
        <v>0.381381381381381</v>
      </c>
      <c r="M38" s="52">
        <v>13</v>
      </c>
      <c r="N38" s="54">
        <v>3.9039039039038999E-2</v>
      </c>
      <c r="O38" s="52">
        <v>224</v>
      </c>
      <c r="P38" s="52">
        <v>109</v>
      </c>
      <c r="Q38" s="54">
        <v>0.67267267267267306</v>
      </c>
      <c r="R38" s="54">
        <v>0.327327327327327</v>
      </c>
      <c r="S38" s="52">
        <v>11</v>
      </c>
      <c r="T38" s="54">
        <v>3.3033033033033003E-2</v>
      </c>
      <c r="U38" s="52">
        <v>333</v>
      </c>
      <c r="V38" s="52">
        <v>107</v>
      </c>
      <c r="W38" s="55">
        <v>41.625</v>
      </c>
    </row>
    <row r="39" spans="2:23">
      <c r="B39" s="53" t="s">
        <v>95</v>
      </c>
      <c r="C39" s="53" t="s">
        <v>43</v>
      </c>
      <c r="D39" s="53" t="s">
        <v>96</v>
      </c>
      <c r="E39" s="53" t="s">
        <v>97</v>
      </c>
      <c r="F39" s="53" t="s">
        <v>64</v>
      </c>
      <c r="G39" s="52">
        <v>2</v>
      </c>
      <c r="H39" s="52">
        <v>8</v>
      </c>
      <c r="I39" s="52">
        <v>72</v>
      </c>
      <c r="J39" s="54">
        <v>0.87804878048780499</v>
      </c>
      <c r="K39" s="52">
        <v>10</v>
      </c>
      <c r="L39" s="54">
        <v>0.12195121951219499</v>
      </c>
      <c r="M39" s="52">
        <v>30</v>
      </c>
      <c r="N39" s="54">
        <v>0.36585365853658502</v>
      </c>
      <c r="O39" s="52">
        <v>38</v>
      </c>
      <c r="P39" s="52">
        <v>44</v>
      </c>
      <c r="Q39" s="54">
        <v>0.46341463414634099</v>
      </c>
      <c r="R39" s="54">
        <v>0.53658536585365901</v>
      </c>
      <c r="U39" s="52">
        <v>82</v>
      </c>
      <c r="V39" s="52">
        <v>17</v>
      </c>
      <c r="W39" s="55">
        <v>10.25</v>
      </c>
    </row>
    <row r="40" spans="2:23">
      <c r="B40" s="53"/>
      <c r="C40" s="53"/>
      <c r="D40" s="53"/>
      <c r="E40" s="53"/>
      <c r="F40" s="53"/>
      <c r="G40" s="17">
        <f>SUM(G27:G39)</f>
        <v>26</v>
      </c>
      <c r="H40" s="17">
        <f>SUM(H27:H39)</f>
        <v>104</v>
      </c>
      <c r="I40" s="17">
        <f>SUM(I27:I39)</f>
        <v>2808</v>
      </c>
      <c r="J40" s="64">
        <f>I40/U40</f>
        <v>0.71432205545662686</v>
      </c>
      <c r="K40" s="17">
        <f>SUM(K27:K39)</f>
        <v>1123</v>
      </c>
      <c r="L40" s="64">
        <f>K40/U40</f>
        <v>0.2856779445433732</v>
      </c>
      <c r="M40" s="17">
        <f>SUM(M27:M39)</f>
        <v>775</v>
      </c>
      <c r="N40" s="64">
        <f>M40/U40</f>
        <v>0.19715085220045789</v>
      </c>
      <c r="O40" s="17">
        <f>SUM(O27:O39)</f>
        <v>2553</v>
      </c>
      <c r="P40" s="17">
        <f>SUM(P27:P39)</f>
        <v>1378</v>
      </c>
      <c r="Q40" s="64">
        <f>O40/U40</f>
        <v>0.64945306537776648</v>
      </c>
      <c r="R40" s="64">
        <f>P40/U40</f>
        <v>0.35054693462223352</v>
      </c>
      <c r="S40" s="17">
        <f>SUM(S27:S39)</f>
        <v>185</v>
      </c>
      <c r="T40" s="64">
        <f>S40/U40</f>
        <v>4.7061816331722205E-2</v>
      </c>
      <c r="U40" s="17">
        <f>SUM(U27:U39)</f>
        <v>3931</v>
      </c>
      <c r="V40" s="17">
        <f>SUM(V27:V39)</f>
        <v>916</v>
      </c>
      <c r="W40" s="17">
        <f>SUM(W27:W39)</f>
        <v>491.375</v>
      </c>
    </row>
    <row r="41" spans="2:23">
      <c r="B41" s="53"/>
      <c r="C41" s="53"/>
      <c r="D41" s="53"/>
      <c r="E41" s="53"/>
      <c r="F41" s="53"/>
      <c r="G41" s="52"/>
      <c r="H41" s="52"/>
      <c r="I41" s="52"/>
      <c r="J41" s="54"/>
      <c r="K41" s="52"/>
      <c r="L41" s="54"/>
      <c r="M41" s="52"/>
      <c r="N41" s="54"/>
      <c r="O41" s="52"/>
      <c r="P41" s="52"/>
      <c r="Q41" s="54"/>
      <c r="R41" s="54"/>
      <c r="U41" s="27" t="s">
        <v>140</v>
      </c>
      <c r="W41" s="28">
        <f>SUM(W27:W39)/COUNT(W27:W39)</f>
        <v>37.79807692307692</v>
      </c>
    </row>
    <row r="42" spans="2:23">
      <c r="B42" s="53"/>
      <c r="C42" s="53"/>
      <c r="D42" s="53"/>
      <c r="E42" s="53"/>
      <c r="F42" s="53"/>
      <c r="G42" s="52"/>
      <c r="H42" s="52"/>
      <c r="I42" s="52"/>
      <c r="J42" s="54"/>
      <c r="K42" s="52"/>
      <c r="L42" s="54"/>
      <c r="M42" s="52"/>
      <c r="N42" s="54"/>
      <c r="O42" s="52"/>
      <c r="P42" s="52"/>
      <c r="Q42" s="54"/>
      <c r="R42" s="54"/>
      <c r="U42" s="27" t="s">
        <v>141</v>
      </c>
      <c r="W42" s="28">
        <f>SUM(V27:V39)/COUNT(V27:V39)</f>
        <v>70.461538461538467</v>
      </c>
    </row>
    <row r="43" spans="2:23" s="76" customFormat="1">
      <c r="B43" s="77"/>
      <c r="C43" s="77"/>
      <c r="D43" s="77"/>
      <c r="E43" s="77"/>
      <c r="F43" s="77"/>
      <c r="G43" s="78"/>
      <c r="H43" s="78"/>
      <c r="I43" s="78"/>
      <c r="J43" s="79"/>
      <c r="K43" s="78"/>
      <c r="L43" s="79"/>
      <c r="M43" s="78"/>
      <c r="N43" s="79"/>
      <c r="O43" s="78"/>
      <c r="P43" s="78"/>
      <c r="Q43" s="79"/>
      <c r="R43" s="79"/>
      <c r="U43" s="78"/>
      <c r="V43" s="78"/>
      <c r="W43" s="80"/>
    </row>
    <row r="44" spans="2:23">
      <c r="B44" s="83" t="s">
        <v>176</v>
      </c>
      <c r="C44" s="53"/>
      <c r="D44" s="53"/>
      <c r="E44" s="53"/>
      <c r="F44" s="53"/>
      <c r="G44" s="52"/>
      <c r="H44" s="52"/>
      <c r="I44" s="52"/>
      <c r="J44" s="54"/>
      <c r="K44" s="52"/>
      <c r="L44" s="54"/>
      <c r="M44" s="52"/>
      <c r="N44" s="54"/>
      <c r="O44" s="52"/>
      <c r="P44" s="52"/>
      <c r="Q44" s="54"/>
      <c r="R44" s="54"/>
      <c r="U44" s="52"/>
      <c r="V44" s="52"/>
      <c r="W44" s="55"/>
    </row>
    <row r="45" spans="2:23">
      <c r="B45" s="53" t="s">
        <v>103</v>
      </c>
      <c r="C45" s="53" t="s">
        <v>22</v>
      </c>
      <c r="D45" s="53" t="s">
        <v>104</v>
      </c>
      <c r="E45" s="53" t="s">
        <v>105</v>
      </c>
      <c r="F45" s="53" t="s">
        <v>68</v>
      </c>
      <c r="G45" s="52">
        <v>2</v>
      </c>
      <c r="H45" s="52">
        <v>8</v>
      </c>
      <c r="I45" s="52">
        <v>183</v>
      </c>
      <c r="J45" s="54">
        <v>0.86729857819905198</v>
      </c>
      <c r="K45" s="52">
        <v>28</v>
      </c>
      <c r="L45" s="54">
        <v>0.13270142180094799</v>
      </c>
      <c r="M45" s="52">
        <v>144</v>
      </c>
      <c r="N45" s="54">
        <v>0.68246445497630304</v>
      </c>
      <c r="O45" s="52">
        <v>210</v>
      </c>
      <c r="P45" s="52">
        <v>1</v>
      </c>
      <c r="Q45" s="54">
        <v>0.99526066350710896</v>
      </c>
      <c r="R45" s="54">
        <v>4.739336492891E-3</v>
      </c>
      <c r="U45" s="52">
        <v>211</v>
      </c>
      <c r="V45" s="52">
        <v>56</v>
      </c>
      <c r="W45" s="55">
        <v>26.375</v>
      </c>
    </row>
    <row r="46" spans="2:23">
      <c r="B46" s="53" t="s">
        <v>106</v>
      </c>
      <c r="C46" s="53" t="s">
        <v>22</v>
      </c>
      <c r="D46" s="53" t="s">
        <v>107</v>
      </c>
      <c r="E46" s="53" t="s">
        <v>108</v>
      </c>
      <c r="F46" s="53" t="s">
        <v>33</v>
      </c>
      <c r="G46" s="52">
        <v>2</v>
      </c>
      <c r="H46" s="52">
        <v>8</v>
      </c>
      <c r="I46" s="52">
        <v>849</v>
      </c>
      <c r="J46" s="54">
        <v>0.76417641764176403</v>
      </c>
      <c r="K46" s="52">
        <v>262</v>
      </c>
      <c r="L46" s="54">
        <v>0.235823582358236</v>
      </c>
      <c r="M46" s="52">
        <v>1077</v>
      </c>
      <c r="N46" s="54">
        <v>0.96939693969396901</v>
      </c>
      <c r="O46" s="52">
        <v>866</v>
      </c>
      <c r="P46" s="52">
        <v>245</v>
      </c>
      <c r="Q46" s="54">
        <v>0.77947794779477997</v>
      </c>
      <c r="R46" s="54">
        <v>0.220522052205221</v>
      </c>
      <c r="S46" s="52">
        <v>15</v>
      </c>
      <c r="T46" s="54">
        <v>1.3501350135013499E-2</v>
      </c>
      <c r="U46" s="52">
        <v>1111</v>
      </c>
      <c r="V46" s="52">
        <v>227</v>
      </c>
      <c r="W46" s="55">
        <v>138.875</v>
      </c>
    </row>
    <row r="47" spans="2:23">
      <c r="B47" s="53" t="s">
        <v>112</v>
      </c>
      <c r="C47" s="53" t="s">
        <v>113</v>
      </c>
      <c r="D47" s="53" t="s">
        <v>114</v>
      </c>
      <c r="E47" s="53" t="s">
        <v>115</v>
      </c>
      <c r="F47" s="53" t="s">
        <v>33</v>
      </c>
      <c r="G47" s="52">
        <v>2</v>
      </c>
      <c r="H47" s="52">
        <v>8</v>
      </c>
      <c r="I47" s="52">
        <v>727</v>
      </c>
      <c r="J47" s="54">
        <v>0.80509413067552604</v>
      </c>
      <c r="K47" s="52">
        <v>176</v>
      </c>
      <c r="L47" s="54">
        <v>0.19490586932447401</v>
      </c>
      <c r="M47" s="52">
        <v>822</v>
      </c>
      <c r="N47" s="54">
        <v>0.91029900332225899</v>
      </c>
      <c r="O47" s="52">
        <v>757</v>
      </c>
      <c r="P47" s="52">
        <v>146</v>
      </c>
      <c r="Q47" s="54">
        <v>0.83831672203765195</v>
      </c>
      <c r="R47" s="54">
        <v>0.16168327796234799</v>
      </c>
      <c r="S47" s="52">
        <v>30</v>
      </c>
      <c r="T47" s="54">
        <v>3.32225913621262E-2</v>
      </c>
      <c r="U47" s="52">
        <v>903</v>
      </c>
      <c r="V47" s="52">
        <v>217</v>
      </c>
      <c r="W47" s="55">
        <v>112.875</v>
      </c>
    </row>
    <row r="48" spans="2:23">
      <c r="B48" s="53" t="s">
        <v>116</v>
      </c>
      <c r="C48" s="53" t="s">
        <v>113</v>
      </c>
      <c r="D48" s="53" t="s">
        <v>117</v>
      </c>
      <c r="E48" s="53" t="s">
        <v>118</v>
      </c>
      <c r="F48" s="53" t="s">
        <v>33</v>
      </c>
      <c r="G48" s="52">
        <v>2</v>
      </c>
      <c r="H48" s="52">
        <v>8</v>
      </c>
      <c r="I48" s="52">
        <v>1283</v>
      </c>
      <c r="J48" s="54">
        <v>0.879369431117204</v>
      </c>
      <c r="K48" s="52">
        <v>176</v>
      </c>
      <c r="L48" s="54">
        <v>0.120630568882796</v>
      </c>
      <c r="M48" s="52">
        <v>1459</v>
      </c>
      <c r="N48" s="54">
        <v>1</v>
      </c>
      <c r="O48" s="52">
        <v>1357</v>
      </c>
      <c r="P48" s="52">
        <v>102</v>
      </c>
      <c r="Q48" s="54">
        <v>0.93008910212474305</v>
      </c>
      <c r="R48" s="54">
        <v>6.9910897875257005E-2</v>
      </c>
      <c r="S48" s="52">
        <v>25</v>
      </c>
      <c r="T48" s="54">
        <v>1.7135023989033601E-2</v>
      </c>
      <c r="U48" s="52">
        <v>1459</v>
      </c>
      <c r="V48" s="52">
        <v>323</v>
      </c>
      <c r="W48" s="55">
        <v>182.375</v>
      </c>
    </row>
    <row r="49" spans="2:23" ht="23.25" customHeight="1">
      <c r="B49" s="53" t="s">
        <v>119</v>
      </c>
      <c r="C49" s="53" t="s">
        <v>60</v>
      </c>
      <c r="D49" s="53" t="s">
        <v>120</v>
      </c>
      <c r="E49" s="53" t="s">
        <v>121</v>
      </c>
      <c r="F49" s="53" t="s">
        <v>46</v>
      </c>
      <c r="G49" s="52">
        <v>2</v>
      </c>
      <c r="H49" s="52">
        <v>8</v>
      </c>
      <c r="I49" s="52">
        <v>238</v>
      </c>
      <c r="J49" s="54">
        <v>0.90494296577946798</v>
      </c>
      <c r="K49" s="52">
        <v>25</v>
      </c>
      <c r="L49" s="54">
        <v>9.5057034220532299E-2</v>
      </c>
      <c r="M49" s="52">
        <v>158</v>
      </c>
      <c r="N49" s="54">
        <v>0.60076045627376395</v>
      </c>
      <c r="O49" s="52">
        <v>225</v>
      </c>
      <c r="P49" s="52">
        <v>38</v>
      </c>
      <c r="Q49" s="54">
        <v>0.85551330798479097</v>
      </c>
      <c r="R49" s="54">
        <v>0.144486692015209</v>
      </c>
      <c r="S49" s="52">
        <v>5</v>
      </c>
      <c r="T49" s="54">
        <v>1.9011406844106502E-2</v>
      </c>
      <c r="U49" s="52">
        <v>263</v>
      </c>
      <c r="V49" s="52">
        <v>62</v>
      </c>
      <c r="W49" s="55">
        <v>32.875</v>
      </c>
    </row>
    <row r="50" spans="2:23">
      <c r="B50" s="53" t="s">
        <v>127</v>
      </c>
      <c r="C50" s="53" t="s">
        <v>60</v>
      </c>
      <c r="D50" s="53" t="s">
        <v>128</v>
      </c>
      <c r="E50" s="53" t="s">
        <v>129</v>
      </c>
      <c r="F50" s="53" t="s">
        <v>130</v>
      </c>
      <c r="G50" s="52">
        <v>2</v>
      </c>
      <c r="H50" s="52">
        <v>8</v>
      </c>
      <c r="I50" s="52">
        <v>3</v>
      </c>
      <c r="J50" s="54">
        <v>1</v>
      </c>
      <c r="K50" s="52">
        <v>0</v>
      </c>
      <c r="L50" s="54">
        <v>0</v>
      </c>
      <c r="M50" s="52">
        <v>1</v>
      </c>
      <c r="N50" s="54">
        <v>0.33333333333333298</v>
      </c>
      <c r="O50" s="52">
        <v>1</v>
      </c>
      <c r="P50" s="52">
        <v>2</v>
      </c>
      <c r="Q50" s="54">
        <v>0.33333333333333298</v>
      </c>
      <c r="R50" s="54">
        <v>0.66666666666666696</v>
      </c>
      <c r="U50" s="52">
        <v>3</v>
      </c>
      <c r="V50" s="52">
        <v>1</v>
      </c>
      <c r="W50" s="55">
        <v>0.375</v>
      </c>
    </row>
    <row r="51" spans="2:23">
      <c r="B51" s="17"/>
      <c r="C51" s="17"/>
      <c r="D51" s="17"/>
      <c r="E51" s="17"/>
      <c r="F51" s="17"/>
      <c r="G51" s="17">
        <f>SUM(G45:G50)</f>
        <v>12</v>
      </c>
      <c r="H51" s="17">
        <f>SUM(H45:H50)</f>
        <v>48</v>
      </c>
      <c r="I51" s="17">
        <f>SUM(I45:I50)</f>
        <v>3283</v>
      </c>
      <c r="J51" s="64">
        <f>I51/U51</f>
        <v>0.83113924050632915</v>
      </c>
      <c r="K51" s="17">
        <f>SUM(K45:K50)</f>
        <v>667</v>
      </c>
      <c r="L51" s="64">
        <f>K51/U51</f>
        <v>0.16886075949367088</v>
      </c>
      <c r="M51" s="17">
        <f>SUM(M45:M50)</f>
        <v>3661</v>
      </c>
      <c r="N51" s="64">
        <f>M51/U51</f>
        <v>0.92683544303797472</v>
      </c>
      <c r="O51" s="17">
        <f>SUM(O45:O50)</f>
        <v>3416</v>
      </c>
      <c r="P51" s="17">
        <f>SUM(P45:P50)</f>
        <v>534</v>
      </c>
      <c r="Q51" s="64">
        <f>O51/U51</f>
        <v>0.86481012658227852</v>
      </c>
      <c r="R51" s="64">
        <f>P51/U51</f>
        <v>0.13518987341772151</v>
      </c>
      <c r="S51" s="17">
        <f>SUM(S45:S50)</f>
        <v>75</v>
      </c>
      <c r="T51" s="64">
        <f>S51/U51</f>
        <v>1.8987341772151899E-2</v>
      </c>
      <c r="U51" s="17">
        <f>SUM(U45:U50)</f>
        <v>3950</v>
      </c>
      <c r="V51" s="17">
        <f>SUM(V45:V50)</f>
        <v>886</v>
      </c>
      <c r="W51" s="17">
        <f>SUM(W45:W50)</f>
        <v>493.75</v>
      </c>
    </row>
    <row r="52" spans="2:23">
      <c r="U52" s="27" t="s">
        <v>140</v>
      </c>
      <c r="W52" s="28">
        <f>SUM(W45:W50)/COUNT(W45:W50)</f>
        <v>82.291666666666671</v>
      </c>
    </row>
    <row r="53" spans="2:23">
      <c r="U53" s="27" t="s">
        <v>141</v>
      </c>
      <c r="W53" s="28">
        <f>SUM(V45:V50)/COUNT(V45:V50)</f>
        <v>147.66666666666666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all locs</vt:lpstr>
      <vt:lpstr>Total Cyclists</vt:lpstr>
      <vt:lpstr>Hrly Cnt</vt:lpstr>
      <vt:lpstr>Peak Hr</vt:lpstr>
      <vt:lpstr>Gender</vt:lpstr>
      <vt:lpstr>Sidewalk Riding</vt:lpstr>
      <vt:lpstr>2012 bikeshare</vt:lpstr>
      <vt:lpstr>Years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goodno</dc:creator>
  <cp:lastModifiedBy>Courtney Claessens</cp:lastModifiedBy>
  <cp:lastPrinted>2012-09-27T19:33:36Z</cp:lastPrinted>
  <dcterms:created xsi:type="dcterms:W3CDTF">2009-09-10T17:54:30Z</dcterms:created>
  <dcterms:modified xsi:type="dcterms:W3CDTF">2015-10-29T20:09:32Z</dcterms:modified>
</cp:coreProperties>
</file>