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310"/>
  </bookViews>
  <sheets>
    <sheet name="Pacient dia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H21" i="1" l="1"/>
  <c r="D19" i="1"/>
  <c r="I18" i="1"/>
  <c r="G18" i="1"/>
  <c r="F18" i="1"/>
  <c r="E18" i="1"/>
  <c r="D18" i="1"/>
  <c r="C18" i="1"/>
  <c r="C17" i="1"/>
  <c r="D17" i="1" s="1"/>
  <c r="C16" i="1"/>
  <c r="G16" i="1" s="1"/>
  <c r="G21" i="1" s="1"/>
  <c r="C15" i="1"/>
  <c r="D15" i="1" s="1"/>
  <c r="C14" i="1"/>
  <c r="E13" i="1"/>
  <c r="C13" i="1"/>
  <c r="E12" i="1"/>
  <c r="E21" i="1" s="1"/>
  <c r="C12" i="1"/>
  <c r="D11" i="1"/>
  <c r="C11" i="1"/>
  <c r="I10" i="1"/>
  <c r="I21" i="1" s="1"/>
  <c r="F10" i="1"/>
  <c r="D10" i="1"/>
  <c r="C10" i="1"/>
  <c r="D9" i="1"/>
  <c r="C9" i="1"/>
  <c r="D8" i="1"/>
  <c r="C8" i="1"/>
  <c r="C7" i="1"/>
  <c r="D7" i="1" s="1"/>
  <c r="D21" i="1" s="1"/>
  <c r="C6" i="1"/>
  <c r="C21" i="1" s="1"/>
  <c r="F6" i="1" l="1"/>
  <c r="F21" i="1" s="1"/>
</calcChain>
</file>

<file path=xl/sharedStrings.xml><?xml version="1.0" encoding="utf-8"?>
<sst xmlns="http://schemas.openxmlformats.org/spreadsheetml/2006/main" count="21" uniqueCount="21">
  <si>
    <t>Pacients per dia 2015</t>
  </si>
  <si>
    <t>Hospital Terrassa</t>
  </si>
  <si>
    <t>Hospital Sant Llàtzer</t>
  </si>
  <si>
    <t>PRIMÀRIA</t>
  </si>
  <si>
    <t>SALUT MENTAL</t>
  </si>
  <si>
    <t>Hospital de dia Sant Jordi</t>
  </si>
  <si>
    <t>CAR</t>
  </si>
  <si>
    <t>Atenció Primària</t>
  </si>
  <si>
    <t>Hospitalització HT (aguts, salut mental i socio)</t>
  </si>
  <si>
    <t>Urgències  HT</t>
  </si>
  <si>
    <t>Hospital de Dia HT</t>
  </si>
  <si>
    <t>CCEE</t>
  </si>
  <si>
    <t>Quiròfans (Cirurgia Major i menor)</t>
  </si>
  <si>
    <t>Hospitalització Llarga Estada i Residencial (St. Llàtzer)</t>
  </si>
  <si>
    <t>Hospital de Dia S.LL.</t>
  </si>
  <si>
    <t>Hospital de Dia d'alzehimer</t>
  </si>
  <si>
    <t>Hospitalització Penitenciària (UHP)</t>
  </si>
  <si>
    <t>Salut mental ambulatòria i Drogos</t>
  </si>
  <si>
    <t>Tècniques Diagnòstiques i Terapeutiques</t>
  </si>
  <si>
    <t>Extraccions</t>
  </si>
  <si>
    <t>Radioteràpia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</si>
</sst>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 tint="0.34998626667073579"/>
      <name val="Arial"/>
      <family val="2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i/>
      <sz val="8"/>
      <color rgb="FFFF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0" fontId="7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/>
    <xf numFmtId="164" fontId="3" fillId="0" borderId="5" xfId="1" applyNumberFormat="1" applyFont="1" applyBorder="1"/>
    <xf numFmtId="164" fontId="6" fillId="0" borderId="0" xfId="0" applyNumberFormat="1" applyFont="1" applyBorder="1"/>
    <xf numFmtId="164" fontId="8" fillId="3" borderId="6" xfId="0" applyNumberFormat="1" applyFont="1" applyFill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0" fontId="2" fillId="0" borderId="0" xfId="0" applyFont="1" applyBorder="1"/>
    <xf numFmtId="164" fontId="2" fillId="0" borderId="0" xfId="0" applyNumberFormat="1" applyFont="1"/>
    <xf numFmtId="0" fontId="2" fillId="0" borderId="5" xfId="0" applyFont="1" applyBorder="1"/>
    <xf numFmtId="164" fontId="2" fillId="0" borderId="8" xfId="0" applyNumberFormat="1" applyFont="1" applyBorder="1"/>
    <xf numFmtId="164" fontId="6" fillId="0" borderId="9" xfId="0" applyNumberFormat="1" applyFont="1" applyBorder="1"/>
    <xf numFmtId="164" fontId="6" fillId="0" borderId="8" xfId="0" applyNumberFormat="1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6">
    <cellStyle name="Millares" xfId="1" builtinId="3"/>
    <cellStyle name="Normal" xfId="0" builtinId="0"/>
    <cellStyle name="Normal 2" xfId="2"/>
    <cellStyle name="Normal 2 2" xfId="3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85725</xdr:rowOff>
    </xdr:from>
    <xdr:to>
      <xdr:col>2</xdr:col>
      <xdr:colOff>371476</xdr:colOff>
      <xdr:row>1</xdr:row>
      <xdr:rowOff>123826</xdr:rowOff>
    </xdr:to>
    <xdr:pic>
      <xdr:nvPicPr>
        <xdr:cNvPr id="2" name="Picture 0" descr="82fce2b6b627429b90abff0daeb8a3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85725"/>
          <a:ext cx="3248025" cy="180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0</xdr:row>
      <xdr:rowOff>85725</xdr:rowOff>
    </xdr:from>
    <xdr:to>
      <xdr:col>2</xdr:col>
      <xdr:colOff>371476</xdr:colOff>
      <xdr:row>1</xdr:row>
      <xdr:rowOff>123826</xdr:rowOff>
    </xdr:to>
    <xdr:pic>
      <xdr:nvPicPr>
        <xdr:cNvPr id="7" name="Picture 0" descr="82fce2b6b627429b90abff0daeb8a3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85725"/>
          <a:ext cx="3248025" cy="180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actes%20diaris%20al%20CST%20(Marta%20Codin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_activitat_gerencia.rdl"/>
      <sheetName val="Pacient dia"/>
      <sheetName val="Resum Activitat"/>
      <sheetName val="Resum_Activitat_Tecniques.rdl"/>
      <sheetName val="Primària"/>
      <sheetName val="ALTES, ESTADES I ESTADA MITJANA"/>
      <sheetName val="Comparatiu llits_Altes_estades"/>
      <sheetName val="Pressió d'urgències"/>
      <sheetName val="VIM"/>
      <sheetName val="XXX"/>
      <sheetName val="CCEE Hospital"/>
      <sheetName val="CCEE altres Centres"/>
      <sheetName val="Assir"/>
      <sheetName val="HD"/>
      <sheetName val="cma"/>
      <sheetName val="Parts"/>
    </sheetNames>
    <sheetDataSet>
      <sheetData sheetId="0"/>
      <sheetData sheetId="1"/>
      <sheetData sheetId="2">
        <row r="17">
          <cell r="Y17">
            <v>4142.9919678714859</v>
          </cell>
        </row>
        <row r="24">
          <cell r="Y24">
            <v>93.136546184738961</v>
          </cell>
        </row>
        <row r="26">
          <cell r="Y26">
            <v>4.3111111111111109</v>
          </cell>
        </row>
        <row r="28">
          <cell r="Y28">
            <v>112.56896551724138</v>
          </cell>
        </row>
        <row r="40">
          <cell r="Y40">
            <v>201.1123287671233</v>
          </cell>
        </row>
        <row r="46">
          <cell r="Y46">
            <v>0.44109589041095892</v>
          </cell>
        </row>
        <row r="53">
          <cell r="Y53">
            <v>46.350684931506848</v>
          </cell>
        </row>
        <row r="60">
          <cell r="Y60">
            <v>14.586301369863014</v>
          </cell>
        </row>
        <row r="66">
          <cell r="Y66">
            <v>9.6109589041095891</v>
          </cell>
        </row>
        <row r="71">
          <cell r="Y71">
            <v>80.971887550200805</v>
          </cell>
        </row>
        <row r="73">
          <cell r="Y73">
            <v>23.008032128514056</v>
          </cell>
        </row>
        <row r="76">
          <cell r="Y76">
            <v>317.88219178082193</v>
          </cell>
        </row>
        <row r="84">
          <cell r="Y84">
            <v>933</v>
          </cell>
        </row>
        <row r="86">
          <cell r="Y86">
            <v>218.63855421686748</v>
          </cell>
        </row>
        <row r="87">
          <cell r="Y87">
            <v>502.75903614457832</v>
          </cell>
        </row>
        <row r="89">
          <cell r="Y89">
            <v>12.34136546184739</v>
          </cell>
        </row>
        <row r="91">
          <cell r="Y91">
            <v>1.1847389558232932</v>
          </cell>
        </row>
        <row r="92">
          <cell r="Y92">
            <v>0.48995983935742971</v>
          </cell>
        </row>
        <row r="95">
          <cell r="Y95">
            <v>30.261044176706829</v>
          </cell>
        </row>
        <row r="96">
          <cell r="Y96">
            <v>35.132530120481931</v>
          </cell>
        </row>
        <row r="99">
          <cell r="Y99">
            <v>6.0883534136546187</v>
          </cell>
        </row>
        <row r="100">
          <cell r="Y100">
            <v>6.5341365461847394</v>
          </cell>
        </row>
        <row r="103">
          <cell r="Y103">
            <v>16.481927710843372</v>
          </cell>
        </row>
        <row r="104">
          <cell r="Y104">
            <v>85.899598393574294</v>
          </cell>
        </row>
        <row r="105">
          <cell r="Y105">
            <v>0.36144578313253012</v>
          </cell>
        </row>
        <row r="107">
          <cell r="Y107">
            <v>1.2048192771084338E-2</v>
          </cell>
        </row>
        <row r="109">
          <cell r="Y109">
            <v>0.26506024096385544</v>
          </cell>
        </row>
        <row r="110">
          <cell r="Y110">
            <v>1.2088353413654618</v>
          </cell>
        </row>
        <row r="111">
          <cell r="Y111">
            <v>9.7510040160642575</v>
          </cell>
        </row>
        <row r="114">
          <cell r="Y114">
            <v>4.8433734939759034</v>
          </cell>
        </row>
        <row r="116">
          <cell r="Y116">
            <v>1.0682730923694779</v>
          </cell>
        </row>
        <row r="118">
          <cell r="Y118">
            <v>38.963855421686745</v>
          </cell>
        </row>
        <row r="135">
          <cell r="Y135">
            <v>68.69315068493151</v>
          </cell>
        </row>
        <row r="142">
          <cell r="Y142">
            <v>3.7205479452054795</v>
          </cell>
        </row>
        <row r="149">
          <cell r="Y149">
            <v>67.649315068493152</v>
          </cell>
        </row>
        <row r="152">
          <cell r="Y152">
            <v>32.634538152610439</v>
          </cell>
        </row>
        <row r="155">
          <cell r="Y155">
            <v>45.344036697247709</v>
          </cell>
        </row>
        <row r="159">
          <cell r="Y159">
            <v>3.5452054794520547</v>
          </cell>
        </row>
        <row r="163">
          <cell r="Y163">
            <v>5.975903614457831</v>
          </cell>
        </row>
        <row r="168">
          <cell r="Y168">
            <v>0.24497991967871485</v>
          </cell>
        </row>
        <row r="173">
          <cell r="Y173">
            <v>17.172690763052209</v>
          </cell>
        </row>
        <row r="177">
          <cell r="Y177">
            <v>24.76706827309237</v>
          </cell>
        </row>
        <row r="183">
          <cell r="Y183">
            <v>67.46184738955823</v>
          </cell>
        </row>
        <row r="190">
          <cell r="Y190">
            <v>49.192771084337352</v>
          </cell>
        </row>
        <row r="196">
          <cell r="Y196">
            <v>25.779116465863453</v>
          </cell>
        </row>
        <row r="203">
          <cell r="Y203">
            <v>30.124497991967871</v>
          </cell>
        </row>
        <row r="209">
          <cell r="Y209">
            <v>17.100401606425702</v>
          </cell>
        </row>
        <row r="218">
          <cell r="Y218">
            <v>22.228915662650603</v>
          </cell>
        </row>
        <row r="219">
          <cell r="Y219">
            <v>11.562248995983936</v>
          </cell>
        </row>
        <row r="220">
          <cell r="Y220">
            <v>3.591780821917808</v>
          </cell>
        </row>
        <row r="223">
          <cell r="Y223">
            <v>236.6144578313253</v>
          </cell>
        </row>
        <row r="225">
          <cell r="Y225">
            <v>6.3012048192771086</v>
          </cell>
        </row>
        <row r="230">
          <cell r="Y230">
            <v>39.088353413654616</v>
          </cell>
        </row>
        <row r="231">
          <cell r="Y231">
            <v>3.8313253012048194</v>
          </cell>
        </row>
      </sheetData>
      <sheetData sheetId="3">
        <row r="10">
          <cell r="L10">
            <v>847.75100401606437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3"/>
  <sheetViews>
    <sheetView showGridLines="0" tabSelected="1" workbookViewId="0">
      <selection activeCell="A28" sqref="A28"/>
    </sheetView>
  </sheetViews>
  <sheetFormatPr baseColWidth="10" defaultRowHeight="11.25" x14ac:dyDescent="0.2"/>
  <cols>
    <col min="1" max="1" width="3.42578125" style="1" customWidth="1"/>
    <col min="2" max="2" width="43.140625" style="1" customWidth="1"/>
    <col min="3" max="3" width="12.28515625" style="1" customWidth="1"/>
    <col min="4" max="7" width="11.42578125" style="1"/>
    <col min="8" max="8" width="13.5703125" style="1" customWidth="1"/>
    <col min="9" max="16384" width="11.42578125" style="1"/>
  </cols>
  <sheetData>
    <row r="3" spans="2:9" ht="12" thickBot="1" x14ac:dyDescent="0.25"/>
    <row r="4" spans="2:9" ht="29.25" customHeight="1" x14ac:dyDescent="0.2">
      <c r="B4" s="2"/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6" t="s">
        <v>6</v>
      </c>
    </row>
    <row r="5" spans="2:9" x14ac:dyDescent="0.2">
      <c r="B5" s="2"/>
      <c r="C5" s="7"/>
      <c r="D5" s="8"/>
      <c r="E5" s="9"/>
      <c r="F5" s="9"/>
      <c r="G5" s="9"/>
      <c r="H5" s="9"/>
      <c r="I5" s="10"/>
    </row>
    <row r="6" spans="2:9" ht="14.25" customHeight="1" x14ac:dyDescent="0.2">
      <c r="B6" s="2" t="s">
        <v>7</v>
      </c>
      <c r="C6" s="11">
        <f>'[1]Resum Activitat'!Y17+'[1]Resum Activitat'!Y24+'[1]Resum Activitat'!Y26+'[1]Resum Activitat'!Y28</f>
        <v>4353.008590684577</v>
      </c>
      <c r="D6" s="8"/>
      <c r="E6" s="9"/>
      <c r="F6" s="12">
        <f>+C6</f>
        <v>4353.008590684577</v>
      </c>
      <c r="G6" s="9"/>
      <c r="H6" s="9"/>
      <c r="I6" s="10"/>
    </row>
    <row r="7" spans="2:9" ht="14.25" customHeight="1" x14ac:dyDescent="0.2">
      <c r="B7" s="2" t="s">
        <v>8</v>
      </c>
      <c r="C7" s="11">
        <f>'[1]Resum Activitat'!Y40+'[1]Resum Activitat'!Y46+'[1]Resum Activitat'!Y53+'[1]Resum Activitat'!Y60+'[1]Resum Activitat'!Y66</f>
        <v>272.1013698630137</v>
      </c>
      <c r="D7" s="13">
        <f>+C7</f>
        <v>272.1013698630137</v>
      </c>
      <c r="E7" s="9"/>
      <c r="F7" s="9"/>
      <c r="G7" s="9"/>
      <c r="H7" s="9"/>
      <c r="I7" s="10"/>
    </row>
    <row r="8" spans="2:9" ht="14.25" customHeight="1" x14ac:dyDescent="0.2">
      <c r="B8" s="2" t="s">
        <v>9</v>
      </c>
      <c r="C8" s="11">
        <f>'[1]Resum Activitat'!Y76</f>
        <v>317.88219178082193</v>
      </c>
      <c r="D8" s="14">
        <f>+C8</f>
        <v>317.88219178082193</v>
      </c>
      <c r="E8" s="9"/>
      <c r="F8" s="9"/>
      <c r="G8" s="9"/>
      <c r="H8" s="9"/>
      <c r="I8" s="10"/>
    </row>
    <row r="9" spans="2:9" ht="14.25" customHeight="1" x14ac:dyDescent="0.2">
      <c r="B9" s="2" t="s">
        <v>10</v>
      </c>
      <c r="C9" s="11">
        <f>'[1]Resum Activitat'!Y71</f>
        <v>80.971887550200805</v>
      </c>
      <c r="D9" s="14">
        <f>+C9</f>
        <v>80.971887550200805</v>
      </c>
      <c r="E9" s="9"/>
      <c r="F9" s="9"/>
      <c r="G9" s="9"/>
      <c r="H9" s="9"/>
      <c r="I9" s="10"/>
    </row>
    <row r="10" spans="2:9" ht="14.25" customHeight="1" x14ac:dyDescent="0.2">
      <c r="B10" s="2" t="s">
        <v>11</v>
      </c>
      <c r="C10" s="11">
        <f>'[1]Resum Activitat'!Y84</f>
        <v>933</v>
      </c>
      <c r="D10" s="14">
        <f>+'[1]Resum Activitat'!Y86+'[1]Resum Activitat'!Y87+'[1]Resum Activitat'!Y89+'[1]Resum Activitat'!Y91+'[1]Resum Activitat'!Y92+'[1]Resum Activitat'!Y99+'[1]Resum Activitat'!Y100</f>
        <v>748.03614457831327</v>
      </c>
      <c r="E10" s="9"/>
      <c r="F10" s="12">
        <f>+'[1]Resum Activitat'!Y95+'[1]Resum Activitat'!Y96+'[1]Resum Activitat'!Y103+'[1]Resum Activitat'!Y104+'[1]Resum Activitat'!Y105+'[1]Resum Activitat'!Y107+'[1]Resum Activitat'!Y109+'[1]Resum Activitat'!Y110+'[1]Resum Activitat'!Y111</f>
        <v>179.37349397590364</v>
      </c>
      <c r="G10" s="9"/>
      <c r="H10" s="9"/>
      <c r="I10" s="15">
        <f>+'[1]Resum Activitat'!Y114+'[1]Resum Activitat'!Y116</f>
        <v>5.9116465863453813</v>
      </c>
    </row>
    <row r="11" spans="2:9" ht="14.25" customHeight="1" x14ac:dyDescent="0.2">
      <c r="B11" s="2" t="s">
        <v>12</v>
      </c>
      <c r="C11" s="11">
        <f>'[1]Resum Activitat'!Y218+'[1]Resum Activitat'!Y219+'[1]Resum Activitat'!Y220+'[1]Resum Activitat'!Y73</f>
        <v>60.390977609066411</v>
      </c>
      <c r="D11" s="14">
        <f>+C11</f>
        <v>60.390977609066411</v>
      </c>
      <c r="E11" s="9"/>
      <c r="F11" s="9"/>
      <c r="G11" s="9"/>
      <c r="H11" s="9"/>
      <c r="I11" s="10"/>
    </row>
    <row r="12" spans="2:9" ht="14.25" customHeight="1" x14ac:dyDescent="0.2">
      <c r="B12" s="2" t="s">
        <v>13</v>
      </c>
      <c r="C12" s="11">
        <f>'[1]Resum Activitat'!Y135+'[1]Resum Activitat'!Y142+'[1]Resum Activitat'!Y149</f>
        <v>140.06301369863013</v>
      </c>
      <c r="D12" s="8"/>
      <c r="E12" s="12">
        <f>+C12</f>
        <v>140.06301369863013</v>
      </c>
      <c r="F12" s="9"/>
      <c r="G12" s="9"/>
      <c r="H12" s="9"/>
      <c r="I12" s="10"/>
    </row>
    <row r="13" spans="2:9" ht="14.25" customHeight="1" x14ac:dyDescent="0.2">
      <c r="B13" s="2" t="s">
        <v>14</v>
      </c>
      <c r="C13" s="11">
        <f>'[1]Resum Activitat'!Y152</f>
        <v>32.634538152610439</v>
      </c>
      <c r="D13" s="8"/>
      <c r="E13" s="12">
        <f>+C13</f>
        <v>32.634538152610439</v>
      </c>
      <c r="F13" s="9"/>
      <c r="G13" s="9"/>
      <c r="H13" s="9"/>
      <c r="I13" s="10"/>
    </row>
    <row r="14" spans="2:9" ht="14.25" customHeight="1" x14ac:dyDescent="0.2">
      <c r="B14" s="2" t="s">
        <v>15</v>
      </c>
      <c r="C14" s="11">
        <f>'[1]Resum Activitat'!Y155</f>
        <v>45.344036697247709</v>
      </c>
      <c r="D14" s="8"/>
      <c r="E14" s="9"/>
      <c r="F14" s="9"/>
      <c r="G14" s="9"/>
      <c r="H14" s="9">
        <v>45</v>
      </c>
      <c r="I14" s="10"/>
    </row>
    <row r="15" spans="2:9" ht="14.25" customHeight="1" x14ac:dyDescent="0.2">
      <c r="B15" s="2" t="s">
        <v>16</v>
      </c>
      <c r="C15" s="11">
        <f>'[1]Resum Activitat'!Y159+'[1]Resum Activitat'!Y163+'[1]Resum Activitat'!Y168</f>
        <v>9.7660890135885996</v>
      </c>
      <c r="D15" s="13">
        <f>+C15</f>
        <v>9.7660890135885996</v>
      </c>
      <c r="E15" s="9"/>
      <c r="F15" s="9"/>
      <c r="G15" s="9"/>
      <c r="H15" s="9"/>
      <c r="I15" s="10"/>
    </row>
    <row r="16" spans="2:9" ht="14.25" customHeight="1" x14ac:dyDescent="0.2">
      <c r="B16" s="2" t="s">
        <v>17</v>
      </c>
      <c r="C16" s="11">
        <f>'[1]Resum Activitat'!Y173+'[1]Resum Activitat'!Y177+'[1]Resum Activitat'!Y183+'[1]Resum Activitat'!Y190+'[1]Resum Activitat'!Y196+'[1]Resum Activitat'!Y203+'[1]Resum Activitat'!Y209</f>
        <v>231.59839357429718</v>
      </c>
      <c r="D16" s="8"/>
      <c r="E16" s="9"/>
      <c r="F16" s="9"/>
      <c r="G16" s="12">
        <f>+C16</f>
        <v>231.59839357429718</v>
      </c>
      <c r="H16" s="12"/>
      <c r="I16" s="10"/>
    </row>
    <row r="17" spans="2:10" ht="14.25" customHeight="1" x14ac:dyDescent="0.2">
      <c r="B17" s="2" t="s">
        <v>18</v>
      </c>
      <c r="C17" s="11">
        <f>'[1]Resum Activitat'!Y230+'[1]Resum Activitat'!Y231+'[1]Resum Activitat'!Y225+'[1]Resum Activitat'!Y223+'[1]Resum Activitat'!Y118+[1]Resum_Activitat_Tecniques.rdl!L10</f>
        <v>1172.5502008032129</v>
      </c>
      <c r="D17" s="14">
        <f>+C17</f>
        <v>1172.5502008032129</v>
      </c>
      <c r="E17" s="9"/>
      <c r="F17" s="9"/>
      <c r="G17" s="9"/>
      <c r="H17" s="9"/>
      <c r="I17" s="10"/>
      <c r="J17" s="16"/>
    </row>
    <row r="18" spans="2:10" ht="14.25" customHeight="1" x14ac:dyDescent="0.2">
      <c r="B18" s="2" t="s">
        <v>19</v>
      </c>
      <c r="C18" s="11">
        <f>(224846-1060)/249</f>
        <v>898.73895582329317</v>
      </c>
      <c r="D18" s="14">
        <f>(30096+5010+2457+41213+51+151+2275+4132+1051+214+28277+3616+5988)/249</f>
        <v>500.12449799196787</v>
      </c>
      <c r="E18" s="12">
        <f>853/249</f>
        <v>3.4257028112449799</v>
      </c>
      <c r="F18" s="12">
        <f>(19052+5153+4237+8063+22590+13466+22403+3)/249</f>
        <v>381.39357429718876</v>
      </c>
      <c r="G18" s="12">
        <f>(2277+342)/249</f>
        <v>10.518072289156626</v>
      </c>
      <c r="H18" s="12"/>
      <c r="I18" s="15">
        <f>816/249</f>
        <v>3.2771084337349397</v>
      </c>
      <c r="J18" s="17"/>
    </row>
    <row r="19" spans="2:10" ht="14.25" customHeight="1" x14ac:dyDescent="0.2">
      <c r="B19" s="2" t="s">
        <v>20</v>
      </c>
      <c r="C19" s="11">
        <v>85.618473895582326</v>
      </c>
      <c r="D19" s="14">
        <f>+C19</f>
        <v>85.618473895582326</v>
      </c>
      <c r="E19" s="9"/>
      <c r="F19" s="9"/>
      <c r="G19" s="9"/>
      <c r="H19" s="9"/>
      <c r="I19" s="10"/>
      <c r="J19" s="17"/>
    </row>
    <row r="20" spans="2:10" ht="12" thickBot="1" x14ac:dyDescent="0.25">
      <c r="C20" s="18"/>
      <c r="D20" s="8"/>
      <c r="E20" s="9"/>
      <c r="F20" s="9"/>
      <c r="G20" s="9"/>
      <c r="H20" s="9"/>
      <c r="I20" s="10"/>
    </row>
    <row r="21" spans="2:10" ht="12" thickBot="1" x14ac:dyDescent="0.25">
      <c r="C21" s="19">
        <f>SUM(C6:C20)</f>
        <v>8633.6687191461424</v>
      </c>
      <c r="D21" s="20">
        <f t="shared" ref="D21:I21" si="0">SUM(D6:D20)</f>
        <v>3247.4418330857675</v>
      </c>
      <c r="E21" s="20">
        <f t="shared" si="0"/>
        <v>176.12325466248555</v>
      </c>
      <c r="F21" s="20">
        <f t="shared" si="0"/>
        <v>4913.7756589576693</v>
      </c>
      <c r="G21" s="20">
        <f t="shared" si="0"/>
        <v>242.11646586345381</v>
      </c>
      <c r="H21" s="20">
        <f t="shared" si="0"/>
        <v>45</v>
      </c>
      <c r="I21" s="21">
        <f t="shared" si="0"/>
        <v>9.1887550200803219</v>
      </c>
    </row>
    <row r="39" spans="11:11" ht="15.75" x14ac:dyDescent="0.2">
      <c r="K39" s="22"/>
    </row>
    <row r="40" spans="11:11" ht="15" x14ac:dyDescent="0.2">
      <c r="K40" s="23"/>
    </row>
    <row r="41" spans="11:11" ht="12.75" x14ac:dyDescent="0.2">
      <c r="K41" s="24"/>
    </row>
    <row r="42" spans="11:11" ht="15" x14ac:dyDescent="0.2">
      <c r="K42" s="23"/>
    </row>
    <row r="43" spans="11:11" ht="12.75" x14ac:dyDescent="0.2">
      <c r="K43" s="2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Pacient 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Nuria</dc:creator>
  <cp:lastModifiedBy>Garcia, Nuria</cp:lastModifiedBy>
  <dcterms:created xsi:type="dcterms:W3CDTF">2016-11-23T10:22:26Z</dcterms:created>
  <dcterms:modified xsi:type="dcterms:W3CDTF">2016-11-23T10:23:20Z</dcterms:modified>
</cp:coreProperties>
</file>