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Desktop\"/>
    </mc:Choice>
  </mc:AlternateContent>
  <xr:revisionPtr revIDLastSave="0" documentId="13_ncr:1_{5F1A0C49-BA82-4C5A-896F-9D860EF15C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stim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4" i="1"/>
  <c r="H33" i="1" l="1"/>
  <c r="J8" i="1" s="1"/>
  <c r="K8" i="1" l="1"/>
  <c r="K26" i="1" s="1"/>
  <c r="K25" i="1"/>
  <c r="L8" i="1" l="1"/>
  <c r="K17" i="1" s="1"/>
  <c r="L17" i="1" s="1"/>
  <c r="K16" i="1"/>
  <c r="K29" i="1"/>
  <c r="N25" i="1"/>
  <c r="N29" i="1" s="1"/>
  <c r="L25" i="1"/>
  <c r="L29" i="1" s="1"/>
  <c r="M25" i="1"/>
  <c r="M29" i="1" s="1"/>
  <c r="N26" i="1"/>
  <c r="L26" i="1"/>
  <c r="M26" i="1"/>
  <c r="N17" i="1" l="1"/>
  <c r="M17" i="1"/>
  <c r="K27" i="1"/>
  <c r="N27" i="1" s="1"/>
  <c r="M8" i="1"/>
  <c r="K28" i="1" s="1"/>
  <c r="L16" i="1"/>
  <c r="N16" i="1"/>
  <c r="M16" i="1"/>
  <c r="K36" i="1"/>
  <c r="K35" i="1"/>
  <c r="K34" i="1"/>
  <c r="K33" i="1"/>
  <c r="K18" i="1" l="1"/>
  <c r="N18" i="1" s="1"/>
  <c r="M27" i="1"/>
  <c r="L27" i="1"/>
  <c r="N28" i="1"/>
  <c r="L28" i="1"/>
  <c r="M28" i="1"/>
  <c r="N33" i="1"/>
  <c r="L33" i="1"/>
  <c r="M33" i="1"/>
  <c r="K37" i="1"/>
  <c r="N34" i="1"/>
  <c r="L34" i="1"/>
  <c r="M34" i="1"/>
  <c r="L35" i="1"/>
  <c r="M35" i="1"/>
  <c r="N35" i="1"/>
  <c r="N36" i="1"/>
  <c r="L36" i="1"/>
  <c r="M36" i="1"/>
  <c r="M18" i="1" l="1"/>
  <c r="L18" i="1"/>
  <c r="M37" i="1"/>
  <c r="L37" i="1"/>
  <c r="N37" i="1"/>
</calcChain>
</file>

<file path=xl/sharedStrings.xml><?xml version="1.0" encoding="utf-8"?>
<sst xmlns="http://schemas.openxmlformats.org/spreadsheetml/2006/main" count="79" uniqueCount="64">
  <si>
    <t>Estimación de esfuerzos por módulos o componentes</t>
  </si>
  <si>
    <t>Simple</t>
  </si>
  <si>
    <t>Muy fácil</t>
  </si>
  <si>
    <t>Fácil</t>
  </si>
  <si>
    <t>Normal</t>
  </si>
  <si>
    <t>Difícil</t>
  </si>
  <si>
    <t>Horas</t>
  </si>
  <si>
    <t>Total Esfuerzo</t>
  </si>
  <si>
    <t>Muy Dificil</t>
  </si>
  <si>
    <t>Agenda y Recursos</t>
  </si>
  <si>
    <t>Días</t>
  </si>
  <si>
    <t>Semanas</t>
  </si>
  <si>
    <t>Meses</t>
  </si>
  <si>
    <t>1 Recurso</t>
  </si>
  <si>
    <t>2 Recursos</t>
  </si>
  <si>
    <t>3 Recursos</t>
  </si>
  <si>
    <t>4 Recursos</t>
  </si>
  <si>
    <t>Total de esfuerzos</t>
  </si>
  <si>
    <t>semanas</t>
  </si>
  <si>
    <t>meses</t>
  </si>
  <si>
    <t>Tiempo/recursos</t>
  </si>
  <si>
    <t>Total</t>
  </si>
  <si>
    <t>Costo del proyecto</t>
  </si>
  <si>
    <t>Costo x Hora</t>
  </si>
  <si>
    <t>Conceptos/Recursos</t>
  </si>
  <si>
    <t>Desgloce de Proyecto</t>
  </si>
  <si>
    <t>Developer(50%)</t>
  </si>
  <si>
    <t>Costos Fijos(30%)</t>
  </si>
  <si>
    <t>Gastos Extra (10%)</t>
  </si>
  <si>
    <t>Ganancia (10%)</t>
  </si>
  <si>
    <t>Estimación de Costos de proyecto</t>
  </si>
  <si>
    <t>1 Día = 6 hrs</t>
  </si>
  <si>
    <t>1 Mes = 4 semanas</t>
  </si>
  <si>
    <t>1 Semana = 5 días</t>
  </si>
  <si>
    <t>Actividades  y Modulos</t>
  </si>
  <si>
    <t>Reuniones iniciales</t>
  </si>
  <si>
    <t>levantamiento de requisitos</t>
  </si>
  <si>
    <t xml:space="preserve">documentacion del proyecto </t>
  </si>
  <si>
    <t>diseño de bases de datos</t>
  </si>
  <si>
    <t>diagrama de flujo de datos</t>
  </si>
  <si>
    <t>diagrama de casos de uso</t>
  </si>
  <si>
    <t>diseño de interfaz</t>
  </si>
  <si>
    <t>diseño de modulos individuales</t>
  </si>
  <si>
    <t>desarrollo de modulo compras</t>
  </si>
  <si>
    <t>desarrollo de modulo productos</t>
  </si>
  <si>
    <t>desarrollo de modulo provedores</t>
  </si>
  <si>
    <t>desarrollo de modulo stock</t>
  </si>
  <si>
    <t>desarrollo de modulo inventario</t>
  </si>
  <si>
    <t>desarrollo de modulo de alerta</t>
  </si>
  <si>
    <t>desarrollo de modulo reportes</t>
  </si>
  <si>
    <t>desarrollo de bases de datos</t>
  </si>
  <si>
    <t>integracion de modulos</t>
  </si>
  <si>
    <t xml:space="preserve">pruebas unitarias </t>
  </si>
  <si>
    <t>pruebas de calidad</t>
  </si>
  <si>
    <t xml:space="preserve">pruebas de usuario </t>
  </si>
  <si>
    <t>correccion de errores</t>
  </si>
  <si>
    <t>identificacion de bugs</t>
  </si>
  <si>
    <t>diseño ingreso de productos al almacen</t>
  </si>
  <si>
    <t>diseño seguimiento de stock</t>
  </si>
  <si>
    <t>diseño alerta de reposicion</t>
  </si>
  <si>
    <t>diseño alta de provedores</t>
  </si>
  <si>
    <t>diseño compra del producto</t>
  </si>
  <si>
    <t>diseño calculos de fechas de inventarios</t>
  </si>
  <si>
    <t>diseño sobreinventario (sobre stock)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</si>
</sst>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4" borderId="0" xfId="0" applyFill="1"/>
    <xf numFmtId="0" fontId="1" fillId="3" borderId="1" xfId="0" applyFont="1" applyFill="1" applyBorder="1"/>
    <xf numFmtId="0" fontId="0" fillId="0" borderId="1" xfId="0" applyBorder="1"/>
    <xf numFmtId="0" fontId="2" fillId="5" borderId="1" xfId="0" applyFont="1" applyFill="1" applyBorder="1"/>
    <xf numFmtId="0" fontId="0" fillId="5" borderId="1" xfId="0" applyFill="1" applyBorder="1"/>
    <xf numFmtId="0" fontId="3" fillId="3" borderId="1" xfId="0" applyFont="1" applyFill="1" applyBorder="1"/>
    <xf numFmtId="0" fontId="4" fillId="0" borderId="1" xfId="0" applyFont="1" applyBorder="1"/>
    <xf numFmtId="164" fontId="3" fillId="6" borderId="0" xfId="0" applyNumberFormat="1" applyFont="1" applyFill="1"/>
    <xf numFmtId="0" fontId="0" fillId="2" borderId="1" xfId="0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/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="85" zoomScaleNormal="85" workbookViewId="0">
      <selection activeCell="R22" sqref="R22"/>
    </sheetView>
  </sheetViews>
  <sheetFormatPr baseColWidth="10" defaultRowHeight="15" x14ac:dyDescent="0.25"/>
  <cols>
    <col min="1" max="1" width="38.28515625" bestFit="1" customWidth="1"/>
    <col min="8" max="8" width="11.85546875" style="16" bestFit="1" customWidth="1"/>
    <col min="10" max="10" width="21.5703125" customWidth="1"/>
    <col min="12" max="14" width="14.42578125" bestFit="1" customWidth="1"/>
  </cols>
  <sheetData>
    <row r="1" spans="1:16" x14ac:dyDescent="0.25">
      <c r="A1" s="18" t="s">
        <v>0</v>
      </c>
      <c r="B1" s="18"/>
      <c r="C1" s="18"/>
      <c r="D1" s="18"/>
      <c r="E1" s="18"/>
      <c r="F1" s="18"/>
      <c r="G1" s="18"/>
      <c r="H1" s="18"/>
    </row>
    <row r="2" spans="1:16" x14ac:dyDescent="0.25">
      <c r="A2" s="18"/>
      <c r="B2" s="18"/>
      <c r="C2" s="18"/>
      <c r="D2" s="18"/>
      <c r="E2" s="18"/>
      <c r="F2" s="18"/>
      <c r="G2" s="18"/>
      <c r="H2" s="18"/>
      <c r="I2">
        <v>160000</v>
      </c>
    </row>
    <row r="3" spans="1:16" x14ac:dyDescent="0.25">
      <c r="A3" s="2" t="s">
        <v>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8</v>
      </c>
      <c r="H3" s="13" t="s">
        <v>6</v>
      </c>
      <c r="J3" s="6"/>
      <c r="K3" s="6" t="s">
        <v>1</v>
      </c>
      <c r="L3" s="6" t="s">
        <v>2</v>
      </c>
      <c r="M3" s="6" t="s">
        <v>3</v>
      </c>
      <c r="N3" s="6" t="s">
        <v>4</v>
      </c>
      <c r="O3" s="6" t="s">
        <v>5</v>
      </c>
      <c r="P3" s="6" t="s">
        <v>8</v>
      </c>
    </row>
    <row r="4" spans="1:16" x14ac:dyDescent="0.25">
      <c r="A4" s="4" t="s">
        <v>35</v>
      </c>
      <c r="B4" s="3">
        <v>1</v>
      </c>
      <c r="C4" s="3"/>
      <c r="D4" s="3"/>
      <c r="E4" s="3"/>
      <c r="F4" s="3"/>
      <c r="G4" s="3"/>
      <c r="H4" s="14">
        <f>(B4*$K$4)+(C4*$L$4)+(D4*$M$4)+(E4*$N$4)+(F4*$O$4)+(G4*$P$4)</f>
        <v>5</v>
      </c>
      <c r="J4" s="3" t="s">
        <v>6</v>
      </c>
      <c r="K4" s="3">
        <v>5</v>
      </c>
      <c r="L4" s="3">
        <v>10</v>
      </c>
      <c r="M4" s="3">
        <v>20</v>
      </c>
      <c r="N4" s="3">
        <v>30</v>
      </c>
      <c r="O4" s="3">
        <v>50</v>
      </c>
      <c r="P4" s="3">
        <v>80</v>
      </c>
    </row>
    <row r="5" spans="1:16" x14ac:dyDescent="0.25">
      <c r="A5" s="4" t="s">
        <v>36</v>
      </c>
      <c r="B5" s="3"/>
      <c r="C5" s="3">
        <v>1</v>
      </c>
      <c r="D5" s="3"/>
      <c r="E5" s="3"/>
      <c r="F5" s="3"/>
      <c r="G5" s="3"/>
      <c r="H5" s="14">
        <f t="shared" ref="H5:H32" si="0">(B5*$K$4)+(C5*$L$4)+(D5*$M$4)+(E5*$N$4)+(F5*$O$4)+(G5*$P$4)</f>
        <v>10</v>
      </c>
    </row>
    <row r="6" spans="1:16" x14ac:dyDescent="0.25">
      <c r="A6" s="4" t="s">
        <v>57</v>
      </c>
      <c r="B6" s="3"/>
      <c r="C6" s="3">
        <v>1</v>
      </c>
      <c r="D6" s="3"/>
      <c r="E6" s="3"/>
      <c r="F6" s="3"/>
      <c r="G6" s="3"/>
      <c r="H6" s="14">
        <f t="shared" si="0"/>
        <v>10</v>
      </c>
      <c r="J6" s="19" t="s">
        <v>17</v>
      </c>
      <c r="K6" s="19"/>
      <c r="L6" s="12"/>
      <c r="M6" s="12"/>
    </row>
    <row r="7" spans="1:16" x14ac:dyDescent="0.25">
      <c r="A7" s="4" t="s">
        <v>58</v>
      </c>
      <c r="B7" s="3"/>
      <c r="C7" s="3">
        <v>1</v>
      </c>
      <c r="D7" s="3"/>
      <c r="E7" s="3"/>
      <c r="F7" s="3"/>
      <c r="G7" s="3"/>
      <c r="H7" s="14">
        <f t="shared" si="0"/>
        <v>10</v>
      </c>
      <c r="J7" s="6" t="s">
        <v>6</v>
      </c>
      <c r="K7" s="6" t="s">
        <v>10</v>
      </c>
      <c r="L7" s="6" t="s">
        <v>18</v>
      </c>
      <c r="M7" s="6" t="s">
        <v>19</v>
      </c>
    </row>
    <row r="8" spans="1:16" x14ac:dyDescent="0.25">
      <c r="A8" s="4" t="s">
        <v>59</v>
      </c>
      <c r="B8" s="3"/>
      <c r="C8" s="3">
        <v>1</v>
      </c>
      <c r="D8" s="3"/>
      <c r="E8" s="3"/>
      <c r="F8" s="3"/>
      <c r="G8" s="3"/>
      <c r="H8" s="14">
        <f t="shared" si="0"/>
        <v>10</v>
      </c>
      <c r="J8" s="7">
        <f>H33</f>
        <v>895</v>
      </c>
      <c r="K8" s="7">
        <f>J8/6</f>
        <v>149.16666666666666</v>
      </c>
      <c r="L8" s="7">
        <f>K8/5</f>
        <v>29.833333333333332</v>
      </c>
      <c r="M8" s="7">
        <f>L8/4</f>
        <v>7.458333333333333</v>
      </c>
    </row>
    <row r="9" spans="1:16" x14ac:dyDescent="0.25">
      <c r="A9" s="4" t="s">
        <v>60</v>
      </c>
      <c r="B9" s="3"/>
      <c r="C9" s="3"/>
      <c r="D9" s="3">
        <v>1</v>
      </c>
      <c r="E9" s="3"/>
      <c r="F9" s="3"/>
      <c r="G9" s="3"/>
      <c r="H9" s="14">
        <f t="shared" si="0"/>
        <v>20</v>
      </c>
    </row>
    <row r="10" spans="1:16" x14ac:dyDescent="0.25">
      <c r="A10" s="4" t="s">
        <v>61</v>
      </c>
      <c r="B10" s="3"/>
      <c r="C10" s="3"/>
      <c r="D10" s="3">
        <v>1</v>
      </c>
      <c r="E10" s="3"/>
      <c r="F10" s="3"/>
      <c r="G10" s="3"/>
      <c r="H10" s="14">
        <f t="shared" si="0"/>
        <v>20</v>
      </c>
      <c r="J10" t="s">
        <v>31</v>
      </c>
    </row>
    <row r="11" spans="1:16" x14ac:dyDescent="0.25">
      <c r="A11" s="4" t="s">
        <v>62</v>
      </c>
      <c r="B11" s="3"/>
      <c r="C11" s="3"/>
      <c r="D11" s="3">
        <v>1</v>
      </c>
      <c r="E11" s="3"/>
      <c r="F11" s="3"/>
      <c r="G11" s="3"/>
      <c r="H11" s="14">
        <f t="shared" si="0"/>
        <v>20</v>
      </c>
      <c r="J11" t="s">
        <v>33</v>
      </c>
    </row>
    <row r="12" spans="1:16" x14ac:dyDescent="0.25">
      <c r="A12" s="4" t="s">
        <v>63</v>
      </c>
      <c r="B12" s="3"/>
      <c r="C12" s="3"/>
      <c r="D12" s="3">
        <v>1</v>
      </c>
      <c r="E12" s="3"/>
      <c r="F12" s="3"/>
      <c r="G12" s="3"/>
      <c r="H12" s="14">
        <f t="shared" si="0"/>
        <v>20</v>
      </c>
      <c r="J12" t="s">
        <v>32</v>
      </c>
    </row>
    <row r="13" spans="1:16" x14ac:dyDescent="0.25">
      <c r="A13" s="4" t="s">
        <v>37</v>
      </c>
      <c r="B13" s="3"/>
      <c r="C13" s="3"/>
      <c r="D13" s="3"/>
      <c r="E13" s="3"/>
      <c r="F13" s="3">
        <v>1</v>
      </c>
      <c r="G13" s="3"/>
      <c r="H13" s="14">
        <f t="shared" si="0"/>
        <v>50</v>
      </c>
    </row>
    <row r="14" spans="1:16" x14ac:dyDescent="0.25">
      <c r="A14" s="4" t="s">
        <v>38</v>
      </c>
      <c r="B14" s="3"/>
      <c r="C14" s="3"/>
      <c r="D14" s="3"/>
      <c r="E14" s="3">
        <v>1</v>
      </c>
      <c r="F14" s="3"/>
      <c r="G14" s="3"/>
      <c r="H14" s="14">
        <f t="shared" si="0"/>
        <v>30</v>
      </c>
      <c r="J14" s="19" t="s">
        <v>9</v>
      </c>
      <c r="K14" s="19"/>
    </row>
    <row r="15" spans="1:16" x14ac:dyDescent="0.25">
      <c r="A15" s="4" t="s">
        <v>39</v>
      </c>
      <c r="B15" s="3">
        <v>1</v>
      </c>
      <c r="C15" s="3"/>
      <c r="D15" s="3"/>
      <c r="E15" s="3"/>
      <c r="F15" s="3"/>
      <c r="G15" s="3"/>
      <c r="H15" s="14">
        <f t="shared" si="0"/>
        <v>5</v>
      </c>
      <c r="J15" s="2" t="s">
        <v>6</v>
      </c>
      <c r="K15" s="2" t="s">
        <v>13</v>
      </c>
      <c r="L15" s="2" t="s">
        <v>14</v>
      </c>
      <c r="M15" s="2" t="s">
        <v>15</v>
      </c>
      <c r="N15" s="2" t="s">
        <v>16</v>
      </c>
    </row>
    <row r="16" spans="1:16" x14ac:dyDescent="0.25">
      <c r="A16" s="4" t="s">
        <v>40</v>
      </c>
      <c r="B16" s="3">
        <v>1</v>
      </c>
      <c r="C16" s="3"/>
      <c r="D16" s="3"/>
      <c r="E16" s="3"/>
      <c r="F16" s="3"/>
      <c r="G16" s="3"/>
      <c r="H16" s="14">
        <f t="shared" si="0"/>
        <v>5</v>
      </c>
      <c r="J16" s="3" t="s">
        <v>10</v>
      </c>
      <c r="K16" s="3">
        <f>K$8/1</f>
        <v>149.16666666666666</v>
      </c>
      <c r="L16" s="3">
        <f>K16/2</f>
        <v>74.583333333333329</v>
      </c>
      <c r="M16" s="17">
        <f>K16/3</f>
        <v>49.722222222222221</v>
      </c>
      <c r="N16" s="3">
        <f>K16/4</f>
        <v>37.291666666666664</v>
      </c>
    </row>
    <row r="17" spans="1:17" x14ac:dyDescent="0.25">
      <c r="A17" s="4" t="s">
        <v>41</v>
      </c>
      <c r="B17" s="3"/>
      <c r="C17" s="3"/>
      <c r="D17" s="3">
        <v>1</v>
      </c>
      <c r="E17" s="3"/>
      <c r="F17" s="3"/>
      <c r="G17" s="3"/>
      <c r="H17" s="14">
        <f t="shared" si="0"/>
        <v>20</v>
      </c>
      <c r="J17" s="3" t="s">
        <v>11</v>
      </c>
      <c r="K17" s="3">
        <f>L$8/1</f>
        <v>29.833333333333332</v>
      </c>
      <c r="L17" s="3">
        <f t="shared" ref="L17:L18" si="1">K17/2</f>
        <v>14.916666666666666</v>
      </c>
      <c r="M17" s="17">
        <f t="shared" ref="M17:M18" si="2">K17/3</f>
        <v>9.9444444444444446</v>
      </c>
      <c r="N17" s="3">
        <f t="shared" ref="N17:N18" si="3">K17/4</f>
        <v>7.458333333333333</v>
      </c>
    </row>
    <row r="18" spans="1:17" x14ac:dyDescent="0.25">
      <c r="A18" s="4" t="s">
        <v>42</v>
      </c>
      <c r="B18" s="3"/>
      <c r="C18" s="3"/>
      <c r="D18" s="3">
        <v>1</v>
      </c>
      <c r="E18" s="3"/>
      <c r="F18" s="3"/>
      <c r="G18" s="3"/>
      <c r="H18" s="14">
        <f t="shared" si="0"/>
        <v>20</v>
      </c>
      <c r="J18" s="3" t="s">
        <v>12</v>
      </c>
      <c r="K18" s="3">
        <f>M$8/1</f>
        <v>7.458333333333333</v>
      </c>
      <c r="L18" s="3">
        <f t="shared" si="1"/>
        <v>3.7291666666666665</v>
      </c>
      <c r="M18" s="17">
        <f t="shared" si="2"/>
        <v>2.4861111111111112</v>
      </c>
      <c r="N18" s="3">
        <f t="shared" si="3"/>
        <v>1.8645833333333333</v>
      </c>
    </row>
    <row r="19" spans="1:17" x14ac:dyDescent="0.25">
      <c r="A19" s="4" t="s">
        <v>43</v>
      </c>
      <c r="B19" s="3"/>
      <c r="C19" s="3"/>
      <c r="D19" s="3"/>
      <c r="E19" s="3"/>
      <c r="F19" s="3">
        <v>1</v>
      </c>
      <c r="G19" s="3"/>
      <c r="H19" s="14">
        <f t="shared" si="0"/>
        <v>50</v>
      </c>
    </row>
    <row r="20" spans="1:17" x14ac:dyDescent="0.25">
      <c r="A20" s="4" t="s">
        <v>44</v>
      </c>
      <c r="B20" s="3"/>
      <c r="C20" s="3"/>
      <c r="D20" s="3"/>
      <c r="E20" s="3"/>
      <c r="F20" s="3">
        <v>1</v>
      </c>
      <c r="G20" s="3"/>
      <c r="H20" s="14">
        <f t="shared" si="0"/>
        <v>50</v>
      </c>
      <c r="P20" s="16"/>
    </row>
    <row r="21" spans="1:17" x14ac:dyDescent="0.25">
      <c r="A21" s="4" t="s">
        <v>45</v>
      </c>
      <c r="B21" s="3"/>
      <c r="C21" s="3"/>
      <c r="D21" s="3"/>
      <c r="E21" s="3"/>
      <c r="F21" s="3">
        <v>1</v>
      </c>
      <c r="G21" s="3"/>
      <c r="H21" s="14">
        <f t="shared" si="0"/>
        <v>50</v>
      </c>
      <c r="J21" s="21" t="s">
        <v>30</v>
      </c>
      <c r="K21" s="21"/>
      <c r="L21" s="21"/>
      <c r="M21" s="21"/>
      <c r="N21" s="21"/>
    </row>
    <row r="22" spans="1:17" x14ac:dyDescent="0.25">
      <c r="A22" s="4" t="s">
        <v>46</v>
      </c>
      <c r="B22" s="3"/>
      <c r="C22" s="3"/>
      <c r="D22" s="3"/>
      <c r="E22" s="3"/>
      <c r="F22" s="3">
        <v>1</v>
      </c>
      <c r="G22" s="3"/>
      <c r="H22" s="14">
        <f t="shared" si="0"/>
        <v>50</v>
      </c>
      <c r="J22" s="22"/>
      <c r="K22" s="22"/>
      <c r="L22" s="22"/>
      <c r="M22" s="22"/>
      <c r="N22" s="22"/>
      <c r="P22" s="1" t="s">
        <v>23</v>
      </c>
      <c r="Q22" s="8">
        <v>178.77</v>
      </c>
    </row>
    <row r="23" spans="1:17" x14ac:dyDescent="0.25">
      <c r="A23" s="4" t="s">
        <v>47</v>
      </c>
      <c r="B23" s="3"/>
      <c r="C23" s="3"/>
      <c r="D23" s="3"/>
      <c r="E23" s="3"/>
      <c r="F23" s="3">
        <v>1</v>
      </c>
      <c r="G23" s="3"/>
      <c r="H23" s="14">
        <f t="shared" si="0"/>
        <v>50</v>
      </c>
      <c r="J23" s="20" t="s">
        <v>22</v>
      </c>
      <c r="K23" s="20"/>
      <c r="L23" s="20"/>
      <c r="M23" s="20"/>
      <c r="N23" s="20"/>
    </row>
    <row r="24" spans="1:17" x14ac:dyDescent="0.25">
      <c r="A24" s="4" t="s">
        <v>48</v>
      </c>
      <c r="B24" s="3"/>
      <c r="C24" s="3"/>
      <c r="D24" s="3"/>
      <c r="E24" s="3">
        <v>1</v>
      </c>
      <c r="F24" s="3"/>
      <c r="G24" s="3"/>
      <c r="H24" s="14">
        <f t="shared" si="0"/>
        <v>30</v>
      </c>
      <c r="J24" s="6" t="s">
        <v>20</v>
      </c>
      <c r="K24" s="6">
        <v>1</v>
      </c>
      <c r="L24" s="6">
        <v>2</v>
      </c>
      <c r="M24" s="6">
        <v>3</v>
      </c>
      <c r="N24" s="6">
        <v>4</v>
      </c>
    </row>
    <row r="25" spans="1:17" x14ac:dyDescent="0.25">
      <c r="A25" s="4" t="s">
        <v>49</v>
      </c>
      <c r="B25" s="3"/>
      <c r="C25" s="3"/>
      <c r="D25" s="3"/>
      <c r="E25" s="3"/>
      <c r="F25" s="3">
        <v>1</v>
      </c>
      <c r="G25" s="3"/>
      <c r="H25" s="14">
        <f t="shared" si="0"/>
        <v>50</v>
      </c>
      <c r="J25" s="9" t="s">
        <v>6</v>
      </c>
      <c r="K25" s="3">
        <f>Estimación!J8</f>
        <v>895</v>
      </c>
      <c r="L25" s="3">
        <f>K25/2</f>
        <v>447.5</v>
      </c>
      <c r="M25" s="3">
        <f>K25/3</f>
        <v>298.33333333333331</v>
      </c>
      <c r="N25" s="3">
        <f>K25/4</f>
        <v>223.75</v>
      </c>
    </row>
    <row r="26" spans="1:17" x14ac:dyDescent="0.25">
      <c r="A26" s="4" t="s">
        <v>50</v>
      </c>
      <c r="B26" s="3"/>
      <c r="C26" s="3"/>
      <c r="D26" s="3"/>
      <c r="E26" s="3"/>
      <c r="F26" s="3"/>
      <c r="G26" s="3">
        <v>1</v>
      </c>
      <c r="H26" s="14">
        <f t="shared" si="0"/>
        <v>80</v>
      </c>
      <c r="J26" s="9" t="s">
        <v>10</v>
      </c>
      <c r="K26" s="3">
        <f>Estimación!K8</f>
        <v>149.16666666666666</v>
      </c>
      <c r="L26" s="3">
        <f t="shared" ref="L26:L28" si="4">K26/2</f>
        <v>74.583333333333329</v>
      </c>
      <c r="M26" s="3">
        <f t="shared" ref="M26:M28" si="5">K26/3</f>
        <v>49.722222222222221</v>
      </c>
      <c r="N26" s="3">
        <f t="shared" ref="N26:N28" si="6">K26/4</f>
        <v>37.291666666666664</v>
      </c>
    </row>
    <row r="27" spans="1:17" x14ac:dyDescent="0.25">
      <c r="A27" s="4" t="s">
        <v>51</v>
      </c>
      <c r="B27" s="3"/>
      <c r="C27" s="3"/>
      <c r="D27" s="3"/>
      <c r="E27" s="3"/>
      <c r="F27" s="3">
        <v>1</v>
      </c>
      <c r="G27" s="3"/>
      <c r="H27" s="14">
        <f t="shared" si="0"/>
        <v>50</v>
      </c>
      <c r="J27" s="9" t="s">
        <v>11</v>
      </c>
      <c r="K27" s="3">
        <f>Estimación!L8</f>
        <v>29.833333333333332</v>
      </c>
      <c r="L27" s="3">
        <f t="shared" si="4"/>
        <v>14.916666666666666</v>
      </c>
      <c r="M27" s="3">
        <f t="shared" si="5"/>
        <v>9.9444444444444446</v>
      </c>
      <c r="N27" s="3">
        <f t="shared" si="6"/>
        <v>7.458333333333333</v>
      </c>
    </row>
    <row r="28" spans="1:17" x14ac:dyDescent="0.25">
      <c r="A28" s="4" t="s">
        <v>52</v>
      </c>
      <c r="B28" s="3"/>
      <c r="C28" s="3"/>
      <c r="D28" s="3"/>
      <c r="E28" s="3">
        <v>1</v>
      </c>
      <c r="F28" s="3"/>
      <c r="G28" s="3"/>
      <c r="H28" s="14">
        <f t="shared" si="0"/>
        <v>30</v>
      </c>
      <c r="J28" s="9" t="s">
        <v>12</v>
      </c>
      <c r="K28" s="3">
        <f>Estimación!M8</f>
        <v>7.458333333333333</v>
      </c>
      <c r="L28" s="3">
        <f t="shared" si="4"/>
        <v>3.7291666666666665</v>
      </c>
      <c r="M28" s="3">
        <f t="shared" si="5"/>
        <v>2.4861111111111112</v>
      </c>
      <c r="N28" s="3">
        <f t="shared" si="6"/>
        <v>1.8645833333333333</v>
      </c>
    </row>
    <row r="29" spans="1:17" x14ac:dyDescent="0.25">
      <c r="A29" s="4" t="s">
        <v>53</v>
      </c>
      <c r="B29" s="3"/>
      <c r="C29" s="3"/>
      <c r="D29" s="3">
        <v>1</v>
      </c>
      <c r="E29" s="3"/>
      <c r="F29" s="3"/>
      <c r="G29" s="3"/>
      <c r="H29" s="14">
        <f t="shared" si="0"/>
        <v>20</v>
      </c>
      <c r="J29" s="5" t="s">
        <v>21</v>
      </c>
      <c r="K29" s="10">
        <f>K25*$Q$22</f>
        <v>159999.15000000002</v>
      </c>
      <c r="L29" s="10">
        <f>L25*$Q$22</f>
        <v>79999.575000000012</v>
      </c>
      <c r="M29" s="10">
        <f>M25*$Q$22</f>
        <v>53333.05</v>
      </c>
      <c r="N29" s="10">
        <f>N25*$Q$22</f>
        <v>39999.787500000006</v>
      </c>
    </row>
    <row r="30" spans="1:17" x14ac:dyDescent="0.25">
      <c r="A30" s="4" t="s">
        <v>54</v>
      </c>
      <c r="B30" s="3"/>
      <c r="C30" s="3"/>
      <c r="D30" s="3"/>
      <c r="E30" s="3">
        <v>1</v>
      </c>
      <c r="F30" s="3"/>
      <c r="G30" s="3"/>
      <c r="H30" s="14">
        <f t="shared" si="0"/>
        <v>30</v>
      </c>
    </row>
    <row r="31" spans="1:17" x14ac:dyDescent="0.25">
      <c r="A31" s="4" t="s">
        <v>55</v>
      </c>
      <c r="B31" s="3"/>
      <c r="C31" s="3"/>
      <c r="D31" s="3"/>
      <c r="E31" s="3"/>
      <c r="F31" s="3">
        <v>1</v>
      </c>
      <c r="G31" s="3"/>
      <c r="H31" s="14">
        <f t="shared" si="0"/>
        <v>50</v>
      </c>
      <c r="J31" s="20" t="s">
        <v>25</v>
      </c>
      <c r="K31" s="20"/>
      <c r="L31" s="20"/>
      <c r="M31" s="20"/>
      <c r="N31" s="20"/>
    </row>
    <row r="32" spans="1:17" x14ac:dyDescent="0.25">
      <c r="A32" s="4" t="s">
        <v>56</v>
      </c>
      <c r="B32" s="3"/>
      <c r="C32" s="3"/>
      <c r="D32" s="3"/>
      <c r="E32" s="3"/>
      <c r="F32" s="3">
        <v>1</v>
      </c>
      <c r="G32" s="3"/>
      <c r="H32" s="14">
        <f t="shared" si="0"/>
        <v>50</v>
      </c>
      <c r="J32" s="6" t="s">
        <v>24</v>
      </c>
      <c r="K32" s="6">
        <v>1</v>
      </c>
      <c r="L32" s="6">
        <v>2</v>
      </c>
      <c r="M32" s="6">
        <v>3</v>
      </c>
      <c r="N32" s="6">
        <v>4</v>
      </c>
    </row>
    <row r="33" spans="1:14" x14ac:dyDescent="0.25">
      <c r="A33" s="4" t="s">
        <v>7</v>
      </c>
      <c r="B33" s="5"/>
      <c r="C33" s="5"/>
      <c r="D33" s="5"/>
      <c r="E33" s="5"/>
      <c r="F33" s="5"/>
      <c r="G33" s="5"/>
      <c r="H33" s="15">
        <f>SUM(H4:H32)</f>
        <v>895</v>
      </c>
      <c r="J33" s="9" t="s">
        <v>26</v>
      </c>
      <c r="K33" s="11">
        <f>(K29*50)/100</f>
        <v>79999.575000000012</v>
      </c>
      <c r="L33" s="11">
        <f>K33/2</f>
        <v>39999.787500000006</v>
      </c>
      <c r="M33" s="11">
        <f>K33/3</f>
        <v>26666.525000000005</v>
      </c>
      <c r="N33" s="11">
        <f>K33/4</f>
        <v>19999.893750000003</v>
      </c>
    </row>
    <row r="34" spans="1:14" x14ac:dyDescent="0.25">
      <c r="A34" s="23"/>
      <c r="B34" s="3"/>
      <c r="C34" s="3"/>
      <c r="D34" s="3"/>
      <c r="E34" s="3"/>
      <c r="F34" s="3"/>
      <c r="G34" s="3"/>
      <c r="H34" s="14"/>
      <c r="J34" s="9" t="s">
        <v>27</v>
      </c>
      <c r="K34" s="11">
        <f>(K29*30)/100</f>
        <v>47999.74500000001</v>
      </c>
      <c r="L34" s="11">
        <f t="shared" ref="L34:L36" si="7">K34/2</f>
        <v>23999.872500000005</v>
      </c>
      <c r="M34" s="11">
        <f t="shared" ref="M34:M36" si="8">K34/3</f>
        <v>15999.915000000003</v>
      </c>
      <c r="N34" s="11">
        <f t="shared" ref="N34:N36" si="9">K34/4</f>
        <v>11999.936250000002</v>
      </c>
    </row>
    <row r="35" spans="1:14" x14ac:dyDescent="0.25">
      <c r="A35" s="3"/>
      <c r="B35" s="3"/>
      <c r="C35" s="3"/>
      <c r="D35" s="3"/>
      <c r="E35" s="3"/>
      <c r="F35" s="3"/>
      <c r="G35" s="3"/>
      <c r="H35" s="14"/>
      <c r="J35" s="9" t="s">
        <v>28</v>
      </c>
      <c r="K35" s="11">
        <f>(K29*10)/100</f>
        <v>15999.915000000003</v>
      </c>
      <c r="L35" s="11">
        <f t="shared" si="7"/>
        <v>7999.9575000000013</v>
      </c>
      <c r="M35" s="11">
        <f t="shared" si="8"/>
        <v>5333.3050000000012</v>
      </c>
      <c r="N35" s="11">
        <f t="shared" si="9"/>
        <v>3999.9787500000007</v>
      </c>
    </row>
    <row r="36" spans="1:14" x14ac:dyDescent="0.25">
      <c r="J36" s="9" t="s">
        <v>29</v>
      </c>
      <c r="K36" s="11">
        <f>(K29*10)/100</f>
        <v>15999.915000000003</v>
      </c>
      <c r="L36" s="11">
        <f t="shared" si="7"/>
        <v>7999.9575000000013</v>
      </c>
      <c r="M36" s="11">
        <f t="shared" si="8"/>
        <v>5333.3050000000012</v>
      </c>
      <c r="N36" s="11">
        <f t="shared" si="9"/>
        <v>3999.9787500000007</v>
      </c>
    </row>
    <row r="37" spans="1:14" x14ac:dyDescent="0.25">
      <c r="J37" s="5" t="s">
        <v>21</v>
      </c>
      <c r="K37" s="10">
        <f>SUM(K33:K36)</f>
        <v>159999.15000000002</v>
      </c>
      <c r="L37" s="10">
        <f t="shared" ref="L37:N37" si="10">SUM(L33:L36)</f>
        <v>79999.575000000012</v>
      </c>
      <c r="M37" s="10">
        <f t="shared" si="10"/>
        <v>53333.05000000001</v>
      </c>
      <c r="N37" s="10">
        <f t="shared" si="10"/>
        <v>39999.787500000006</v>
      </c>
    </row>
  </sheetData>
  <mergeCells count="6">
    <mergeCell ref="J21:N22"/>
    <mergeCell ref="J23:N23"/>
    <mergeCell ref="J31:N31"/>
    <mergeCell ref="A1:H2"/>
    <mergeCell ref="J6:K6"/>
    <mergeCell ref="J14:K14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 Tech</dc:creator>
  <cp:lastModifiedBy>Edgar 69</cp:lastModifiedBy>
  <dcterms:created xsi:type="dcterms:W3CDTF">2021-11-08T21:40:05Z</dcterms:created>
  <dcterms:modified xsi:type="dcterms:W3CDTF">2025-06-07T01:40:25Z</dcterms:modified>
</cp:coreProperties>
</file>