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 Data" sheetId="2" state="visible" r:id="rId3"/>
  </sheets>
  <definedNames>
    <definedName function="false" hidden="false" localSheetId="0" name="_xlnm.Print_Area" vbProcedure="false">Лист1!$A$1:$I$23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<sst xmlns="http://schemas.openxmlformats.org/spreadsheetml/2006/main" count="59" uniqueCount="27">
  <si>
    <t xml:space="preserve">T, °C</t>
  </si>
  <si>
    <t xml:space="preserve">x</t>
  </si>
  <si>
    <t xml:space="preserve">Δx</t>
  </si>
  <si>
    <t xml:space="preserve">U₀, мВ</t>
  </si>
  <si>
    <t xml:space="preserve">2r₁</t>
  </si>
  <si>
    <t xml:space="preserve">U, мВ</t>
  </si>
  <si>
    <t xml:space="preserve">2r₂</t>
  </si>
  <si>
    <t xml:space="preserve">Q, мВт</t>
  </si>
  <si>
    <t xml:space="preserve">ln r₂/r₁</t>
  </si>
  <si>
    <t xml:space="preserve">Rн, Ом</t>
  </si>
  <si>
    <t xml:space="preserve">L</t>
  </si>
  <si>
    <t xml:space="preserve">R₀</t>
  </si>
  <si>
    <t xml:space="preserve">dR/dT</t>
  </si>
  <si>
    <t xml:space="preserve">R(Q=0), Ом</t>
  </si>
  <si>
    <t xml:space="preserve">dR/dQ, Ом/Вт</t>
  </si>
  <si>
    <t xml:space="preserve">σ(dR/dQ), Ом/Вт</t>
  </si>
  <si>
    <t xml:space="preserve">T, К</t>
  </si>
  <si>
    <t xml:space="preserve">κ, мВт/(Ом·К)</t>
  </si>
  <si>
    <t xml:space="preserve">σ(κ), мВт/(Ом·К)</t>
  </si>
  <si>
    <t xml:space="preserve">ln T/T₀</t>
  </si>
  <si>
    <t xml:space="preserve">ln κ/κ₀</t>
  </si>
  <si>
    <t xml:space="preserve">σ(ln κ/κ₀)</t>
  </si>
  <si>
    <t xml:space="preserve">R</t>
  </si>
  <si>
    <t xml:space="preserve">T=23 °C</t>
  </si>
  <si>
    <t xml:space="preserve">T=34 °C</t>
  </si>
  <si>
    <t xml:space="preserve">T=45 °C</t>
  </si>
  <si>
    <t xml:space="preserve">T=60 °C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</si>
</sst>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0"/>
    <numFmt numFmtId="167" formatCode="0.00"/>
    <numFmt numFmtId="168" formatCode="0"/>
    <numFmt numFmtId="169" formatCode="0.0000"/>
    <numFmt numFmtId="170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 = 23 °C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Лист1!$B$2:$I$2</c:f>
              <c:numCache>
                <c:formatCode>General</c:formatCode>
                <c:ptCount val="8"/>
                <c:pt idx="0">
                  <c:v>105.38</c:v>
                </c:pt>
                <c:pt idx="1">
                  <c:v>219.38</c:v>
                </c:pt>
                <c:pt idx="2">
                  <c:v>352.97</c:v>
                </c:pt>
                <c:pt idx="3">
                  <c:v>477.4</c:v>
                </c:pt>
                <c:pt idx="4">
                  <c:v>579.36</c:v>
                </c:pt>
                <c:pt idx="5">
                  <c:v>710.36</c:v>
                </c:pt>
                <c:pt idx="6">
                  <c:v>841.38</c:v>
                </c:pt>
                <c:pt idx="7">
                  <c:v>936.69</c:v>
                </c:pt>
              </c:numCache>
            </c:numRef>
          </c:xVal>
          <c:yVal>
            <c:numRef>
              <c:f>Лист1!$B$3:$I$3</c:f>
              <c:numCache>
                <c:formatCode>General</c:formatCode>
                <c:ptCount val="8"/>
                <c:pt idx="0">
                  <c:v>154.88</c:v>
                </c:pt>
                <c:pt idx="1">
                  <c:v>322.85</c:v>
                </c:pt>
                <c:pt idx="2">
                  <c:v>520.9</c:v>
                </c:pt>
                <c:pt idx="3">
                  <c:v>707.12</c:v>
                </c:pt>
                <c:pt idx="4">
                  <c:v>861.4</c:v>
                </c:pt>
                <c:pt idx="5">
                  <c:v>1062.6</c:v>
                </c:pt>
                <c:pt idx="6">
                  <c:v>1267.7</c:v>
                </c:pt>
                <c:pt idx="7">
                  <c:v>1419.9</c:v>
                </c:pt>
              </c:numCache>
            </c:numRef>
          </c:yVal>
          <c:smooth val="0"/>
        </c:ser>
        <c:axId val="6236078"/>
        <c:axId val="68007563"/>
      </c:scatterChart>
      <c:valAx>
        <c:axId val="623607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U₀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007563"/>
        <c:crosses val="autoZero"/>
        <c:crossBetween val="midCat"/>
      </c:valAx>
      <c:valAx>
        <c:axId val="680075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3607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 = 34 °C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Лист1!$B$8:$I$8</c:f>
              <c:numCache>
                <c:formatCode>General</c:formatCode>
                <c:ptCount val="8"/>
                <c:pt idx="0">
                  <c:v>10.093</c:v>
                </c:pt>
                <c:pt idx="1">
                  <c:v>142.5</c:v>
                </c:pt>
                <c:pt idx="2">
                  <c:v>279.86</c:v>
                </c:pt>
                <c:pt idx="3">
                  <c:v>426.64</c:v>
                </c:pt>
                <c:pt idx="4">
                  <c:v>562</c:v>
                </c:pt>
              </c:numCache>
            </c:numRef>
          </c:xVal>
          <c:yVal>
            <c:numRef>
              <c:f>Лист1!$B$9:$I$9</c:f>
              <c:numCache>
                <c:formatCode>General</c:formatCode>
                <c:ptCount val="8"/>
                <c:pt idx="0">
                  <c:v>15.087</c:v>
                </c:pt>
                <c:pt idx="1">
                  <c:v>213.34</c:v>
                </c:pt>
                <c:pt idx="2">
                  <c:v>420.63</c:v>
                </c:pt>
                <c:pt idx="3">
                  <c:v>643.62</c:v>
                </c:pt>
                <c:pt idx="4">
                  <c:v>851.97</c:v>
                </c:pt>
              </c:numCache>
            </c:numRef>
          </c:yVal>
          <c:smooth val="0"/>
        </c:ser>
        <c:axId val="18989971"/>
        <c:axId val="46453665"/>
      </c:scatterChart>
      <c:valAx>
        <c:axId val="189899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U₀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453665"/>
        <c:crosses val="autoZero"/>
        <c:crossBetween val="midCat"/>
      </c:valAx>
      <c:valAx>
        <c:axId val="464536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9899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 = 45 °C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Лист1!$B$14:$F$14</c:f>
              <c:numCache>
                <c:formatCode>General</c:formatCode>
                <c:ptCount val="5"/>
                <c:pt idx="0">
                  <c:v>9.938</c:v>
                </c:pt>
                <c:pt idx="1">
                  <c:v>140.23</c:v>
                </c:pt>
                <c:pt idx="2">
                  <c:v>419.5</c:v>
                </c:pt>
                <c:pt idx="3">
                  <c:v>551.85</c:v>
                </c:pt>
                <c:pt idx="4">
                  <c:v>706.22</c:v>
                </c:pt>
              </c:numCache>
            </c:numRef>
          </c:xVal>
          <c:yVal>
            <c:numRef>
              <c:f>Лист1!$B$15:$F$15</c:f>
              <c:numCache>
                <c:formatCode>General</c:formatCode>
                <c:ptCount val="5"/>
                <c:pt idx="0">
                  <c:v>15.03</c:v>
                </c:pt>
                <c:pt idx="1">
                  <c:v>212.5</c:v>
                </c:pt>
                <c:pt idx="2">
                  <c:v>641.2</c:v>
                </c:pt>
                <c:pt idx="3">
                  <c:v>848.8</c:v>
                </c:pt>
                <c:pt idx="4">
                  <c:v>1095.8</c:v>
                </c:pt>
              </c:numCache>
            </c:numRef>
          </c:yVal>
          <c:smooth val="0"/>
        </c:ser>
        <c:axId val="26836432"/>
        <c:axId val="56801016"/>
      </c:scatterChart>
      <c:valAx>
        <c:axId val="268364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U₀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801016"/>
        <c:crosses val="autoZero"/>
        <c:crossBetween val="midCat"/>
      </c:valAx>
      <c:valAx>
        <c:axId val="568010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8364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 = 60 °C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Лист1!$B$20:$F$20</c:f>
              <c:numCache>
                <c:formatCode>General</c:formatCode>
                <c:ptCount val="5"/>
                <c:pt idx="0">
                  <c:v>9.94</c:v>
                </c:pt>
                <c:pt idx="1">
                  <c:v>140.1</c:v>
                </c:pt>
                <c:pt idx="2">
                  <c:v>274.8</c:v>
                </c:pt>
                <c:pt idx="3">
                  <c:v>418.2</c:v>
                </c:pt>
                <c:pt idx="4">
                  <c:v>549.3</c:v>
                </c:pt>
              </c:numCache>
            </c:numRef>
          </c:xVal>
          <c:yVal>
            <c:numRef>
              <c:f>Лист1!$B$21:$F$21</c:f>
              <c:numCache>
                <c:formatCode>General</c:formatCode>
                <c:ptCount val="5"/>
                <c:pt idx="0">
                  <c:v>15.26</c:v>
                </c:pt>
                <c:pt idx="1">
                  <c:v>215.2</c:v>
                </c:pt>
                <c:pt idx="2">
                  <c:v>424.3</c:v>
                </c:pt>
                <c:pt idx="3">
                  <c:v>651.4</c:v>
                </c:pt>
                <c:pt idx="4">
                  <c:v>867.2</c:v>
                </c:pt>
              </c:numCache>
            </c:numRef>
          </c:yVal>
          <c:smooth val="0"/>
        </c:ser>
        <c:axId val="79877920"/>
        <c:axId val="47882329"/>
      </c:scatterChart>
      <c:valAx>
        <c:axId val="798779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U₀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882329"/>
        <c:crosses val="autoZero"/>
        <c:crossBetween val="midCat"/>
      </c:valAx>
      <c:valAx>
        <c:axId val="478823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U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8779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Лист1!$B$4:$I$4</c:f>
              <c:numCache>
                <c:formatCode>General</c:formatCode>
                <c:ptCount val="8"/>
                <c:pt idx="0">
                  <c:v>1.63212544</c:v>
                </c:pt>
                <c:pt idx="1">
                  <c:v>7.0826833</c:v>
                </c:pt>
                <c:pt idx="2">
                  <c:v>18.3862073</c:v>
                </c:pt>
                <c:pt idx="3">
                  <c:v>33.7579088</c:v>
                </c:pt>
                <c:pt idx="4">
                  <c:v>49.9060704</c:v>
                </c:pt>
                <c:pt idx="5">
                  <c:v>75.4828536</c:v>
                </c:pt>
                <c:pt idx="6">
                  <c:v>106.6617426</c:v>
                </c:pt>
                <c:pt idx="7">
                  <c:v>133.0006131</c:v>
                </c:pt>
              </c:numCache>
            </c:numRef>
          </c:xVal>
          <c:yVal>
            <c:numRef>
              <c:f>Лист1!$B$5:$I$5</c:f>
              <c:numCache>
                <c:formatCode>General</c:formatCode>
                <c:ptCount val="8"/>
                <c:pt idx="0">
                  <c:v>14.6972860125261</c:v>
                </c:pt>
                <c:pt idx="1">
                  <c:v>14.7164736986052</c:v>
                </c:pt>
                <c:pt idx="2">
                  <c:v>14.7576281270363</c:v>
                </c:pt>
                <c:pt idx="3">
                  <c:v>14.8118977796397</c:v>
                </c:pt>
                <c:pt idx="4">
                  <c:v>14.8681303507318</c:v>
                </c:pt>
                <c:pt idx="5">
                  <c:v>14.9586125344896</c:v>
                </c:pt>
                <c:pt idx="6">
                  <c:v>15.0669138795788</c:v>
                </c:pt>
                <c:pt idx="7">
                  <c:v>15.1586971143068</c:v>
                </c:pt>
              </c:numCache>
            </c:numRef>
          </c:yVal>
          <c:smooth val="0"/>
        </c:ser>
        <c:axId val="64408392"/>
        <c:axId val="48069535"/>
      </c:scatterChart>
      <c:valAx>
        <c:axId val="644083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069535"/>
        <c:crosses val="autoZero"/>
        <c:crossBetween val="midCat"/>
      </c:valAx>
      <c:valAx>
        <c:axId val="480695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4083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0</xdr:colOff>
      <xdr:row>0</xdr:row>
      <xdr:rowOff>181080</xdr:rowOff>
    </xdr:from>
    <xdr:to>
      <xdr:col>22</xdr:col>
      <xdr:colOff>304560</xdr:colOff>
      <xdr:row>15</xdr:row>
      <xdr:rowOff>66600</xdr:rowOff>
    </xdr:to>
    <xdr:graphicFrame>
      <xdr:nvGraphicFramePr>
        <xdr:cNvPr id="0" name="Диаграмма 1"/>
        <xdr:cNvGraphicFramePr/>
      </xdr:nvGraphicFramePr>
      <xdr:xfrm>
        <a:off x="13449600" y="181080"/>
        <a:ext cx="5994360" cy="28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600120</xdr:colOff>
      <xdr:row>15</xdr:row>
      <xdr:rowOff>181080</xdr:rowOff>
    </xdr:from>
    <xdr:to>
      <xdr:col>22</xdr:col>
      <xdr:colOff>294840</xdr:colOff>
      <xdr:row>30</xdr:row>
      <xdr:rowOff>66600</xdr:rowOff>
    </xdr:to>
    <xdr:graphicFrame>
      <xdr:nvGraphicFramePr>
        <xdr:cNvPr id="1" name="Диаграмма 2"/>
        <xdr:cNvGraphicFramePr/>
      </xdr:nvGraphicFramePr>
      <xdr:xfrm>
        <a:off x="13237200" y="3181320"/>
        <a:ext cx="6197040" cy="28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600120</xdr:colOff>
      <xdr:row>31</xdr:row>
      <xdr:rowOff>0</xdr:rowOff>
    </xdr:from>
    <xdr:to>
      <xdr:col>22</xdr:col>
      <xdr:colOff>294840</xdr:colOff>
      <xdr:row>45</xdr:row>
      <xdr:rowOff>75960</xdr:rowOff>
    </xdr:to>
    <xdr:graphicFrame>
      <xdr:nvGraphicFramePr>
        <xdr:cNvPr id="2" name="Диаграмма 3"/>
        <xdr:cNvGraphicFramePr/>
      </xdr:nvGraphicFramePr>
      <xdr:xfrm>
        <a:off x="13237200" y="6200640"/>
        <a:ext cx="6197040" cy="279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590400</xdr:colOff>
      <xdr:row>45</xdr:row>
      <xdr:rowOff>171360</xdr:rowOff>
    </xdr:from>
    <xdr:to>
      <xdr:col>22</xdr:col>
      <xdr:colOff>285120</xdr:colOff>
      <xdr:row>60</xdr:row>
      <xdr:rowOff>56880</xdr:rowOff>
    </xdr:to>
    <xdr:graphicFrame>
      <xdr:nvGraphicFramePr>
        <xdr:cNvPr id="3" name="Диаграмма 4"/>
        <xdr:cNvGraphicFramePr/>
      </xdr:nvGraphicFramePr>
      <xdr:xfrm>
        <a:off x="13227480" y="9086760"/>
        <a:ext cx="619704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304560</xdr:colOff>
      <xdr:row>15</xdr:row>
      <xdr:rowOff>75960</xdr:rowOff>
    </xdr:to>
    <xdr:graphicFrame>
      <xdr:nvGraphicFramePr>
        <xdr:cNvPr id="4" name="Диаграмма 5"/>
        <xdr:cNvGraphicFramePr/>
      </xdr:nvGraphicFramePr>
      <xdr:xfrm>
        <a:off x="20764800" y="199800"/>
        <a:ext cx="5994360" cy="28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9" activeCellId="0" sqref="E2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3" min="2" style="2" width="9.28"/>
    <col collapsed="false" customWidth="true" hidden="false" outlineLevel="0" max="5" min="4" style="2" width="9.85"/>
    <col collapsed="false" customWidth="true" hidden="false" outlineLevel="0" max="6" min="6" style="2" width="9.28"/>
    <col collapsed="false" customWidth="true" hidden="false" outlineLevel="0" max="9" min="7" style="2" width="10.28"/>
    <col collapsed="false" customWidth="false" hidden="false" outlineLevel="0" max="1024" min="10" style="2" width="9.14"/>
  </cols>
  <sheetData>
    <row r="1" customFormat="false" ht="15.75" hidden="false" customHeight="false" outlineLevel="0" collapsed="false">
      <c r="A1" s="3" t="s">
        <v>0</v>
      </c>
      <c r="B1" s="4" t="n">
        <v>23</v>
      </c>
      <c r="C1" s="4"/>
      <c r="D1" s="4"/>
      <c r="E1" s="4"/>
      <c r="F1" s="4"/>
      <c r="G1" s="4"/>
      <c r="H1" s="4"/>
      <c r="I1" s="4"/>
      <c r="M1" s="2" t="s">
        <v>1</v>
      </c>
      <c r="N1" s="5" t="s">
        <v>2</v>
      </c>
    </row>
    <row r="2" customFormat="false" ht="15.75" hidden="false" customHeight="false" outlineLevel="0" collapsed="false">
      <c r="A2" s="6" t="s">
        <v>3</v>
      </c>
      <c r="B2" s="7" t="n">
        <v>105.38</v>
      </c>
      <c r="C2" s="7" t="n">
        <v>219.38</v>
      </c>
      <c r="D2" s="7" t="n">
        <v>352.97</v>
      </c>
      <c r="E2" s="7" t="n">
        <v>477.4</v>
      </c>
      <c r="F2" s="7" t="n">
        <v>579.36</v>
      </c>
      <c r="G2" s="7" t="n">
        <v>710.36</v>
      </c>
      <c r="H2" s="7" t="n">
        <v>841.38</v>
      </c>
      <c r="I2" s="8" t="n">
        <v>936.69</v>
      </c>
      <c r="L2" s="2" t="s">
        <v>4</v>
      </c>
      <c r="M2" s="2" t="n">
        <v>0.05</v>
      </c>
      <c r="N2" s="2" t="n">
        <v>0.005</v>
      </c>
    </row>
    <row r="3" customFormat="false" ht="15.75" hidden="false" customHeight="false" outlineLevel="0" collapsed="false">
      <c r="A3" s="6" t="s">
        <v>5</v>
      </c>
      <c r="B3" s="7" t="n">
        <v>154.88</v>
      </c>
      <c r="C3" s="7" t="n">
        <v>322.85</v>
      </c>
      <c r="D3" s="7" t="n">
        <v>520.9</v>
      </c>
      <c r="E3" s="7" t="n">
        <v>707.12</v>
      </c>
      <c r="F3" s="7" t="n">
        <v>861.4</v>
      </c>
      <c r="G3" s="7" t="n">
        <v>1062.6</v>
      </c>
      <c r="H3" s="7" t="n">
        <v>1267.7</v>
      </c>
      <c r="I3" s="8" t="n">
        <v>1419.9</v>
      </c>
      <c r="L3" s="2" t="s">
        <v>6</v>
      </c>
      <c r="M3" s="2" t="n">
        <v>10</v>
      </c>
      <c r="N3" s="2" t="n">
        <v>0.1</v>
      </c>
    </row>
    <row r="4" customFormat="false" ht="15.75" hidden="false" customHeight="false" outlineLevel="0" collapsed="false">
      <c r="A4" s="6" t="s">
        <v>7</v>
      </c>
      <c r="B4" s="9" t="n">
        <f aca="false">B2*B3/$M$6/1000</f>
        <v>1.63212544</v>
      </c>
      <c r="C4" s="9" t="n">
        <f aca="false">C2*C3/$M$6/1000</f>
        <v>7.0826833</v>
      </c>
      <c r="D4" s="10" t="n">
        <f aca="false">D2*D3/$M$6/1000</f>
        <v>18.3862073</v>
      </c>
      <c r="E4" s="10" t="n">
        <f aca="false">E2*E3/$M$6/1000</f>
        <v>33.7579088</v>
      </c>
      <c r="F4" s="10" t="n">
        <f aca="false">F2*F3/$M$6/1000</f>
        <v>49.9060704</v>
      </c>
      <c r="G4" s="10" t="n">
        <f aca="false">G2*G3/$M$6/1000</f>
        <v>75.4828536</v>
      </c>
      <c r="H4" s="10" t="n">
        <f aca="false">H2*H3/$M$6/1000</f>
        <v>106.6617426</v>
      </c>
      <c r="I4" s="11" t="n">
        <f aca="false">I2*I3/$M$6/1000</f>
        <v>133.0006131</v>
      </c>
      <c r="L4" s="2" t="s">
        <v>8</v>
      </c>
      <c r="M4" s="2" t="n">
        <v>5.3</v>
      </c>
    </row>
    <row r="5" customFormat="false" ht="15.75" hidden="false" customHeight="false" outlineLevel="0" collapsed="false">
      <c r="A5" s="12" t="s">
        <v>9</v>
      </c>
      <c r="B5" s="13" t="n">
        <f aca="false">$M$6*B3/B2</f>
        <v>14.6972860125261</v>
      </c>
      <c r="C5" s="13" t="n">
        <f aca="false">$M$6*C3/C2</f>
        <v>14.7164736986052</v>
      </c>
      <c r="D5" s="13" t="n">
        <f aca="false">$M$6*D3/D2</f>
        <v>14.7576281270363</v>
      </c>
      <c r="E5" s="13" t="n">
        <f aca="false">$M$6*E3/E2</f>
        <v>14.8118977796397</v>
      </c>
      <c r="F5" s="13" t="n">
        <f aca="false">$M$6*F3/F2</f>
        <v>14.8681303507318</v>
      </c>
      <c r="G5" s="13" t="n">
        <f aca="false">$M$6*G3/G2</f>
        <v>14.9586125344896</v>
      </c>
      <c r="H5" s="13" t="n">
        <f aca="false">$M$6*H3/H2</f>
        <v>15.0669138795788</v>
      </c>
      <c r="I5" s="14" t="n">
        <f aca="false">$M$6*I3/I2</f>
        <v>15.1586971143068</v>
      </c>
      <c r="L5" s="2" t="s">
        <v>10</v>
      </c>
      <c r="M5" s="2" t="n">
        <v>365</v>
      </c>
      <c r="N5" s="2" t="n">
        <v>2</v>
      </c>
    </row>
    <row r="6" customFormat="false" ht="15.75" hidden="false" customHeight="false" outlineLevel="0" collapsed="false">
      <c r="A6" s="15"/>
      <c r="B6" s="15"/>
      <c r="C6" s="15"/>
      <c r="D6" s="15"/>
      <c r="E6" s="15"/>
      <c r="F6" s="15"/>
      <c r="G6" s="15"/>
      <c r="H6" s="15"/>
      <c r="I6" s="15"/>
      <c r="L6" s="2" t="s">
        <v>11</v>
      </c>
      <c r="M6" s="2" t="n">
        <v>10</v>
      </c>
      <c r="N6" s="2" t="n">
        <v>0.0005</v>
      </c>
    </row>
    <row r="7" customFormat="false" ht="15.75" hidden="false" customHeight="false" outlineLevel="0" collapsed="false">
      <c r="A7" s="3" t="s">
        <v>0</v>
      </c>
      <c r="B7" s="4" t="n">
        <v>34</v>
      </c>
      <c r="C7" s="4"/>
      <c r="D7" s="4"/>
      <c r="E7" s="4"/>
      <c r="F7" s="4"/>
      <c r="G7" s="4"/>
      <c r="H7" s="4"/>
      <c r="I7" s="4"/>
      <c r="L7" s="2" t="s">
        <v>12</v>
      </c>
      <c r="M7" s="2" t="n">
        <v>0.017</v>
      </c>
      <c r="N7" s="2" t="n">
        <v>0.002</v>
      </c>
    </row>
    <row r="8" customFormat="false" ht="15.75" hidden="false" customHeight="false" outlineLevel="0" collapsed="false">
      <c r="A8" s="6" t="s">
        <v>3</v>
      </c>
      <c r="B8" s="10" t="n">
        <v>10.093</v>
      </c>
      <c r="C8" s="7" t="n">
        <v>142.5</v>
      </c>
      <c r="D8" s="7" t="n">
        <v>279.86</v>
      </c>
      <c r="E8" s="7" t="n">
        <v>426.64</v>
      </c>
      <c r="F8" s="7" t="n">
        <v>562</v>
      </c>
      <c r="G8" s="10"/>
      <c r="H8" s="10"/>
      <c r="I8" s="11"/>
    </row>
    <row r="9" customFormat="false" ht="15.75" hidden="false" customHeight="false" outlineLevel="0" collapsed="false">
      <c r="A9" s="6" t="s">
        <v>5</v>
      </c>
      <c r="B9" s="10" t="n">
        <v>15.087</v>
      </c>
      <c r="C9" s="7" t="n">
        <v>213.34</v>
      </c>
      <c r="D9" s="7" t="n">
        <v>420.63</v>
      </c>
      <c r="E9" s="7" t="n">
        <v>643.62</v>
      </c>
      <c r="F9" s="7" t="n">
        <v>851.97</v>
      </c>
      <c r="G9" s="10"/>
      <c r="H9" s="10"/>
      <c r="I9" s="11"/>
    </row>
    <row r="10" customFormat="false" ht="15.75" hidden="false" customHeight="false" outlineLevel="0" collapsed="false">
      <c r="A10" s="6" t="s">
        <v>7</v>
      </c>
      <c r="B10" s="9" t="n">
        <f aca="false">B8*B9/$M$6/1000</f>
        <v>0.0152273091</v>
      </c>
      <c r="C10" s="9" t="n">
        <f aca="false">C8*C9/$M$6/1000</f>
        <v>3.040095</v>
      </c>
      <c r="D10" s="10" t="n">
        <f aca="false">D8*D9/$M$6/1000</f>
        <v>11.77175118</v>
      </c>
      <c r="E10" s="10" t="n">
        <f aca="false">E8*E9/$M$6/1000</f>
        <v>27.45940368</v>
      </c>
      <c r="F10" s="10" t="n">
        <f aca="false">F8*F9/$M$6/1000</f>
        <v>47.880714</v>
      </c>
      <c r="G10" s="9"/>
      <c r="H10" s="9"/>
      <c r="I10" s="16"/>
    </row>
    <row r="11" customFormat="false" ht="15.75" hidden="false" customHeight="false" outlineLevel="0" collapsed="false">
      <c r="A11" s="12" t="s">
        <v>9</v>
      </c>
      <c r="B11" s="13" t="n">
        <f aca="false">$M$6*B9/B8</f>
        <v>14.9479837511146</v>
      </c>
      <c r="C11" s="13" t="n">
        <f aca="false">$M$6*C9/C8</f>
        <v>14.9712280701754</v>
      </c>
      <c r="D11" s="13" t="n">
        <f aca="false">$M$6*D9/D8</f>
        <v>15.0300150075038</v>
      </c>
      <c r="E11" s="13" t="n">
        <f aca="false">$M$6*E9/E8</f>
        <v>15.0857866116632</v>
      </c>
      <c r="F11" s="13" t="n">
        <f aca="false">$M$6*F9/F8</f>
        <v>15.1596085409253</v>
      </c>
      <c r="G11" s="17"/>
      <c r="H11" s="17"/>
      <c r="I11" s="18"/>
    </row>
    <row r="12" customFormat="false" ht="15.75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  <c r="I12" s="15"/>
    </row>
    <row r="13" customFormat="false" ht="15.75" hidden="false" customHeight="false" outlineLevel="0" collapsed="false">
      <c r="A13" s="3" t="s">
        <v>0</v>
      </c>
      <c r="B13" s="4" t="n">
        <v>45</v>
      </c>
      <c r="C13" s="4"/>
      <c r="D13" s="4"/>
      <c r="E13" s="4"/>
      <c r="F13" s="4"/>
      <c r="G13" s="4"/>
      <c r="H13" s="4"/>
      <c r="I13" s="4"/>
    </row>
    <row r="14" customFormat="false" ht="15.75" hidden="false" customHeight="false" outlineLevel="0" collapsed="false">
      <c r="A14" s="6" t="s">
        <v>3</v>
      </c>
      <c r="B14" s="10" t="n">
        <v>9.938</v>
      </c>
      <c r="C14" s="7" t="n">
        <v>140.23</v>
      </c>
      <c r="D14" s="7" t="n">
        <v>419.5</v>
      </c>
      <c r="E14" s="7" t="n">
        <v>551.85</v>
      </c>
      <c r="F14" s="7" t="n">
        <v>706.22</v>
      </c>
      <c r="G14" s="19"/>
      <c r="H14" s="10"/>
      <c r="I14" s="11"/>
    </row>
    <row r="15" customFormat="false" ht="15.75" hidden="false" customHeight="false" outlineLevel="0" collapsed="false">
      <c r="A15" s="6" t="s">
        <v>5</v>
      </c>
      <c r="B15" s="10" t="n">
        <v>15.03</v>
      </c>
      <c r="C15" s="7" t="n">
        <v>212.5</v>
      </c>
      <c r="D15" s="7" t="n">
        <v>641.2</v>
      </c>
      <c r="E15" s="7" t="n">
        <v>848.8</v>
      </c>
      <c r="F15" s="7" t="n">
        <v>1095.8</v>
      </c>
      <c r="G15" s="19"/>
      <c r="H15" s="10"/>
      <c r="I15" s="11"/>
    </row>
    <row r="16" customFormat="false" ht="15.75" hidden="false" customHeight="false" outlineLevel="0" collapsed="false">
      <c r="A16" s="6" t="s">
        <v>7</v>
      </c>
      <c r="B16" s="9" t="n">
        <f aca="false">B14*B15/$M$6/1000</f>
        <v>0.014936814</v>
      </c>
      <c r="C16" s="9" t="n">
        <f aca="false">C14*C15/$M$6/1000</f>
        <v>2.9798875</v>
      </c>
      <c r="D16" s="10" t="n">
        <f aca="false">D14*D15/$M$6/1000</f>
        <v>26.89834</v>
      </c>
      <c r="E16" s="10" t="n">
        <f aca="false">E14*E15/$M$6/1000</f>
        <v>46.841028</v>
      </c>
      <c r="F16" s="10" t="n">
        <f aca="false">F14*F15/$M$6/1000</f>
        <v>77.3875876</v>
      </c>
      <c r="G16" s="19"/>
      <c r="H16" s="19"/>
      <c r="I16" s="20"/>
    </row>
    <row r="17" customFormat="false" ht="15.75" hidden="false" customHeight="false" outlineLevel="0" collapsed="false">
      <c r="A17" s="12" t="s">
        <v>9</v>
      </c>
      <c r="B17" s="13" t="n">
        <f aca="false">$M$6*B15/B14</f>
        <v>15.1237673576172</v>
      </c>
      <c r="C17" s="13" t="n">
        <f aca="false">$M$6*C15/C14</f>
        <v>15.1536761035442</v>
      </c>
      <c r="D17" s="13" t="n">
        <f aca="false">$M$6*D15/D14</f>
        <v>15.284862932062</v>
      </c>
      <c r="E17" s="13" t="n">
        <f aca="false">$M$6*E15/E14</f>
        <v>15.3809912113799</v>
      </c>
      <c r="F17" s="13" t="n">
        <f aca="false">$M$6*F15/F14</f>
        <v>15.5164113165869</v>
      </c>
      <c r="G17" s="17"/>
      <c r="H17" s="17"/>
      <c r="I17" s="18"/>
    </row>
    <row r="18" customFormat="false" ht="15.75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  <c r="I18" s="15"/>
    </row>
    <row r="19" customFormat="false" ht="15.75" hidden="false" customHeight="false" outlineLevel="0" collapsed="false">
      <c r="A19" s="3" t="s">
        <v>0</v>
      </c>
      <c r="B19" s="4" t="n">
        <v>60</v>
      </c>
      <c r="C19" s="4"/>
      <c r="D19" s="4"/>
      <c r="E19" s="4"/>
      <c r="F19" s="4"/>
      <c r="G19" s="4"/>
      <c r="H19" s="4"/>
      <c r="I19" s="4"/>
    </row>
    <row r="20" customFormat="false" ht="15.75" hidden="false" customHeight="false" outlineLevel="0" collapsed="false">
      <c r="A20" s="6" t="s">
        <v>3</v>
      </c>
      <c r="B20" s="10" t="n">
        <v>9.94</v>
      </c>
      <c r="C20" s="7" t="n">
        <v>140.1</v>
      </c>
      <c r="D20" s="7" t="n">
        <v>274.8</v>
      </c>
      <c r="E20" s="7" t="n">
        <v>418.2</v>
      </c>
      <c r="F20" s="7" t="n">
        <v>549.3</v>
      </c>
      <c r="G20" s="10"/>
      <c r="H20" s="10"/>
      <c r="I20" s="11"/>
    </row>
    <row r="21" customFormat="false" ht="15.75" hidden="false" customHeight="false" outlineLevel="0" collapsed="false">
      <c r="A21" s="6" t="s">
        <v>5</v>
      </c>
      <c r="B21" s="10" t="n">
        <v>15.26</v>
      </c>
      <c r="C21" s="7" t="n">
        <v>215.2</v>
      </c>
      <c r="D21" s="7" t="n">
        <v>424.3</v>
      </c>
      <c r="E21" s="7" t="n">
        <v>651.4</v>
      </c>
      <c r="F21" s="7" t="n">
        <v>867.2</v>
      </c>
      <c r="G21" s="10"/>
      <c r="H21" s="10"/>
      <c r="I21" s="11"/>
    </row>
    <row r="22" customFormat="false" ht="15.75" hidden="false" customHeight="false" outlineLevel="0" collapsed="false">
      <c r="A22" s="6" t="s">
        <v>7</v>
      </c>
      <c r="B22" s="9" t="n">
        <f aca="false">B20*B21/$M$6/1000</f>
        <v>0.01516844</v>
      </c>
      <c r="C22" s="9" t="n">
        <f aca="false">C20*C21/$M$6/1000</f>
        <v>3.014952</v>
      </c>
      <c r="D22" s="10" t="n">
        <f aca="false">D20*D21/$M$6/1000</f>
        <v>11.659764</v>
      </c>
      <c r="E22" s="10" t="n">
        <f aca="false">E20*E21/$M$6/1000</f>
        <v>27.241548</v>
      </c>
      <c r="F22" s="10" t="n">
        <f aca="false">F20*F21/$M$6/1000</f>
        <v>47.635296</v>
      </c>
      <c r="G22" s="19"/>
      <c r="H22" s="19"/>
      <c r="I22" s="20"/>
    </row>
    <row r="23" customFormat="false" ht="15.75" hidden="false" customHeight="false" outlineLevel="0" collapsed="false">
      <c r="A23" s="12" t="s">
        <v>9</v>
      </c>
      <c r="B23" s="13" t="n">
        <f aca="false">$M$6*B21/B20</f>
        <v>15.3521126760563</v>
      </c>
      <c r="C23" s="13" t="n">
        <f aca="false">$M$6*C21/C20</f>
        <v>15.3604568165596</v>
      </c>
      <c r="D23" s="13" t="n">
        <f aca="false">$M$6*D21/D20</f>
        <v>15.4403202328967</v>
      </c>
      <c r="E23" s="13" t="n">
        <f aca="false">$M$6*E21/E20</f>
        <v>15.5762792922047</v>
      </c>
      <c r="F23" s="13" t="n">
        <f aca="false">$M$6*F21/F20</f>
        <v>15.7873657382123</v>
      </c>
      <c r="G23" s="17"/>
      <c r="H23" s="17"/>
      <c r="I23" s="18"/>
    </row>
    <row r="24" customFormat="false" ht="15.75" hidden="false" customHeight="false" outlineLevel="0" collapsed="false">
      <c r="A24" s="21"/>
      <c r="B24" s="19"/>
      <c r="C24" s="19"/>
      <c r="D24" s="19"/>
      <c r="E24" s="19"/>
      <c r="F24" s="19"/>
      <c r="G24" s="19"/>
      <c r="H24" s="19"/>
      <c r="I24" s="19"/>
    </row>
    <row r="25" customFormat="false" ht="15.75" hidden="false" customHeight="false" outlineLevel="0" collapsed="false">
      <c r="A25" s="21"/>
      <c r="B25" s="19"/>
      <c r="C25" s="19"/>
      <c r="D25" s="19"/>
      <c r="E25" s="19"/>
      <c r="F25" s="19"/>
      <c r="G25" s="19"/>
      <c r="H25" s="19"/>
      <c r="I25" s="19"/>
    </row>
    <row r="26" customFormat="false" ht="15.75" hidden="false" customHeight="false" outlineLevel="0" collapsed="false">
      <c r="A26" s="3" t="s">
        <v>0</v>
      </c>
      <c r="B26" s="22" t="n">
        <v>23</v>
      </c>
      <c r="C26" s="22" t="n">
        <v>34</v>
      </c>
      <c r="D26" s="22" t="n">
        <v>45</v>
      </c>
      <c r="E26" s="4" t="n">
        <v>60</v>
      </c>
      <c r="F26" s="19"/>
      <c r="G26" s="19"/>
      <c r="H26" s="19"/>
      <c r="I26" s="19"/>
    </row>
    <row r="27" customFormat="false" ht="15.75" hidden="false" customHeight="false" outlineLevel="0" collapsed="false">
      <c r="A27" s="6" t="s">
        <v>13</v>
      </c>
      <c r="B27" s="19" t="n">
        <v>14.69</v>
      </c>
      <c r="C27" s="19" t="n">
        <v>14.96</v>
      </c>
      <c r="D27" s="19" t="n">
        <v>15.13</v>
      </c>
      <c r="E27" s="20" t="n">
        <v>15.34</v>
      </c>
      <c r="F27" s="19"/>
      <c r="G27" s="19"/>
      <c r="H27" s="19"/>
      <c r="I27" s="19"/>
    </row>
    <row r="28" customFormat="false" ht="15.75" hidden="false" customHeight="false" outlineLevel="0" collapsed="false">
      <c r="A28" s="6" t="s">
        <v>14</v>
      </c>
      <c r="B28" s="19" t="n">
        <v>3.51</v>
      </c>
      <c r="C28" s="19" t="n">
        <v>4.3</v>
      </c>
      <c r="D28" s="19" t="n">
        <v>5.1</v>
      </c>
      <c r="E28" s="20" t="n">
        <v>9.4</v>
      </c>
      <c r="F28" s="19"/>
      <c r="G28" s="19"/>
      <c r="H28" s="19"/>
      <c r="I28" s="19"/>
    </row>
    <row r="29" customFormat="false" ht="15.75" hidden="false" customHeight="false" outlineLevel="0" collapsed="false">
      <c r="A29" s="23" t="s">
        <v>15</v>
      </c>
      <c r="B29" s="17" t="n">
        <v>0.01</v>
      </c>
      <c r="C29" s="17" t="n">
        <v>0.4</v>
      </c>
      <c r="D29" s="17" t="n">
        <v>0.2</v>
      </c>
      <c r="E29" s="18" t="n">
        <v>0.3</v>
      </c>
      <c r="F29" s="19"/>
      <c r="G29" s="19"/>
      <c r="H29" s="19"/>
      <c r="I29" s="19"/>
    </row>
    <row r="30" customFormat="false" ht="15.75" hidden="false" customHeight="false" outlineLevel="0" collapsed="false">
      <c r="A30" s="21"/>
      <c r="B30" s="10"/>
      <c r="C30" s="10"/>
      <c r="D30" s="10"/>
      <c r="E30" s="10"/>
      <c r="F30" s="10"/>
      <c r="G30" s="10"/>
      <c r="H30" s="10"/>
      <c r="I30" s="10"/>
    </row>
    <row r="31" customFormat="false" ht="15.75" hidden="false" customHeight="false" outlineLevel="0" collapsed="false">
      <c r="A31" s="3" t="s">
        <v>16</v>
      </c>
      <c r="B31" s="24" t="n">
        <f aca="false">273+B26</f>
        <v>296</v>
      </c>
      <c r="C31" s="24" t="n">
        <f aca="false">273+C26</f>
        <v>307</v>
      </c>
      <c r="D31" s="24" t="n">
        <f aca="false">273+D26</f>
        <v>318</v>
      </c>
      <c r="E31" s="25" t="n">
        <f aca="false">273+E26</f>
        <v>333</v>
      </c>
      <c r="F31" s="10"/>
      <c r="G31" s="10"/>
      <c r="H31" s="10"/>
      <c r="I31" s="10"/>
    </row>
    <row r="32" customFormat="false" ht="15.75" hidden="false" customHeight="false" outlineLevel="0" collapsed="false">
      <c r="A32" s="6" t="s">
        <v>17</v>
      </c>
      <c r="B32" s="7" t="n">
        <f aca="false">$M$7*$M$4/(2*3.1415926*$M$5/1000*B28)*1000</f>
        <v>11.1929599322417</v>
      </c>
      <c r="C32" s="7" t="n">
        <f aca="false">$M$7*$M$4/(2*3.1415926*$M$5/1000*C28)*1000</f>
        <v>9.13657892143448</v>
      </c>
      <c r="D32" s="7" t="n">
        <f aca="false">$M$7*$M$4/(2*3.1415926*$M$5/1000*D28)*1000</f>
        <v>7.70339007101339</v>
      </c>
      <c r="E32" s="8" t="n">
        <f aca="false">$M$7*$M$4/(2*3.1415926*$M$5/1000*E28)*1000</f>
        <v>4.17949886831577</v>
      </c>
      <c r="F32" s="19"/>
      <c r="G32" s="19"/>
      <c r="H32" s="19"/>
      <c r="I32" s="19"/>
    </row>
    <row r="33" customFormat="false" ht="15.75" hidden="false" customHeight="false" outlineLevel="0" collapsed="false">
      <c r="A33" s="26" t="s">
        <v>18</v>
      </c>
      <c r="B33" s="19" t="n">
        <v>1.3</v>
      </c>
      <c r="C33" s="19" t="n">
        <v>1.4</v>
      </c>
      <c r="D33" s="7" t="n">
        <v>1</v>
      </c>
      <c r="E33" s="20" t="n">
        <v>0.5</v>
      </c>
      <c r="F33" s="19"/>
      <c r="G33" s="19"/>
      <c r="H33" s="19"/>
      <c r="I33" s="19"/>
    </row>
    <row r="34" customFormat="false" ht="15.75" hidden="false" customHeight="false" outlineLevel="0" collapsed="false">
      <c r="A34" s="6" t="s">
        <v>19</v>
      </c>
      <c r="B34" s="27" t="n">
        <f aca="false">LN(B31/293)</f>
        <v>0.010186845306993</v>
      </c>
      <c r="C34" s="27" t="n">
        <f aca="false">LN(C31/293)</f>
        <v>0.0466751385701299</v>
      </c>
      <c r="D34" s="27" t="n">
        <f aca="false">LN(D31/293)</f>
        <v>0.0818787737631095</v>
      </c>
      <c r="E34" s="28" t="n">
        <f aca="false">LN(E31/293)</f>
        <v>0.127969880963377</v>
      </c>
      <c r="F34" s="19"/>
      <c r="G34" s="19"/>
      <c r="H34" s="19"/>
      <c r="I34" s="19"/>
    </row>
    <row r="35" customFormat="false" ht="15.75" hidden="false" customHeight="false" outlineLevel="0" collapsed="false">
      <c r="A35" s="6" t="s">
        <v>20</v>
      </c>
      <c r="B35" s="19" t="n">
        <f aca="false">LN(B32/25.9)</f>
        <v>-0.838957965520513</v>
      </c>
      <c r="C35" s="19" t="n">
        <f aca="false">LN(C32/25.9)</f>
        <v>-1.04195695074226</v>
      </c>
      <c r="D35" s="19" t="n">
        <f aca="false">LN(D32/25.9)</f>
        <v>-1.21258246777302</v>
      </c>
      <c r="E35" s="20" t="n">
        <f aca="false">LN(E32/25.9)</f>
        <v>-1.8240516173187</v>
      </c>
      <c r="F35" s="19"/>
      <c r="G35" s="19"/>
      <c r="H35" s="19"/>
      <c r="I35" s="19"/>
    </row>
    <row r="36" customFormat="false" ht="15.75" hidden="false" customHeight="false" outlineLevel="0" collapsed="false">
      <c r="A36" s="12" t="s">
        <v>21</v>
      </c>
      <c r="B36" s="13" t="n">
        <f aca="false">B33/B32</f>
        <v>0.116144434347103</v>
      </c>
      <c r="C36" s="13" t="n">
        <f aca="false">C33/C32</f>
        <v>0.153230220199334</v>
      </c>
      <c r="D36" s="13" t="n">
        <f aca="false">D33/D32</f>
        <v>0.129812977245283</v>
      </c>
      <c r="E36" s="14" t="n">
        <f aca="false">E33/E32</f>
        <v>0.119631567265261</v>
      </c>
      <c r="F36" s="19"/>
      <c r="G36" s="19"/>
      <c r="H36" s="19"/>
      <c r="I36" s="19"/>
    </row>
    <row r="48" customFormat="false" ht="15.75" hidden="false" customHeight="false" outlineLevel="0" collapsed="false">
      <c r="A48" s="1" t="s">
        <v>22</v>
      </c>
      <c r="B48" s="2" t="n">
        <v>4000</v>
      </c>
      <c r="C48" s="2" t="n">
        <v>260</v>
      </c>
      <c r="D48" s="2" t="n">
        <v>120</v>
      </c>
      <c r="E48" s="2" t="n">
        <v>70</v>
      </c>
      <c r="F48" s="2" t="n">
        <v>47</v>
      </c>
      <c r="G48" s="2" t="n">
        <v>33</v>
      </c>
      <c r="H48" s="2" t="n">
        <v>23</v>
      </c>
      <c r="I48" s="2" t="n">
        <v>19</v>
      </c>
    </row>
  </sheetData>
  <mergeCells count="7">
    <mergeCell ref="B1:I1"/>
    <mergeCell ref="A6:I6"/>
    <mergeCell ref="B7:I7"/>
    <mergeCell ref="A12:I12"/>
    <mergeCell ref="B13:I13"/>
    <mergeCell ref="A18:I18"/>
    <mergeCell ref="B19:I19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6" activeCellId="0" sqref="I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23</v>
      </c>
      <c r="B1" s="0" t="s">
        <v>3</v>
      </c>
      <c r="C1" s="0" t="s">
        <v>5</v>
      </c>
      <c r="D1" s="0" t="s">
        <v>7</v>
      </c>
      <c r="E1" s="0" t="s">
        <v>9</v>
      </c>
      <c r="G1" s="0" t="s">
        <v>24</v>
      </c>
      <c r="H1" s="0" t="s">
        <v>3</v>
      </c>
      <c r="I1" s="0" t="s">
        <v>5</v>
      </c>
      <c r="J1" s="0" t="s">
        <v>7</v>
      </c>
      <c r="K1" s="0" t="s">
        <v>9</v>
      </c>
      <c r="M1" s="0" t="s">
        <v>25</v>
      </c>
      <c r="N1" s="0" t="s">
        <v>3</v>
      </c>
      <c r="O1" s="0" t="s">
        <v>5</v>
      </c>
      <c r="P1" s="0" t="s">
        <v>7</v>
      </c>
      <c r="Q1" s="0" t="s">
        <v>9</v>
      </c>
      <c r="S1" s="0" t="s">
        <v>26</v>
      </c>
      <c r="T1" s="0" t="s">
        <v>3</v>
      </c>
      <c r="U1" s="0" t="s">
        <v>5</v>
      </c>
      <c r="V1" s="0" t="s">
        <v>7</v>
      </c>
      <c r="W1" s="0" t="s">
        <v>9</v>
      </c>
    </row>
    <row r="2" customFormat="false" ht="13.8" hidden="false" customHeight="false" outlineLevel="0" collapsed="false">
      <c r="B2" s="0" t="n">
        <v>105.38</v>
      </c>
      <c r="C2" s="0" t="n">
        <v>154.88</v>
      </c>
      <c r="D2" s="0" t="n">
        <f aca="false">B2*C2/10000</f>
        <v>1.63212544</v>
      </c>
      <c r="E2" s="0" t="n">
        <f aca="false">10*C2/B2</f>
        <v>14.6972860125261</v>
      </c>
      <c r="H2" s="0" t="n">
        <v>10.093</v>
      </c>
      <c r="I2" s="0" t="n">
        <v>15.087</v>
      </c>
      <c r="J2" s="0" t="n">
        <f aca="false">H2*I2/10000</f>
        <v>0.0152273091</v>
      </c>
      <c r="K2" s="0" t="n">
        <f aca="false">10*I2/H2</f>
        <v>14.9479837511146</v>
      </c>
      <c r="M2" s="0" t="n">
        <v>45</v>
      </c>
      <c r="N2" s="0" t="n">
        <v>9.938</v>
      </c>
      <c r="O2" s="0" t="n">
        <v>15.03</v>
      </c>
      <c r="P2" s="0" t="n">
        <f aca="false">N2*O2/10000</f>
        <v>0.014936814</v>
      </c>
      <c r="Q2" s="0" t="n">
        <f aca="false">10*O2/N2</f>
        <v>15.1237673576172</v>
      </c>
      <c r="S2" s="0" t="n">
        <v>60</v>
      </c>
      <c r="T2" s="0" t="n">
        <v>9.94</v>
      </c>
      <c r="U2" s="0" t="n">
        <v>15.26</v>
      </c>
      <c r="V2" s="0" t="n">
        <f aca="false">T2*U2/10000</f>
        <v>0.01516844</v>
      </c>
      <c r="W2" s="0" t="n">
        <f aca="false">10*U2/T2</f>
        <v>15.3521126760563</v>
      </c>
    </row>
    <row r="3" customFormat="false" ht="13.8" hidden="false" customHeight="false" outlineLevel="0" collapsed="false">
      <c r="B3" s="0" t="n">
        <v>219.38</v>
      </c>
      <c r="C3" s="0" t="n">
        <v>322.85</v>
      </c>
      <c r="D3" s="0" t="n">
        <f aca="false">B3*C3/10000</f>
        <v>7.0826833</v>
      </c>
      <c r="E3" s="0" t="n">
        <f aca="false">10*C3/B3</f>
        <v>14.7164736986052</v>
      </c>
      <c r="H3" s="0" t="n">
        <v>142.5</v>
      </c>
      <c r="I3" s="0" t="n">
        <v>213.34</v>
      </c>
      <c r="J3" s="0" t="n">
        <f aca="false">H3*I3/10000</f>
        <v>3.040095</v>
      </c>
      <c r="K3" s="0" t="n">
        <f aca="false">10*I3/H3</f>
        <v>14.9712280701754</v>
      </c>
      <c r="N3" s="0" t="n">
        <v>140.23</v>
      </c>
      <c r="O3" s="0" t="n">
        <v>212.5</v>
      </c>
      <c r="P3" s="0" t="n">
        <f aca="false">N3*O3/10000</f>
        <v>2.9798875</v>
      </c>
      <c r="Q3" s="0" t="n">
        <f aca="false">10*O3/N3</f>
        <v>15.1536761035442</v>
      </c>
      <c r="T3" s="0" t="n">
        <v>140.1</v>
      </c>
      <c r="U3" s="0" t="n">
        <v>215.2</v>
      </c>
      <c r="V3" s="0" t="n">
        <f aca="false">T3*U3/10000</f>
        <v>3.014952</v>
      </c>
      <c r="W3" s="0" t="n">
        <f aca="false">10*U3/T3</f>
        <v>15.3604568165596</v>
      </c>
    </row>
    <row r="4" customFormat="false" ht="13.8" hidden="false" customHeight="false" outlineLevel="0" collapsed="false">
      <c r="B4" s="0" t="n">
        <v>352.97</v>
      </c>
      <c r="C4" s="0" t="n">
        <v>520.9</v>
      </c>
      <c r="D4" s="0" t="n">
        <f aca="false">B4*C4/10000</f>
        <v>18.3862073</v>
      </c>
      <c r="E4" s="0" t="n">
        <f aca="false">10*C4/B4</f>
        <v>14.7576281270363</v>
      </c>
      <c r="H4" s="0" t="n">
        <v>279.86</v>
      </c>
      <c r="I4" s="0" t="n">
        <v>420.63</v>
      </c>
      <c r="J4" s="0" t="n">
        <f aca="false">H4*I4/10000</f>
        <v>11.77175118</v>
      </c>
      <c r="K4" s="0" t="n">
        <f aca="false">10*I4/H4</f>
        <v>15.0300150075038</v>
      </c>
      <c r="N4" s="0" t="n">
        <v>419.5</v>
      </c>
      <c r="O4" s="0" t="n">
        <v>641.2</v>
      </c>
      <c r="P4" s="0" t="n">
        <f aca="false">N4*O4/10000</f>
        <v>26.89834</v>
      </c>
      <c r="Q4" s="0" t="n">
        <f aca="false">10*O4/N4</f>
        <v>15.284862932062</v>
      </c>
      <c r="T4" s="0" t="n">
        <v>274.8</v>
      </c>
      <c r="U4" s="0" t="n">
        <v>424.3</v>
      </c>
      <c r="V4" s="0" t="n">
        <f aca="false">T4*U4/10000</f>
        <v>11.659764</v>
      </c>
      <c r="W4" s="0" t="n">
        <f aca="false">10*U4/T4</f>
        <v>15.4403202328967</v>
      </c>
    </row>
    <row r="5" customFormat="false" ht="13.8" hidden="false" customHeight="false" outlineLevel="0" collapsed="false">
      <c r="B5" s="0" t="n">
        <v>477.4</v>
      </c>
      <c r="C5" s="0" t="n">
        <v>707.12</v>
      </c>
      <c r="D5" s="0" t="n">
        <f aca="false">B5*C5/10000</f>
        <v>33.7579088</v>
      </c>
      <c r="E5" s="0" t="n">
        <f aca="false">10*C5/B5</f>
        <v>14.8118977796397</v>
      </c>
      <c r="H5" s="0" t="n">
        <v>426.64</v>
      </c>
      <c r="I5" s="0" t="n">
        <v>643.62</v>
      </c>
      <c r="J5" s="0" t="n">
        <f aca="false">H5*I5/10000</f>
        <v>27.45940368</v>
      </c>
      <c r="K5" s="0" t="n">
        <f aca="false">10*I5/H5</f>
        <v>15.0857866116632</v>
      </c>
      <c r="N5" s="0" t="n">
        <v>551.85</v>
      </c>
      <c r="O5" s="0" t="n">
        <v>848.8</v>
      </c>
      <c r="P5" s="0" t="n">
        <f aca="false">N5*O5/10000</f>
        <v>46.841028</v>
      </c>
      <c r="Q5" s="0" t="n">
        <f aca="false">10*O5/N5</f>
        <v>15.3809912113799</v>
      </c>
      <c r="T5" s="0" t="n">
        <v>418.2</v>
      </c>
      <c r="U5" s="0" t="n">
        <v>651.4</v>
      </c>
      <c r="V5" s="0" t="n">
        <f aca="false">T5*U5/10000</f>
        <v>27.241548</v>
      </c>
      <c r="W5" s="0" t="n">
        <f aca="false">10*U5/T5</f>
        <v>15.5762792922047</v>
      </c>
    </row>
    <row r="6" customFormat="false" ht="13.8" hidden="false" customHeight="false" outlineLevel="0" collapsed="false">
      <c r="B6" s="0" t="n">
        <v>579.36</v>
      </c>
      <c r="C6" s="0" t="n">
        <v>861.4</v>
      </c>
      <c r="D6" s="0" t="n">
        <f aca="false">B6*C6/10000</f>
        <v>49.9060704</v>
      </c>
      <c r="E6" s="0" t="n">
        <f aca="false">10*C6/B6</f>
        <v>14.8681303507318</v>
      </c>
      <c r="H6" s="0" t="n">
        <v>562</v>
      </c>
      <c r="I6" s="0" t="n">
        <v>851.97</v>
      </c>
      <c r="J6" s="0" t="n">
        <f aca="false">H6*I6/10000</f>
        <v>47.880714</v>
      </c>
      <c r="K6" s="0" t="n">
        <f aca="false">10*I6/H6</f>
        <v>15.1596085409253</v>
      </c>
      <c r="N6" s="0" t="n">
        <v>706.22</v>
      </c>
      <c r="O6" s="0" t="n">
        <v>1095.8</v>
      </c>
      <c r="P6" s="0" t="n">
        <f aca="false">N6*O6/10000</f>
        <v>77.3875876</v>
      </c>
      <c r="Q6" s="0" t="n">
        <f aca="false">10*O6/N6</f>
        <v>15.5164113165869</v>
      </c>
      <c r="T6" s="0" t="n">
        <v>549.3</v>
      </c>
      <c r="U6" s="0" t="n">
        <v>867.2</v>
      </c>
      <c r="V6" s="0" t="n">
        <f aca="false">T6*U6/10000</f>
        <v>47.635296</v>
      </c>
      <c r="W6" s="0" t="n">
        <f aca="false">10*U6/T6</f>
        <v>15.7873657382123</v>
      </c>
    </row>
    <row r="7" customFormat="false" ht="13.8" hidden="false" customHeight="false" outlineLevel="0" collapsed="false">
      <c r="B7" s="0" t="n">
        <v>710.36</v>
      </c>
      <c r="C7" s="0" t="n">
        <v>1062.6</v>
      </c>
      <c r="D7" s="0" t="n">
        <f aca="false">B7*C7/10000</f>
        <v>75.4828536</v>
      </c>
      <c r="E7" s="0" t="n">
        <f aca="false">10*C7/B7</f>
        <v>14.9586125344896</v>
      </c>
    </row>
    <row r="8" customFormat="false" ht="13.8" hidden="false" customHeight="false" outlineLevel="0" collapsed="false">
      <c r="B8" s="0" t="n">
        <v>841.38</v>
      </c>
      <c r="C8" s="0" t="n">
        <v>1267.7</v>
      </c>
      <c r="D8" s="0" t="n">
        <f aca="false">B8*C8/10000</f>
        <v>106.6617426</v>
      </c>
      <c r="E8" s="0" t="n">
        <f aca="false">10*C8/B8</f>
        <v>15.0669138795788</v>
      </c>
    </row>
    <row r="9" customFormat="false" ht="13.8" hidden="false" customHeight="false" outlineLevel="0" collapsed="false">
      <c r="B9" s="0" t="n">
        <v>936.69</v>
      </c>
      <c r="C9" s="0" t="n">
        <v>1419.9</v>
      </c>
      <c r="D9" s="0" t="n">
        <f aca="false">B9*C9/10000</f>
        <v>133.0006131</v>
      </c>
      <c r="E9" s="0" t="n">
        <f aca="false">10*C9/B9</f>
        <v>15.1586971143068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2022-02-10T11:08:10Z</dcterms:created>
  <dc:creator/>
  <dc:description/>
  <dc:language>en-US</dc:language>
  <cp:lastModifiedBy/>
  <dcterms:modified xsi:type="dcterms:W3CDTF">2022-02-20T12:46:08Z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