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lame\Documents\MEEC\Hackerschool\PicoSynth\pico-synth\hardware\electronics\"/>
    </mc:Choice>
  </mc:AlternateContent>
  <xr:revisionPtr revIDLastSave="0" documentId="13_ncr:9_{8C1D2410-67A1-4E1C-AD0C-375FE2D66517}" xr6:coauthVersionLast="47" xr6:coauthVersionMax="47" xr10:uidLastSave="{00000000-0000-0000-0000-000000000000}"/>
  <bookViews>
    <workbookView xWindow="-108" yWindow="-108" windowWidth="23256" windowHeight="12456" xr2:uid="{5FF20573-3D17-4046-ABCF-529F059C1A29}"/>
  </bookViews>
  <sheets>
    <sheet name="PicoSynth_BOM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  <c r="F4" i="1"/>
  <c r="F3" i="1"/>
  <c r="F2" i="1"/>
  <c r="F20" i="1"/>
  <c r="F11" i="1"/>
  <c r="F21" i="1"/>
  <c r="G21" i="1"/>
  <c r="G20" i="1"/>
  <c r="F10" i="1"/>
  <c r="F6" i="1"/>
  <c r="F5" i="1"/>
  <c r="F13" i="1"/>
  <c r="G13" i="1" s="1"/>
  <c r="F14" i="1"/>
  <c r="G3" i="1"/>
  <c r="G4" i="1"/>
  <c r="G5" i="1"/>
  <c r="G6" i="1"/>
  <c r="G7" i="1"/>
  <c r="G8" i="1"/>
  <c r="G9" i="1"/>
  <c r="G10" i="1"/>
  <c r="G11" i="1"/>
  <c r="G12" i="1"/>
  <c r="G14" i="1"/>
  <c r="G17" i="1"/>
  <c r="G18" i="1"/>
  <c r="G19" i="1"/>
  <c r="G2" i="1"/>
  <c r="B23" i="1" l="1"/>
</calcChain>
</file>

<file path=xl/sharedStrings.xml><?xml version="1.0" encoding="utf-8"?>
<sst xmlns="http://schemas.openxmlformats.org/spreadsheetml/2006/main" count="84" uniqueCount="68">
  <si>
    <t>Reference</t>
  </si>
  <si>
    <t>Value</t>
  </si>
  <si>
    <t>Datasheet</t>
  </si>
  <si>
    <t>Footprint</t>
  </si>
  <si>
    <t>Qty</t>
  </si>
  <si>
    <t>2.2uF</t>
  </si>
  <si>
    <t>~</t>
  </si>
  <si>
    <t>Cern_Ignition:C_0805_2012Metric_Pad1.18x1.45mm_HandSolder_modif</t>
  </si>
  <si>
    <t>100nF</t>
  </si>
  <si>
    <t>10uF</t>
  </si>
  <si>
    <t>Cern_Ignition:C_1206_3216Metric_Pad1.33x1.80mm_HandSolder_modif</t>
  </si>
  <si>
    <t>C15,C17,C18,C19,C20,C21,C22,C23,C24,C25,C26,C27,C28,C30,C32,C36</t>
  </si>
  <si>
    <t>C16,C29,C31,C35</t>
  </si>
  <si>
    <t>C37</t>
  </si>
  <si>
    <t>D2,D3,D4,D5,D6,D7,D8,D9,D10,D11,D12,D13,D14,D15,D16,D17</t>
  </si>
  <si>
    <t>1N4148WS</t>
  </si>
  <si>
    <t>https://www.vishay.com/docs/85751/1n4148ws.pdf</t>
  </si>
  <si>
    <t>Diode_SMD:D_0805_2012Metric_Pad1.15x1.40mm_HandSolder</t>
  </si>
  <si>
    <t>D18,D19,D20,D21,D22,D23,D24,D25,D26,D27,D28,D29,D30,D31,D32,D33</t>
  </si>
  <si>
    <t>LED</t>
  </si>
  <si>
    <t>LED_SMD:LED_1210_3225Metric_Pad1.42x2.65mm_HandSolder</t>
  </si>
  <si>
    <t>Cern_Ignition:R_0805_2012Metric_Pad1.20x1.40mm_HandSolder_modif</t>
  </si>
  <si>
    <t>1k</t>
  </si>
  <si>
    <t>R7,R8,R21,R22</t>
  </si>
  <si>
    <t>4.7k</t>
  </si>
  <si>
    <t>R9,R10,R11,R12,R13,R14,R15,R16,R17,R18,R19,R20,R23,R24,R25,R26,R27,R28,R29,R30,R33,R34,R35,R36,R37,R38,R39,R40</t>
  </si>
  <si>
    <t>R31,R32,R45,R46,R47,R48,R49,R50,R51,R52,R53,R54</t>
  </si>
  <si>
    <t>10k</t>
  </si>
  <si>
    <t>SW1,SW2,SW3,SW4</t>
  </si>
  <si>
    <t>RotaryEncoder_Switch_MP</t>
  </si>
  <si>
    <t>Lame_Lib:RotaryEncoder_Alps_EC11E-Switch_Vertical_H20mm_CircularMountingHoles</t>
  </si>
  <si>
    <t>SW5,SW6,SW7,SW8,SW9,SW10,SW11,SW12,SW13,SW14,SW15,SW16,SW17,SW18,SW19,SW20</t>
  </si>
  <si>
    <t>SW_Push_45deg</t>
  </si>
  <si>
    <t>Cherry_MX_switches:Cherry-MX_PCB-Mounted_LTST-A683CEGBW_Kailh_Socket_modif</t>
  </si>
  <si>
    <t>U1</t>
  </si>
  <si>
    <t>Pico</t>
  </si>
  <si>
    <t>Pi_Pico:RPi_Pico_SMD_TH_No_Debug</t>
  </si>
  <si>
    <t>U5,U6,U7</t>
  </si>
  <si>
    <t>PCF8574</t>
  </si>
  <si>
    <t>http://www.nxp.com/docs/en/data-sheet/PCF8574_PCF8574A.pdf</t>
  </si>
  <si>
    <t>Package_SO:SOIC-16W_7.5x10.3mm_P1.27mm</t>
  </si>
  <si>
    <t>U8</t>
  </si>
  <si>
    <t>AMS1117-3.3</t>
  </si>
  <si>
    <t>http://www.advanced-monolithic.com/pdf/ds1117.pdf</t>
  </si>
  <si>
    <t>Package_TO_SOT_SMD:SOT-223-3_TabPin2</t>
  </si>
  <si>
    <t>Unit Price</t>
  </si>
  <si>
    <t>Total Price</t>
  </si>
  <si>
    <t>Link</t>
  </si>
  <si>
    <t>Extra Stuff Needed</t>
  </si>
  <si>
    <t>DAC Module</t>
  </si>
  <si>
    <t>OLED Module</t>
  </si>
  <si>
    <t>SD Module</t>
  </si>
  <si>
    <t>https://www.aliexpress.com/item/1005007477490325.html?spm=a2g0o.productlist.main.2.21e67PqF7PqFI6&amp;algo_pvid=6aa0bcb4-e161-452b-8105-09a4e8521b71&amp;algo_exp_id=6aa0bcb4-e161-452b-8105-09a4e8521b71-1&amp;pdp_ext_f=%7B%22order%22%3A%221172%22%2C%22eval%22%3A%221%22%7D&amp;pdp_npi=4%40dis%21EUR%217.87%212.52%21%21%2160.36%2119.32%21%402103956b17436143454175781e24e1%2112000040987885705%21sea%21PT%214183817438%21X&amp;curPageLogUid=iZjjNiZ1iBKV&amp;utparam-url=scene%3Asearch%7Cquery_from%3A</t>
  </si>
  <si>
    <t>https://www.aliexpress.com/item/1005005302035188.html?spm=a2g0o.productlist.main.3.1793795cAcPap3&amp;algo_pvid=08e68a06-b42e-4167-aa7a-d86c3c99e217&amp;algo_exp_id=08e68a06-b42e-4167-aa7a-d86c3c99e217-2&amp;pdp_ext_f=%7B%22order%22%3A%222482%22%2C%22eval%22%3A%221%22%7D&amp;pdp_npi=4%40dis%21EUR%211.28%211.27%21%21%211.35%211.34%21%4021038e6617436144356557781e6312%2112000032551641256%21sea%21PT%214183817438%21X&amp;curPageLogUid=reTryltyVZTk&amp;utparam-url=scene%3Asearch%7Cquery_from%3A</t>
  </si>
  <si>
    <t>https://www.aliexpress.com/item/1005006501624032.html?spm=a2g0o.productlist.main.1.7dc837a09TTSwI&amp;algo_pvid=483d522f-6025-4845-ae36-a1b774bb270e&amp;algo_exp_id=483d522f-6025-4845-ae36-a1b774bb270e-0&amp;pdp_ext_f=%7B%22order%22%3A%222123%22%2C%22eval%22%3A%221%22%7D&amp;pdp_npi=4%40dis%21EUR%213.44%212.03%21%21%2126.40%2115.58%21%402103835e17436144068893499e68c0%2112000037447041136%21sea%21PT%214183817438%21X&amp;curPageLogUid=zvsLsxUoH2jM&amp;utparam-url=scene%3Asearch%7Cquery_from%3A</t>
  </si>
  <si>
    <t>https://www.aliexpress.com/item/1005006661624436.html?spm=a2g0o.productlist.main.3.f3e221dfcqkXvb&amp;algo_pvid=3aae811b-a76c-4a63-a96f-3f30aa483b54&amp;algo_exp_id=3aae811b-a76c-4a63-a96f-3f30aa483b54-2&amp;pdp_ext_f=%7B%22order%22%3A%22211%22%2C%22eval%22%3A%221%22%7D&amp;pdp_npi=4%40dis%21EUR%218.90%212.58%21%21%2168.24%2119.79%21%40211b819117436144797277909e8286%2112000037952740215%21sea%21PT%214183817438%21X&amp;curPageLogUid=9kxTGRihx16r&amp;utparam-url=scene%3Asearch%7Cquery_from%3A</t>
  </si>
  <si>
    <t>https://www.aliexpress.com/item/1005007168273085.html?spm=a2g0o.productlist.main.12.8a3e340bz6L6Cf&amp;algo_pvid=83e3aacd-e2c2-4adf-bac0-6b70f539a4aa&amp;algo_exp_id=83e3aacd-e2c2-4adf-bac0-6b70f539a4aa-11&amp;pdp_ext_f=%7B%22order%22%3A%2211%22%2C%22eval%22%3A%221%22%7D&amp;pdp_npi=4%40dis%21EUR%217.30%212.26%21%21%2155.97%2117.35%21%40211b431017436145450564667eb895%2112000039679397505%21sea%21PT%214183817438%21X&amp;curPageLogUid=TOFYMislIDBa&amp;utparam-url=scene%3Asearch%7Cquery_from%3A</t>
  </si>
  <si>
    <t>https://www.aliexpress.com/item/1005007536849978.html?spm=a2g0o.productlist.main.4.4962f09aVzNtho&amp;aem_p4p_detail=202504021023283895737106128080003218440&amp;algo_pvid=2e2f1735-2731-4fb9-b995-783dfca82301&amp;algo_exp_id=2e2f1735-2731-4fb9-b995-783dfca82301-3&amp;pdp_ext_f=%7B%22order%22%3A%2236%22%2C%22eval%22%3A%221%22%7D&amp;pdp_npi=4%40dis%21EUR%211.76%211.76%21%21%2113.47%2113.47%21%40211b61ae17436146083552202e6fa3%2112000041200208692%21sea%21PT%214183817438%21X&amp;curPageLogUid=jd27LPQgqhl6&amp;utparam-url=scene%3Asearch%7Cquery_from%3A&amp;search_p4p_id=202504021023283895737106128080003218440_1</t>
  </si>
  <si>
    <t>https://www.aliexpress.com/item/1005004290182794.html?spm=a2g0o.productlist.main.3.34abbfd4hik0jW&amp;algo_pvid=8ebb4d03-1af2-479d-bbb6-9dbeef0974fb&amp;algo_exp_id=8ebb4d03-1af2-479d-bbb6-9dbeef0974fb-2&amp;pdp_ext_f=%7B%22order%22%3A%221%22%2C%22eval%22%3A%221%22%7D&amp;pdp_npi=4%40dis%21EUR%211.63%211.63%21%21%211.72%211.72%21%40210384b917436148014511341e27f4%2112000028646298518%21sea%21PT%214183817438%21X&amp;curPageLogUid=yBXFIUSuZcW8&amp;utparam-url=scene%3Asearch%7Cquery_from%3A</t>
  </si>
  <si>
    <t>https://www.aliexpress.com/item/1005006461930498.html?spm=a2g0o.productlist.main.1.306c670dS4XbVT&amp;algo_pvid=557b662b-c2a3-4b40-b83e-282affed5775&amp;algo_exp_id=557b662b-c2a3-4b40-b83e-282affed5775-0&amp;pdp_ext_f=%7B%22order%22%3A%22580%22%2C%22eval%22%3A%221%22%7D&amp;pdp_npi=4%40dis%21EUR%212.44%211.44%21%21%2118.68%2111.02%21%4021038da617436148679365058e992b%2112000037282382307%21sea%21PT%214183817438%21X&amp;curPageLogUid=j6U9FSxnvz58&amp;utparam-url=scene%3Asearch%7Cquery_from%3A</t>
  </si>
  <si>
    <t>https://www.aliexpress.com/item/1005001423863921.html?spm=a2g0o.productlist.main.5.4a1337c72Gz1Ba&amp;algo_pvid=63778498-9512-44e2-a453-24c413b46983&amp;algo_exp_id=63778498-9512-44e2-a453-24c413b46983-4&amp;pdp_ext_f=%7B%22order%22%3A%22655%22%2C%22eval%22%3A%221%22%7D&amp;pdp_npi=4%40dis%21EUR%211.48%211.40%21%21%211.56%211.48%21%40210384b217436149082378054eb0b0%2112000020796969971%21sea%21PT%214183817438%21X&amp;curPageLogUid=74BkUiwPuJ2I&amp;utparam-url=scene%3Asearch%7Cquery_from%3A</t>
  </si>
  <si>
    <t>Cherry Switches Keycaps</t>
  </si>
  <si>
    <t>Cherry Switches Hotswap</t>
  </si>
  <si>
    <t>https://www.aliexpress.com/item/1005006146911562.html?spm=a2g0o.productlist.main.2.4807uWoMuWoMPa&amp;algo_pvid=d361c5db-2510-4470-a2f5-4ca094ce44be&amp;algo_exp_id=d361c5db-2510-4470-a2f5-4ca094ce44be-1&amp;pdp_ext_f=%7B%22order%22%3A%2269%22%2C%22eval%22%3A%221%22%7D&amp;pdp_npi=4%40dis%21EUR%219.38%219.38%21%21%219.89%219.89%21%402103849717436152650256529e604a%2112000035973301754%21sea%21PT%214183817438%21X&amp;curPageLogUid=7t0FBZmMirTA&amp;utparam-url=scene%3Asearch%7Cquery_from%3A</t>
  </si>
  <si>
    <t>https://www.aliexpress.com/item/1005004285423123.html?spm=a2g0o.detail.pcDetailTopMoreOtherSeller.5.4f5aCsToCsToZv&amp;gps-id=pcDetailTopMoreOtherSeller&amp;scm=1007.40050.354490.0&amp;scm_id=1007.40050.354490.0&amp;scm-url=1007.40050.354490.0&amp;pvid=6bd38a1f-43fc-484b-9c62-1929eb4489ab&amp;_t=gps-id:pcDetailTopMoreOtherSeller,scm-url:1007.40050.354490.0,pvid:6bd38a1f-43fc-484b-9c62-1929eb4489ab,tpp_buckets:668%232846%238111%231996&amp;pdp_ext_f=%7B%22order%22%3A%222739%22%2C%22eval%22%3A%221%22%2C%22sceneId%22%3A%2230050%22%7D&amp;pdp_npi=4%40dis%21EUR%212.20%212.09%21%21%212.32%212.20%21%402103849717436153713846725e6099%2112000028628937433%21rec%21PT%214183817438%21X&amp;utparam-url=scene%3ApcDetailTopMoreOtherSeller%7Cquery_from%3A</t>
  </si>
  <si>
    <t>https://www.aliexpress.com/item/1005005825042371.html?spm=a2g0o.detail.pcDetailTopMoreOtherSeller.7.5c54WOrfWOrfyc&amp;gps-id=pcDetailTopMoreOtherSeller&amp;scm=1007.40050.354490.0&amp;scm_id=1007.40050.354490.0&amp;scm-url=1007.40050.354490.0&amp;pvid=c04090f0-8f8c-471e-956d-9280346924f5&amp;_t=gps-id:pcDetailTopMoreOtherSeller,scm-url:1007.40050.354490.0,pvid:c04090f0-8f8c-471e-956d-9280346924f5,tpp_buckets:668%232846%238111%231996&amp;pdp_ext_f=%7B%22order%22%3A%2249%22%2C%22eval%22%3A%221%22%2C%22sceneId%22%3A%2230050%22%7D&amp;pdp_npi=4%40dis%21EUR%212.92%212.92%21%21%2122.36%2122.36%21%402103849717436154849815782e6099%2112000034484586808%21rec%21PT%214183817438%21X&amp;utparam-url=scene%3ApcDetailTopMoreOtherSeller%7Cquery_from%3A</t>
  </si>
  <si>
    <t>https://www.aliexpress.com/item/32964553793.html?spm=a2g0o.productlist.main.2.44dd734fR0duhC&amp;algo_pvid=5c04f82d-3d17-4545-9ac4-24bb626fceaa&amp;algo_exp_id=5c04f82d-3d17-4545-9ac4-24bb626fceaa-1&amp;pdp_ext_f=%7B%22order%22%3A%221267%22%2C%22eval%22%3A%221%22%7D&amp;pdp_npi=4%40dis%21EUR%211.48%211.44%21%21%2111.34%2111.01%21%40210391a017436156558972330e5065%2166561886412%21sea%21PT%214183817438%21X&amp;curPageLogUid=tTyNsFHPJXFb&amp;utparam-url=scene%3Asearch%7Cquery_from%3A</t>
  </si>
  <si>
    <t>https://www.aliexpress.com/item/1005006996501198.html?spm=a2g0o.productlist.main.1.79317efbQaFplE&amp;algo_pvid=369b36bd-7a9a-4b3c-a70d-e1ac09f5deb5&amp;algo_exp_id=369b36bd-7a9a-4b3c-a70d-e1ac09f5deb5-0&amp;pdp_ext_f=%7B%22order%22%3A%222033%22%2C%22spu_best_type%22%3A%22price%22%2C%22eval%22%3A%221%22%2C%22orig_sl_item_id%22%3A%221005006996501198%22%2C%22orig_item_id%22%3A%221005005600798857%22%7D&amp;pdp_npi=4%40dis%21EUR%212.57%211.10%21%21%2119.73%218.48%21%40211b655217436157587836773e1327%2112000038988519878%21sea%21PT%214183817438%21X&amp;curPageLogUid=3k0o96dKe3yG&amp;utparam-url=scene%3Asearch%7Cquery_from%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</si>
</sst>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Hiperligação" xfId="42" builtinId="8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6501624032.html?spm=a2g0o.productlist.main.1.7dc837a09TTSwI&amp;algo_pvid=483d522f-6025-4845-ae36-a1b774bb270e&amp;algo_exp_id=483d522f-6025-4845-ae36-a1b774bb270e-0&amp;pdp_ext_f=%7B%22order%22%3A%222123%22%2C%22eval%22%3A%221%22%7D&amp;pdp_npi=4%40dis%21EUR%213.44%212.03%21%21%2126.40%2115.58%21%402103835e17436144068893499e68c0%2112000037447041136%21sea%21PT%214183817438%21X&amp;curPageLogUid=zvsLsxUoH2jM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4C3-EF64-479D-AB8B-5EEE1B0BA6C5}">
  <dimension ref="A1:H23"/>
  <sheetViews>
    <sheetView tabSelected="1" workbookViewId="0">
      <selection activeCell="F10" sqref="F10"/>
    </sheetView>
  </sheetViews>
  <sheetFormatPr defaultRowHeight="14.4" x14ac:dyDescent="0.3"/>
  <cols>
    <col min="1" max="1" width="35.109375" customWidth="1"/>
    <col min="2" max="2" width="18.109375" customWidth="1"/>
    <col min="4" max="4" width="28.6640625" customWidth="1"/>
    <col min="8" max="8" width="43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</row>
    <row r="2" spans="1:8" x14ac:dyDescent="0.3">
      <c r="A2" t="s">
        <v>11</v>
      </c>
      <c r="B2" t="s">
        <v>8</v>
      </c>
      <c r="C2" t="s">
        <v>6</v>
      </c>
      <c r="D2" t="s">
        <v>7</v>
      </c>
      <c r="E2">
        <v>16</v>
      </c>
      <c r="F2">
        <f>1.44/100</f>
        <v>1.44E-2</v>
      </c>
      <c r="G2">
        <f>E2*F2</f>
        <v>0.23039999999999999</v>
      </c>
      <c r="H2" t="s">
        <v>66</v>
      </c>
    </row>
    <row r="3" spans="1:8" x14ac:dyDescent="0.3">
      <c r="A3" t="s">
        <v>12</v>
      </c>
      <c r="B3" t="s">
        <v>5</v>
      </c>
      <c r="C3" t="s">
        <v>6</v>
      </c>
      <c r="D3" t="s">
        <v>7</v>
      </c>
      <c r="E3">
        <v>4</v>
      </c>
      <c r="F3">
        <f>1.7/100</f>
        <v>1.7000000000000001E-2</v>
      </c>
      <c r="G3">
        <f t="shared" ref="G3:G21" si="0">E3*F3</f>
        <v>6.8000000000000005E-2</v>
      </c>
      <c r="H3" t="s">
        <v>66</v>
      </c>
    </row>
    <row r="4" spans="1:8" x14ac:dyDescent="0.3">
      <c r="A4" t="s">
        <v>13</v>
      </c>
      <c r="B4" t="s">
        <v>9</v>
      </c>
      <c r="C4" t="s">
        <v>6</v>
      </c>
      <c r="D4" t="s">
        <v>10</v>
      </c>
      <c r="E4">
        <v>1</v>
      </c>
      <c r="F4">
        <f>1.64/100</f>
        <v>1.6399999999999998E-2</v>
      </c>
      <c r="G4">
        <f t="shared" si="0"/>
        <v>1.6399999999999998E-2</v>
      </c>
      <c r="H4" t="s">
        <v>66</v>
      </c>
    </row>
    <row r="5" spans="1:8" x14ac:dyDescent="0.3">
      <c r="A5" t="s">
        <v>14</v>
      </c>
      <c r="B5" t="s">
        <v>15</v>
      </c>
      <c r="C5" t="s">
        <v>16</v>
      </c>
      <c r="D5" t="s">
        <v>17</v>
      </c>
      <c r="E5">
        <v>16</v>
      </c>
      <c r="F5">
        <f>1.63/100</f>
        <v>1.6299999999999999E-2</v>
      </c>
      <c r="G5">
        <f t="shared" si="0"/>
        <v>0.26079999999999998</v>
      </c>
      <c r="H5" t="s">
        <v>58</v>
      </c>
    </row>
    <row r="6" spans="1:8" x14ac:dyDescent="0.3">
      <c r="A6" t="s">
        <v>18</v>
      </c>
      <c r="B6" t="s">
        <v>19</v>
      </c>
      <c r="C6" t="s">
        <v>6</v>
      </c>
      <c r="D6" t="s">
        <v>20</v>
      </c>
      <c r="E6">
        <v>16</v>
      </c>
      <c r="F6">
        <f>1.44/100</f>
        <v>1.44E-2</v>
      </c>
      <c r="G6">
        <f t="shared" si="0"/>
        <v>0.23039999999999999</v>
      </c>
      <c r="H6" t="s">
        <v>59</v>
      </c>
    </row>
    <row r="7" spans="1:8" x14ac:dyDescent="0.3">
      <c r="A7" t="s">
        <v>23</v>
      </c>
      <c r="B7" t="s">
        <v>24</v>
      </c>
      <c r="C7" t="s">
        <v>6</v>
      </c>
      <c r="D7" t="s">
        <v>21</v>
      </c>
      <c r="E7">
        <v>4</v>
      </c>
      <c r="F7">
        <f>1.1/100</f>
        <v>1.1000000000000001E-2</v>
      </c>
      <c r="G7">
        <f t="shared" si="0"/>
        <v>4.4000000000000004E-2</v>
      </c>
      <c r="H7" t="s">
        <v>67</v>
      </c>
    </row>
    <row r="8" spans="1:8" x14ac:dyDescent="0.3">
      <c r="A8" t="s">
        <v>25</v>
      </c>
      <c r="B8" t="s">
        <v>22</v>
      </c>
      <c r="C8" t="s">
        <v>6</v>
      </c>
      <c r="D8" t="s">
        <v>21</v>
      </c>
      <c r="E8">
        <v>28</v>
      </c>
      <c r="F8">
        <f>1.11/100</f>
        <v>1.11E-2</v>
      </c>
      <c r="G8">
        <f t="shared" si="0"/>
        <v>0.31080000000000002</v>
      </c>
      <c r="H8" t="s">
        <v>67</v>
      </c>
    </row>
    <row r="9" spans="1:8" x14ac:dyDescent="0.3">
      <c r="A9" t="s">
        <v>26</v>
      </c>
      <c r="B9" t="s">
        <v>27</v>
      </c>
      <c r="C9" t="s">
        <v>6</v>
      </c>
      <c r="D9" t="s">
        <v>21</v>
      </c>
      <c r="E9">
        <v>12</v>
      </c>
      <c r="F9">
        <f>1.27/100</f>
        <v>1.2699999999999999E-2</v>
      </c>
      <c r="G9">
        <f t="shared" si="0"/>
        <v>0.15239999999999998</v>
      </c>
      <c r="H9" t="s">
        <v>67</v>
      </c>
    </row>
    <row r="10" spans="1:8" x14ac:dyDescent="0.3">
      <c r="A10" t="s">
        <v>28</v>
      </c>
      <c r="B10" t="s">
        <v>29</v>
      </c>
      <c r="C10" t="s">
        <v>6</v>
      </c>
      <c r="D10" t="s">
        <v>30</v>
      </c>
      <c r="E10">
        <v>4</v>
      </c>
      <c r="F10">
        <f>2.93/5</f>
        <v>0.58600000000000008</v>
      </c>
      <c r="G10">
        <f t="shared" si="0"/>
        <v>2.3440000000000003</v>
      </c>
      <c r="H10" t="s">
        <v>60</v>
      </c>
    </row>
    <row r="11" spans="1:8" x14ac:dyDescent="0.3">
      <c r="A11" t="s">
        <v>31</v>
      </c>
      <c r="B11" t="s">
        <v>32</v>
      </c>
      <c r="C11" t="s">
        <v>6</v>
      </c>
      <c r="D11" t="s">
        <v>33</v>
      </c>
      <c r="E11">
        <v>16</v>
      </c>
      <c r="F11">
        <f>16.02/110</f>
        <v>0.14563636363636362</v>
      </c>
      <c r="G11">
        <f t="shared" si="0"/>
        <v>2.3301818181818179</v>
      </c>
      <c r="H11" t="s">
        <v>64</v>
      </c>
    </row>
    <row r="12" spans="1:8" x14ac:dyDescent="0.3">
      <c r="A12" t="s">
        <v>34</v>
      </c>
      <c r="B12" t="s">
        <v>35</v>
      </c>
      <c r="D12" t="s">
        <v>36</v>
      </c>
      <c r="E12">
        <v>1</v>
      </c>
      <c r="F12">
        <v>2.79</v>
      </c>
      <c r="G12">
        <f t="shared" si="0"/>
        <v>2.79</v>
      </c>
      <c r="H12" t="s">
        <v>55</v>
      </c>
    </row>
    <row r="13" spans="1:8" x14ac:dyDescent="0.3">
      <c r="A13" t="s">
        <v>37</v>
      </c>
      <c r="B13" t="s">
        <v>38</v>
      </c>
      <c r="C13" t="s">
        <v>39</v>
      </c>
      <c r="D13" t="s">
        <v>40</v>
      </c>
      <c r="E13">
        <v>3</v>
      </c>
      <c r="F13">
        <f>2.26/10</f>
        <v>0.22599999999999998</v>
      </c>
      <c r="G13">
        <f t="shared" si="0"/>
        <v>0.67799999999999994</v>
      </c>
      <c r="H13" t="s">
        <v>56</v>
      </c>
    </row>
    <row r="14" spans="1:8" x14ac:dyDescent="0.3">
      <c r="A14" t="s">
        <v>41</v>
      </c>
      <c r="B14" t="s">
        <v>42</v>
      </c>
      <c r="C14" t="s">
        <v>43</v>
      </c>
      <c r="D14" t="s">
        <v>44</v>
      </c>
      <c r="E14">
        <v>1</v>
      </c>
      <c r="F14">
        <f>2.25/50</f>
        <v>4.4999999999999998E-2</v>
      </c>
      <c r="G14">
        <f t="shared" si="0"/>
        <v>4.4999999999999998E-2</v>
      </c>
      <c r="H14" t="s">
        <v>57</v>
      </c>
    </row>
    <row r="16" spans="1:8" x14ac:dyDescent="0.3">
      <c r="A16" t="s">
        <v>48</v>
      </c>
    </row>
    <row r="17" spans="1:8" x14ac:dyDescent="0.3">
      <c r="A17" t="s">
        <v>49</v>
      </c>
      <c r="E17">
        <v>1</v>
      </c>
      <c r="F17">
        <v>2.52</v>
      </c>
      <c r="G17">
        <f t="shared" si="0"/>
        <v>2.52</v>
      </c>
      <c r="H17" t="s">
        <v>52</v>
      </c>
    </row>
    <row r="18" spans="1:8" x14ac:dyDescent="0.3">
      <c r="A18" t="s">
        <v>50</v>
      </c>
      <c r="E18">
        <v>1</v>
      </c>
      <c r="F18">
        <v>2.2400000000000002</v>
      </c>
      <c r="G18">
        <f t="shared" si="0"/>
        <v>2.2400000000000002</v>
      </c>
      <c r="H18" s="1" t="s">
        <v>54</v>
      </c>
    </row>
    <row r="19" spans="1:8" x14ac:dyDescent="0.3">
      <c r="A19" t="s">
        <v>51</v>
      </c>
      <c r="E19">
        <v>1</v>
      </c>
      <c r="F19">
        <v>1.27</v>
      </c>
      <c r="G19">
        <f t="shared" si="0"/>
        <v>1.27</v>
      </c>
      <c r="H19" t="s">
        <v>53</v>
      </c>
    </row>
    <row r="20" spans="1:8" x14ac:dyDescent="0.3">
      <c r="A20" t="s">
        <v>61</v>
      </c>
      <c r="E20">
        <v>16</v>
      </c>
      <c r="F20">
        <f>2.92/10</f>
        <v>0.29199999999999998</v>
      </c>
      <c r="G20">
        <f t="shared" si="0"/>
        <v>4.6719999999999997</v>
      </c>
      <c r="H20" t="s">
        <v>65</v>
      </c>
    </row>
    <row r="21" spans="1:8" x14ac:dyDescent="0.3">
      <c r="A21" t="s">
        <v>62</v>
      </c>
      <c r="E21">
        <v>16</v>
      </c>
      <c r="F21">
        <f>9.38/120</f>
        <v>7.8166666666666676E-2</v>
      </c>
      <c r="G21">
        <f t="shared" si="0"/>
        <v>1.2506666666666668</v>
      </c>
      <c r="H21" t="s">
        <v>63</v>
      </c>
    </row>
    <row r="23" spans="1:8" x14ac:dyDescent="0.3">
      <c r="A23" t="s">
        <v>46</v>
      </c>
      <c r="B23">
        <f>SUM(G2:G21)</f>
        <v>21.453048484848487</v>
      </c>
    </row>
  </sheetData>
  <hyperlinks>
    <hyperlink ref="H18" r:id="rId1" display="https://www.aliexpress.com/item/1005006501624032.html?spm=a2g0o.productlist.main.1.7dc837a09TTSwI&amp;algo_pvid=483d522f-6025-4845-ae36-a1b774bb270e&amp;algo_exp_id=483d522f-6025-4845-ae36-a1b774bb270e-0&amp;pdp_ext_f=%7B%22order%22%3A%222123%22%2C%22eval%22%3A%221%22%7D&amp;pdp_npi=4%40dis%21EUR%213.44%212.03%21%21%2126.40%2115.58%21%402103835e17436144068893499e68c0%2112000037447041136%21sea%21PT%214183817438%21X&amp;curPageLogUid=zvsLsxUoH2jM&amp;utparam-url=scene%3Asearch%7Cquery_from%3A" xr:uid="{6B1D678E-C2ED-49B8-9C62-C8114077FB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PicoSynth_BOM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Lameiras</cp:lastModifiedBy>
  <dcterms:created xsi:type="dcterms:W3CDTF">2025-04-02T17:14:03Z</dcterms:created>
  <dcterms:modified xsi:type="dcterms:W3CDTF">2025-04-02T17:44:07Z</dcterms:modified>
</cp:coreProperties>
</file>