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djirariad/Desktop/"/>
    </mc:Choice>
  </mc:AlternateContent>
  <xr:revisionPtr revIDLastSave="15" documentId="13_ncr:1_{C1F47B23-A43D-6A41-B147-CADC4EF330E4}" xr6:coauthVersionLast="47" xr6:coauthVersionMax="47" xr10:uidLastSave="{271015E5-39B9-394E-A97A-19CA5EF3A0F8}"/>
  <bookViews>
    <workbookView xWindow="1700" yWindow="480" windowWidth="13460" windowHeight="16560" activeTab="1" xr2:uid="{00000000-000D-0000-FFFF-FFFF00000000}"/>
  </bookViews>
  <sheets>
    <sheet name="Compte de Résultat " sheetId="1" r:id="rId1"/>
    <sheet name="Solde Intermédiaire de Gestion" sheetId="2" r:id="rId2"/>
    <sheet name="Bilan 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F18" i="2"/>
  <c r="F16" i="2"/>
  <c r="E16" i="2"/>
  <c r="I4" i="1"/>
  <c r="H5" i="1"/>
  <c r="G5" i="1"/>
  <c r="I5" i="1"/>
  <c r="I9" i="1"/>
  <c r="I10" i="1"/>
  <c r="H11" i="1"/>
  <c r="G11" i="1"/>
  <c r="I11" i="1"/>
  <c r="H18" i="1"/>
  <c r="G18" i="1"/>
  <c r="I18" i="1"/>
  <c r="I19" i="1"/>
  <c r="H25" i="1"/>
  <c r="G25" i="1"/>
  <c r="I25" i="1"/>
  <c r="I26" i="1"/>
  <c r="I27" i="1"/>
  <c r="I28" i="1"/>
  <c r="H2" i="1"/>
  <c r="H31" i="1"/>
  <c r="G2" i="1"/>
  <c r="G31" i="1"/>
  <c r="I31" i="1"/>
  <c r="I2" i="1"/>
  <c r="D2" i="1"/>
  <c r="C2" i="1"/>
  <c r="E2" i="1"/>
  <c r="E7" i="1"/>
  <c r="E8" i="1"/>
  <c r="E9" i="1"/>
  <c r="E10" i="1"/>
  <c r="E12" i="1"/>
  <c r="E16" i="1"/>
  <c r="D18" i="1"/>
  <c r="C18" i="1"/>
  <c r="E18" i="1"/>
  <c r="E20" i="1"/>
  <c r="D25" i="1"/>
  <c r="C25" i="1"/>
  <c r="E25" i="1"/>
  <c r="E26" i="1"/>
  <c r="E30" i="1"/>
  <c r="D31" i="1"/>
  <c r="C31" i="1"/>
  <c r="E31" i="1"/>
  <c r="B19" i="2"/>
  <c r="B26" i="2"/>
  <c r="F12" i="2"/>
  <c r="E12" i="2"/>
  <c r="F8" i="2"/>
  <c r="F10" i="2"/>
  <c r="E8" i="2"/>
  <c r="E10" i="2"/>
  <c r="B20" i="2"/>
  <c r="E22" i="2"/>
  <c r="E23" i="2"/>
  <c r="B15" i="2"/>
  <c r="C12" i="2"/>
  <c r="B12" i="2"/>
  <c r="F15" i="2"/>
  <c r="F17" i="2"/>
  <c r="E15" i="2"/>
  <c r="F27" i="2"/>
  <c r="F26" i="2"/>
  <c r="E26" i="2"/>
  <c r="F19" i="2"/>
  <c r="E19" i="2"/>
  <c r="C19" i="2"/>
  <c r="C16" i="2"/>
  <c r="B16" i="2"/>
  <c r="C15" i="2"/>
  <c r="F11" i="2"/>
  <c r="F13" i="2"/>
  <c r="F6" i="2"/>
  <c r="F7" i="2"/>
  <c r="F5" i="2"/>
  <c r="E5" i="2"/>
  <c r="C6" i="2"/>
  <c r="C7" i="2"/>
  <c r="C4" i="2"/>
  <c r="C3" i="2"/>
  <c r="B3" i="2"/>
  <c r="B2" i="2"/>
  <c r="C2" i="2"/>
  <c r="E11" i="2"/>
  <c r="B6" i="2"/>
  <c r="B7" i="2"/>
  <c r="B4" i="2"/>
  <c r="E6" i="2"/>
  <c r="E7" i="2"/>
  <c r="F22" i="2"/>
  <c r="F23" i="2"/>
  <c r="H7" i="2"/>
  <c r="B9" i="2"/>
  <c r="E20" i="2"/>
  <c r="F20" i="2"/>
  <c r="B22" i="2"/>
  <c r="B23" i="2"/>
  <c r="H23" i="2"/>
  <c r="B25" i="2"/>
  <c r="E13" i="2"/>
  <c r="C22" i="2"/>
  <c r="C23" i="2"/>
  <c r="I7" i="2"/>
  <c r="C9" i="2"/>
  <c r="C20" i="2"/>
  <c r="B5" i="2"/>
  <c r="H5" i="2"/>
  <c r="B8" i="2"/>
  <c r="C5" i="2"/>
  <c r="I5" i="2"/>
  <c r="C8" i="2"/>
  <c r="E17" i="2"/>
  <c r="I23" i="2"/>
  <c r="C25" i="2"/>
  <c r="B10" i="2"/>
  <c r="H10" i="2"/>
  <c r="B11" i="2"/>
  <c r="B13" i="2"/>
  <c r="H13" i="2"/>
  <c r="B14" i="2"/>
  <c r="B17" i="2"/>
  <c r="H17" i="2"/>
  <c r="E18" i="2"/>
  <c r="C10" i="2"/>
  <c r="I10" i="2"/>
  <c r="C11" i="2"/>
  <c r="C13" i="2"/>
  <c r="I13" i="2"/>
  <c r="C14" i="2"/>
  <c r="C17" i="2"/>
  <c r="I17" i="2"/>
  <c r="E21" i="2"/>
  <c r="E28" i="2"/>
  <c r="B21" i="2"/>
  <c r="B28" i="2"/>
  <c r="C18" i="2"/>
  <c r="C21" i="2"/>
  <c r="C28" i="2"/>
  <c r="F21" i="2"/>
  <c r="F28" i="2"/>
  <c r="H21" i="2"/>
  <c r="H28" i="2"/>
  <c r="I21" i="2"/>
  <c r="I28" i="2"/>
  <c r="E24" i="2"/>
  <c r="B24" i="2"/>
  <c r="C24" i="2"/>
  <c r="F24" i="2"/>
</calcChain>
</file>

<file path=xl/sharedStrings.xml><?xml version="1.0" encoding="utf-8"?>
<sst xmlns="http://schemas.openxmlformats.org/spreadsheetml/2006/main" count="163" uniqueCount="127">
  <si>
    <t xml:space="preserve">Income statements </t>
  </si>
  <si>
    <t>%</t>
  </si>
  <si>
    <t xml:space="preserve">Charges d'exploitation </t>
  </si>
  <si>
    <t>Variation des stocks</t>
  </si>
  <si>
    <t>Achats de marchandises</t>
  </si>
  <si>
    <t xml:space="preserve">Achat de matières premières </t>
  </si>
  <si>
    <t>Autres achats et charges externes</t>
  </si>
  <si>
    <t>Salaires et traitements</t>
  </si>
  <si>
    <t>Charges sociales</t>
  </si>
  <si>
    <t xml:space="preserve">Dotations aux amortissements et dépréciations </t>
  </si>
  <si>
    <t xml:space="preserve">Sur immobilisations : dotations aux amortissements </t>
  </si>
  <si>
    <t xml:space="preserve">Sur immobilisations : dotations aux dépréciations </t>
  </si>
  <si>
    <t xml:space="preserve">Sur actif circulant : dotations aux dépréciations </t>
  </si>
  <si>
    <t>Productions d'exploitation</t>
  </si>
  <si>
    <t xml:space="preserve">Ventes de marchandises </t>
  </si>
  <si>
    <t>Production vendue</t>
  </si>
  <si>
    <t>Production stockée</t>
  </si>
  <si>
    <t>Production immobilisée</t>
  </si>
  <si>
    <t>Subventions d'exploitation</t>
  </si>
  <si>
    <t>Reprises sur dépréciations, provisions</t>
  </si>
  <si>
    <t>Sous total</t>
  </si>
  <si>
    <t>Autres produits</t>
  </si>
  <si>
    <t xml:space="preserve">Charges financières </t>
  </si>
  <si>
    <t>Intérêts et charges assimilées</t>
  </si>
  <si>
    <t>Différences négatives de change</t>
  </si>
  <si>
    <t xml:space="preserve">Charges nette sur cessions de valeurs immobilières de placements </t>
  </si>
  <si>
    <t xml:space="preserve">Produits financiers </t>
  </si>
  <si>
    <t>De participation</t>
  </si>
  <si>
    <t xml:space="preserve">D'autres valeurs mobilières et créances </t>
  </si>
  <si>
    <t>Autres intérêts</t>
  </si>
  <si>
    <t xml:space="preserve">Reprises sur dépréciations et provisions, transferts de charges </t>
  </si>
  <si>
    <t>Différences positives de change</t>
  </si>
  <si>
    <t>Produits nets sur cessions de valeurs mobilières de placement</t>
  </si>
  <si>
    <t>Sur opérations de gestion</t>
  </si>
  <si>
    <t xml:space="preserve">Sur opérations en capital </t>
  </si>
  <si>
    <t>Dotations aux amortissements, dépréciations et provisions</t>
  </si>
  <si>
    <t xml:space="preserve">Produits exceptionnels </t>
  </si>
  <si>
    <t xml:space="preserve">Sur opérations en gestions </t>
  </si>
  <si>
    <t xml:space="preserve">Participation des salariés aux résultats </t>
  </si>
  <si>
    <t>Impôts sur les bénéfices</t>
  </si>
  <si>
    <t>TOTAL DES CHARGES</t>
  </si>
  <si>
    <t>TOTAL DES PRODUITS</t>
  </si>
  <si>
    <t>CHARGES</t>
  </si>
  <si>
    <t>PRODUITS</t>
  </si>
  <si>
    <t>Quotes-parts de résultat sur opérations faites en commun</t>
  </si>
  <si>
    <t>SIG</t>
  </si>
  <si>
    <t xml:space="preserve">Total </t>
  </si>
  <si>
    <t>Ventes de marchandises</t>
  </si>
  <si>
    <t>Production de l'exercice</t>
  </si>
  <si>
    <t>Marge commerciale de l'exercice</t>
  </si>
  <si>
    <t>Total</t>
  </si>
  <si>
    <t>Valeur ajoutée de l'exercice</t>
  </si>
  <si>
    <t>Excédent brut d'exploitation</t>
  </si>
  <si>
    <t>Reprises sur charges, transferts de charges</t>
  </si>
  <si>
    <t>Autres produits d'exploitation</t>
  </si>
  <si>
    <t>Résultat d'exploitation</t>
  </si>
  <si>
    <t>Quotes-parts sur opérations en commun</t>
  </si>
  <si>
    <t>Produits exceptionnels</t>
  </si>
  <si>
    <t>Résultat courant avant impôts</t>
  </si>
  <si>
    <t>Résultat exceptionnel</t>
  </si>
  <si>
    <t>Report en arrière des déficits</t>
  </si>
  <si>
    <t xml:space="preserve">Coût de marchandises vendues </t>
  </si>
  <si>
    <t>Consommation en provenance des tiers</t>
  </si>
  <si>
    <t>Impôts, taxes et assimilés</t>
  </si>
  <si>
    <t>Charges de personnel</t>
  </si>
  <si>
    <t>Insuffisance brute d'exploitation</t>
  </si>
  <si>
    <t>DADP</t>
  </si>
  <si>
    <t>Autres charges d'exploitation</t>
  </si>
  <si>
    <t>Charges financières</t>
  </si>
  <si>
    <t>Charges exceptionnelles</t>
  </si>
  <si>
    <t>Résultat exceptionel</t>
  </si>
  <si>
    <t xml:space="preserve">Participation des salariés </t>
  </si>
  <si>
    <t xml:space="preserve">Marge commerciale de l'exercice </t>
  </si>
  <si>
    <t>Résultat de l'exercice</t>
  </si>
  <si>
    <t>Impôts, taxes</t>
  </si>
  <si>
    <t>PRODUIT</t>
  </si>
  <si>
    <t>Déstockage de production</t>
  </si>
  <si>
    <t>Dotations aux amortissements, dépréciations et provisions :</t>
  </si>
  <si>
    <t>Sous-total A - Chiffre d'affaire</t>
  </si>
  <si>
    <t>Dotations aux provisions</t>
  </si>
  <si>
    <t>Autres charges</t>
  </si>
  <si>
    <t xml:space="preserve">Actif </t>
  </si>
  <si>
    <t>Passif</t>
  </si>
  <si>
    <t>Capital Social :</t>
  </si>
  <si>
    <t xml:space="preserve">Capital </t>
  </si>
  <si>
    <t xml:space="preserve">Prime d'émission </t>
  </si>
  <si>
    <t>Écarts</t>
  </si>
  <si>
    <t xml:space="preserve">Légal </t>
  </si>
  <si>
    <t xml:space="preserve">Réglementaire </t>
  </si>
  <si>
    <t>Réserves :</t>
  </si>
  <si>
    <t>Statutaires</t>
  </si>
  <si>
    <t>Autres</t>
  </si>
  <si>
    <t xml:space="preserve">Repport a nouveau </t>
  </si>
  <si>
    <t>Résultat net</t>
  </si>
  <si>
    <t xml:space="preserve">Capitaux Propre </t>
  </si>
  <si>
    <t xml:space="preserve">Provisions </t>
  </si>
  <si>
    <t>Pour risques</t>
  </si>
  <si>
    <t>Pour charges</t>
  </si>
  <si>
    <t>Dettes</t>
  </si>
  <si>
    <t>Financières</t>
  </si>
  <si>
    <t>Emprunts obligataire</t>
  </si>
  <si>
    <t>Emprunt bancaires</t>
  </si>
  <si>
    <t xml:space="preserve">Autres </t>
  </si>
  <si>
    <t xml:space="preserve">Paiements en avance </t>
  </si>
  <si>
    <t xml:space="preserve">Fournisseurs </t>
  </si>
  <si>
    <t>Fiscales &amp; Sociales</t>
  </si>
  <si>
    <t>Sur immobilisatons</t>
  </si>
  <si>
    <t>Instruments de trésorerie</t>
  </si>
  <si>
    <t>Differences de conversions</t>
  </si>
  <si>
    <t>Produits constatés</t>
  </si>
  <si>
    <t xml:space="preserve">Capital souscrit non appelé </t>
  </si>
  <si>
    <t xml:space="preserve">Actifs tangibles </t>
  </si>
  <si>
    <t>Actifs financiers</t>
  </si>
  <si>
    <t>Actifs intangibles</t>
  </si>
  <si>
    <t>Actifs immobilisés :</t>
  </si>
  <si>
    <t>Actifs circulants :</t>
  </si>
  <si>
    <t>Avances versées</t>
  </si>
  <si>
    <t>Stocks</t>
  </si>
  <si>
    <t xml:space="preserve">Créances </t>
  </si>
  <si>
    <t>Trésorerie</t>
  </si>
  <si>
    <t xml:space="preserve">Charges constatées d'avances </t>
  </si>
  <si>
    <t>Valeurs mobilières de placement</t>
  </si>
  <si>
    <t>Contribution de l'entreprise et son personnel à créer de la richesse a l'échelle nationale</t>
  </si>
  <si>
    <t xml:space="preserve">Montre si l'activité est pérenne </t>
  </si>
  <si>
    <t>Comment l'entreprise génère de la liquidité compte tenu de sa politique salai rial et et d'investissement</t>
  </si>
  <si>
    <t xml:space="preserve">Évalue la qualité de la politique financière de l'entreprise </t>
  </si>
  <si>
    <t xml:space="preserve">Renseigne sur l'éfficacité d'une négociation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</si>
</sst>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0" borderId="8" xfId="0" applyFont="1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2" borderId="12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6" xfId="0" applyFont="1" applyBorder="1"/>
    <xf numFmtId="0" fontId="0" fillId="0" borderId="3" xfId="0" applyBorder="1" applyAlignment="1">
      <alignment horizontal="right"/>
    </xf>
    <xf numFmtId="0" fontId="0" fillId="0" borderId="13" xfId="0" applyBorder="1"/>
    <xf numFmtId="0" fontId="0" fillId="2" borderId="1" xfId="0" applyFill="1" applyBorder="1"/>
    <xf numFmtId="0" fontId="0" fillId="2" borderId="9" xfId="0" applyFill="1" applyBorder="1"/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14" xfId="0" applyBorder="1"/>
    <xf numFmtId="9" fontId="0" fillId="0" borderId="1" xfId="1" applyFont="1" applyBorder="1"/>
    <xf numFmtId="9" fontId="0" fillId="0" borderId="10" xfId="1" applyFont="1" applyBorder="1"/>
    <xf numFmtId="9" fontId="0" fillId="0" borderId="0" xfId="1" applyFont="1"/>
    <xf numFmtId="0" fontId="1" fillId="0" borderId="9" xfId="0" applyFont="1" applyBorder="1"/>
    <xf numFmtId="0" fontId="2" fillId="0" borderId="7" xfId="0" applyFont="1" applyBorder="1"/>
    <xf numFmtId="9" fontId="4" fillId="0" borderId="12" xfId="1" applyFont="1" applyBorder="1"/>
    <xf numFmtId="9" fontId="4" fillId="0" borderId="11" xfId="1" applyFont="1" applyBorder="1"/>
    <xf numFmtId="9" fontId="4" fillId="0" borderId="10" xfId="1" applyFont="1" applyBorder="1"/>
    <xf numFmtId="9" fontId="4" fillId="0" borderId="1" xfId="1" applyFont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0" xfId="0" applyFill="1" applyBorder="1"/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9" xfId="0" applyFill="1" applyBorder="1"/>
    <xf numFmtId="0" fontId="0" fillId="4" borderId="15" xfId="0" applyFill="1" applyBorder="1"/>
    <xf numFmtId="0" fontId="0" fillId="2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right"/>
    </xf>
    <xf numFmtId="9" fontId="0" fillId="0" borderId="11" xfId="1" applyFont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81C0BF-C6D7-9A48-B422-327E15361795}" name="Tableau6" displayName="Tableau6" ref="A1:A32" totalsRowShown="0" headerRowDxfId="10">
  <autoFilter ref="A1:A32" xr:uid="{BC81C0BF-C6D7-9A48-B422-327E15361795}"/>
  <tableColumns count="1">
    <tableColumn id="1" xr3:uid="{32FF7333-9BF3-DB47-9E58-E59F531D378E}" name="Income statement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B654-1926-D945-8F34-A84D268E9F27}">
  <sheetPr codeName="Feuil1"/>
  <dimension ref="A1:I51"/>
  <sheetViews>
    <sheetView zoomScale="86" zoomScaleNormal="150" zoomScaleSheetLayoutView="100" workbookViewId="0">
      <selection activeCell="I23" sqref="I23"/>
    </sheetView>
  </sheetViews>
  <sheetFormatPr defaultColWidth="8.875" defaultRowHeight="15" x14ac:dyDescent="0.2"/>
  <cols>
    <col min="1" max="1" width="20.17578125" bestFit="1" customWidth="1"/>
    <col min="2" max="2" width="55.2890625" bestFit="1" customWidth="1"/>
    <col min="3" max="4" width="9.81640625" bestFit="1" customWidth="1"/>
    <col min="5" max="5" width="12.64453125" bestFit="1" customWidth="1"/>
    <col min="6" max="6" width="51.38671875" bestFit="1" customWidth="1"/>
    <col min="7" max="8" width="9.14453125" bestFit="1" customWidth="1"/>
    <col min="9" max="9" width="12.64453125" bestFit="1" customWidth="1"/>
  </cols>
  <sheetData>
    <row r="1" spans="1:9" x14ac:dyDescent="0.2">
      <c r="A1" s="2" t="s">
        <v>0</v>
      </c>
      <c r="B1" s="1" t="s">
        <v>42</v>
      </c>
      <c r="C1" s="19">
        <v>2020</v>
      </c>
      <c r="D1" s="19">
        <v>2021</v>
      </c>
      <c r="E1" s="52" t="s">
        <v>1</v>
      </c>
      <c r="F1" s="19" t="s">
        <v>43</v>
      </c>
      <c r="G1" s="19">
        <v>2020</v>
      </c>
      <c r="H1" s="19">
        <v>2021</v>
      </c>
      <c r="I1" s="19" t="s">
        <v>1</v>
      </c>
    </row>
    <row r="2" spans="1:9" x14ac:dyDescent="0.2">
      <c r="B2" s="16" t="s">
        <v>2</v>
      </c>
      <c r="C2" s="14">
        <f>SUM(C3,C5,C7,C8,C9,C10,C12,C13,C14,C4,C6,C16,C15)</f>
        <v>5824266</v>
      </c>
      <c r="D2" s="3">
        <f>SUM(D3,D5,D7,D8,D9,D10,D12,D13,D14,D4,D6,D16,D15)</f>
        <v>6752055</v>
      </c>
      <c r="E2" s="30">
        <f>(D2-C2)/C2</f>
        <v>0.15929715435387051</v>
      </c>
      <c r="F2" s="33" t="s">
        <v>13</v>
      </c>
      <c r="G2" s="10">
        <f>SUM(G5,G11)</f>
        <v>6030327</v>
      </c>
      <c r="H2" s="8">
        <f>SUM(H5,H11)</f>
        <v>6980342</v>
      </c>
      <c r="I2" s="38">
        <f>(H2-G2)/G2</f>
        <v>0.15753954967947842</v>
      </c>
    </row>
    <row r="3" spans="1:9" x14ac:dyDescent="0.2">
      <c r="B3" s="3" t="s">
        <v>4</v>
      </c>
      <c r="C3" s="54">
        <v>0</v>
      </c>
      <c r="D3" s="57">
        <v>0</v>
      </c>
      <c r="E3" s="31"/>
      <c r="F3" s="4" t="s">
        <v>14</v>
      </c>
      <c r="G3" s="3">
        <v>0</v>
      </c>
      <c r="H3" s="3">
        <v>0</v>
      </c>
      <c r="I3" s="37"/>
    </row>
    <row r="4" spans="1:9" x14ac:dyDescent="0.2">
      <c r="B4" s="5" t="s">
        <v>3</v>
      </c>
      <c r="C4" s="55">
        <v>0</v>
      </c>
      <c r="D4" s="53">
        <v>0</v>
      </c>
      <c r="E4" s="31"/>
      <c r="F4" s="6" t="s">
        <v>15</v>
      </c>
      <c r="G4" s="5">
        <v>5967652</v>
      </c>
      <c r="H4" s="5">
        <v>6969081</v>
      </c>
      <c r="I4" s="37">
        <f t="shared" ref="I3:I31" si="0">(H4-G4)/G4</f>
        <v>0.16780955055690244</v>
      </c>
    </row>
    <row r="5" spans="1:9" x14ac:dyDescent="0.2">
      <c r="B5" s="5" t="s">
        <v>5</v>
      </c>
      <c r="C5" s="55">
        <v>0</v>
      </c>
      <c r="D5" s="53">
        <v>0</v>
      </c>
      <c r="E5" s="31"/>
      <c r="F5" s="27" t="s">
        <v>78</v>
      </c>
      <c r="G5" s="10">
        <f>SUM(G3,G4)</f>
        <v>5967652</v>
      </c>
      <c r="H5" s="8">
        <f>SUM(H3,H4)</f>
        <v>6969081</v>
      </c>
      <c r="I5" s="38">
        <f t="shared" si="0"/>
        <v>0.16780955055690244</v>
      </c>
    </row>
    <row r="6" spans="1:9" x14ac:dyDescent="0.2">
      <c r="B6" s="5" t="s">
        <v>3</v>
      </c>
      <c r="C6" s="55">
        <v>0</v>
      </c>
      <c r="D6" s="53">
        <v>0</v>
      </c>
      <c r="E6" s="31"/>
      <c r="F6" s="6" t="s">
        <v>16</v>
      </c>
      <c r="G6" s="5">
        <v>0</v>
      </c>
      <c r="H6" s="5">
        <v>0</v>
      </c>
      <c r="I6" s="37"/>
    </row>
    <row r="7" spans="1:9" x14ac:dyDescent="0.2">
      <c r="B7" s="5" t="s">
        <v>6</v>
      </c>
      <c r="C7" s="55">
        <v>4816473</v>
      </c>
      <c r="D7" s="53">
        <v>5555708</v>
      </c>
      <c r="E7" s="31">
        <f t="shared" ref="E3:E31" si="1">(D7-C7)/C7</f>
        <v>0.15348056555076714</v>
      </c>
      <c r="F7" s="6" t="s">
        <v>17</v>
      </c>
      <c r="G7" s="5">
        <v>0</v>
      </c>
      <c r="H7" s="5">
        <v>0</v>
      </c>
      <c r="I7" s="37"/>
    </row>
    <row r="8" spans="1:9" x14ac:dyDescent="0.2">
      <c r="B8" s="5" t="s">
        <v>74</v>
      </c>
      <c r="C8" s="55">
        <v>402752</v>
      </c>
      <c r="D8" s="53">
        <v>438598</v>
      </c>
      <c r="E8" s="31">
        <f t="shared" si="1"/>
        <v>8.9002661687589385E-2</v>
      </c>
      <c r="F8" s="6" t="s">
        <v>18</v>
      </c>
      <c r="G8" s="5">
        <v>0</v>
      </c>
      <c r="H8" s="5">
        <v>0</v>
      </c>
      <c r="I8" s="37"/>
    </row>
    <row r="9" spans="1:9" x14ac:dyDescent="0.2">
      <c r="B9" s="5" t="s">
        <v>7</v>
      </c>
      <c r="C9" s="55">
        <v>382941</v>
      </c>
      <c r="D9" s="53">
        <v>490617</v>
      </c>
      <c r="E9" s="31">
        <f t="shared" si="1"/>
        <v>0.28118169639709512</v>
      </c>
      <c r="F9" s="6" t="s">
        <v>19</v>
      </c>
      <c r="G9" s="5">
        <v>62671</v>
      </c>
      <c r="H9" s="5">
        <v>9472</v>
      </c>
      <c r="I9" s="37">
        <f t="shared" si="0"/>
        <v>-0.84886151489524664</v>
      </c>
    </row>
    <row r="10" spans="1:9" x14ac:dyDescent="0.2">
      <c r="B10" s="5" t="s">
        <v>8</v>
      </c>
      <c r="C10" s="55">
        <v>143001</v>
      </c>
      <c r="D10" s="53">
        <v>182201</v>
      </c>
      <c r="E10" s="31">
        <f t="shared" si="1"/>
        <v>0.27412395717512467</v>
      </c>
      <c r="F10" s="28" t="s">
        <v>21</v>
      </c>
      <c r="G10" s="5">
        <v>4</v>
      </c>
      <c r="H10" s="5">
        <v>1789</v>
      </c>
      <c r="I10" s="37">
        <f t="shared" si="0"/>
        <v>446.25</v>
      </c>
    </row>
    <row r="11" spans="1:9" x14ac:dyDescent="0.2">
      <c r="B11" s="20" t="s">
        <v>9</v>
      </c>
      <c r="C11" s="55"/>
      <c r="D11" s="53"/>
      <c r="E11" s="31"/>
      <c r="F11" s="23" t="s">
        <v>20</v>
      </c>
      <c r="G11" s="10">
        <f>SUM(G6,G7,G8,G9,G10)</f>
        <v>62675</v>
      </c>
      <c r="H11" s="8">
        <f>SUM(H6,H7,H8,H9,H10)</f>
        <v>11261</v>
      </c>
      <c r="I11" s="38">
        <f t="shared" si="0"/>
        <v>-0.82032708416433986</v>
      </c>
    </row>
    <row r="12" spans="1:9" x14ac:dyDescent="0.2">
      <c r="B12" s="17" t="s">
        <v>10</v>
      </c>
      <c r="C12" s="55">
        <v>40554</v>
      </c>
      <c r="D12" s="53">
        <v>43045</v>
      </c>
      <c r="E12" s="31">
        <f t="shared" si="1"/>
        <v>6.142427380776249E-2</v>
      </c>
      <c r="F12" s="29"/>
      <c r="G12" s="3"/>
      <c r="H12" s="3"/>
      <c r="I12" s="37"/>
    </row>
    <row r="13" spans="1:9" x14ac:dyDescent="0.2">
      <c r="B13" s="5" t="s">
        <v>11</v>
      </c>
      <c r="C13" s="55">
        <v>0</v>
      </c>
      <c r="D13" s="53">
        <v>0</v>
      </c>
      <c r="E13" s="31"/>
      <c r="G13" s="5"/>
      <c r="H13" s="5"/>
      <c r="I13" s="37"/>
    </row>
    <row r="14" spans="1:9" x14ac:dyDescent="0.2">
      <c r="B14" s="5" t="s">
        <v>12</v>
      </c>
      <c r="C14" s="55">
        <v>0</v>
      </c>
      <c r="D14" s="53">
        <v>0</v>
      </c>
      <c r="E14" s="31"/>
      <c r="G14" s="5"/>
      <c r="H14" s="5"/>
      <c r="I14" s="37"/>
    </row>
    <row r="15" spans="1:9" x14ac:dyDescent="0.2">
      <c r="B15" s="5" t="s">
        <v>79</v>
      </c>
      <c r="C15" s="55"/>
      <c r="D15" s="53"/>
      <c r="E15" s="31"/>
      <c r="G15" s="5"/>
      <c r="H15" s="5"/>
      <c r="I15" s="37"/>
    </row>
    <row r="16" spans="1:9" x14ac:dyDescent="0.2">
      <c r="B16" s="18" t="s">
        <v>80</v>
      </c>
      <c r="C16" s="56">
        <v>38545</v>
      </c>
      <c r="D16" s="58">
        <v>41886</v>
      </c>
      <c r="E16" s="31">
        <f t="shared" si="1"/>
        <v>8.6677908937605394E-2</v>
      </c>
      <c r="F16" s="24"/>
      <c r="G16" s="18"/>
      <c r="H16" s="18"/>
      <c r="I16" s="37"/>
    </row>
    <row r="17" spans="2:9" x14ac:dyDescent="0.2">
      <c r="B17" s="22" t="s">
        <v>44</v>
      </c>
      <c r="C17" s="13"/>
      <c r="D17" s="18"/>
      <c r="E17" s="30"/>
      <c r="F17" s="34" t="s">
        <v>44</v>
      </c>
      <c r="G17" s="10"/>
      <c r="H17" s="8"/>
      <c r="I17" s="38"/>
    </row>
    <row r="18" spans="2:9" x14ac:dyDescent="0.2">
      <c r="B18" s="16" t="s">
        <v>22</v>
      </c>
      <c r="C18" s="10">
        <f>SUM(C20,C21,C22,C19)</f>
        <v>1499</v>
      </c>
      <c r="D18" s="8">
        <f>SUM(D20,D21,D22,D19)</f>
        <v>2970</v>
      </c>
      <c r="E18" s="30">
        <f t="shared" si="1"/>
        <v>0.98132088058705802</v>
      </c>
      <c r="F18" s="33" t="s">
        <v>26</v>
      </c>
      <c r="G18" s="10">
        <f>SUM(G19,G20,G21,G23,G22,G24)</f>
        <v>26630</v>
      </c>
      <c r="H18" s="8">
        <f>SUM(H19,H20,H21,H23,H22,H24)</f>
        <v>19391</v>
      </c>
      <c r="I18" s="37">
        <f t="shared" si="0"/>
        <v>-0.2718362748779572</v>
      </c>
    </row>
    <row r="19" spans="2:9" x14ac:dyDescent="0.2">
      <c r="B19" s="3" t="s">
        <v>77</v>
      </c>
      <c r="C19" s="11"/>
      <c r="D19" s="5"/>
      <c r="E19" s="31"/>
      <c r="F19" s="6" t="s">
        <v>27</v>
      </c>
      <c r="G19" s="5">
        <v>26630</v>
      </c>
      <c r="H19" s="5">
        <v>19151</v>
      </c>
      <c r="I19" s="38">
        <f t="shared" si="0"/>
        <v>-0.28084866691701088</v>
      </c>
    </row>
    <row r="20" spans="2:9" x14ac:dyDescent="0.2">
      <c r="B20" s="5" t="s">
        <v>23</v>
      </c>
      <c r="C20" s="11">
        <v>1499</v>
      </c>
      <c r="D20" s="5">
        <v>2970</v>
      </c>
      <c r="E20" s="31">
        <f t="shared" si="1"/>
        <v>0.98132088058705802</v>
      </c>
      <c r="F20" s="6" t="s">
        <v>28</v>
      </c>
      <c r="G20" s="5">
        <v>0</v>
      </c>
      <c r="H20" s="5">
        <v>0</v>
      </c>
      <c r="I20" s="37"/>
    </row>
    <row r="21" spans="2:9" x14ac:dyDescent="0.2">
      <c r="B21" s="5" t="s">
        <v>24</v>
      </c>
      <c r="C21" s="11"/>
      <c r="D21" s="5"/>
      <c r="E21" s="31"/>
      <c r="F21" s="6" t="s">
        <v>29</v>
      </c>
      <c r="G21" s="5">
        <v>0</v>
      </c>
      <c r="H21" s="5">
        <v>0</v>
      </c>
      <c r="I21" s="37"/>
    </row>
    <row r="22" spans="2:9" x14ac:dyDescent="0.2">
      <c r="B22" s="5" t="s">
        <v>25</v>
      </c>
      <c r="C22" s="11"/>
      <c r="D22" s="5"/>
      <c r="E22" s="31"/>
      <c r="F22" s="6" t="s">
        <v>30</v>
      </c>
      <c r="G22" s="5">
        <v>0</v>
      </c>
      <c r="H22" s="5">
        <v>240</v>
      </c>
      <c r="I22" s="37">
        <v>2.4</v>
      </c>
    </row>
    <row r="23" spans="2:9" x14ac:dyDescent="0.2">
      <c r="B23" s="5"/>
      <c r="C23" s="11"/>
      <c r="D23" s="5"/>
      <c r="E23" s="31"/>
      <c r="F23" s="6" t="s">
        <v>31</v>
      </c>
      <c r="G23" s="5">
        <v>0</v>
      </c>
      <c r="H23" s="5">
        <v>0</v>
      </c>
      <c r="I23" s="37"/>
    </row>
    <row r="24" spans="2:9" x14ac:dyDescent="0.2">
      <c r="B24" s="5"/>
      <c r="C24" s="11"/>
      <c r="D24" s="5"/>
      <c r="E24" s="31"/>
      <c r="F24" s="6" t="s">
        <v>32</v>
      </c>
      <c r="G24" s="5">
        <v>0</v>
      </c>
      <c r="H24" s="5">
        <v>0</v>
      </c>
      <c r="I24" s="37"/>
    </row>
    <row r="25" spans="2:9" x14ac:dyDescent="0.2">
      <c r="B25" s="16" t="s">
        <v>69</v>
      </c>
      <c r="C25" s="10">
        <f>SUM(C26,C27,C28)</f>
        <v>149263</v>
      </c>
      <c r="D25" s="8">
        <f>SUM(D26,D27,D28)</f>
        <v>105765</v>
      </c>
      <c r="E25" s="30">
        <f t="shared" si="1"/>
        <v>-0.29141850291096921</v>
      </c>
      <c r="F25" s="33" t="s">
        <v>36</v>
      </c>
      <c r="G25" s="10">
        <f>SUM(G26,G27,G28)</f>
        <v>39707</v>
      </c>
      <c r="H25" s="8">
        <f>SUM(H26,H27,H28)</f>
        <v>255924</v>
      </c>
      <c r="I25" s="38">
        <f t="shared" si="0"/>
        <v>5.4453119097388374</v>
      </c>
    </row>
    <row r="26" spans="2:9" x14ac:dyDescent="0.2">
      <c r="B26" s="3" t="s">
        <v>33</v>
      </c>
      <c r="C26" s="14">
        <v>149263</v>
      </c>
      <c r="D26" s="3">
        <v>75945</v>
      </c>
      <c r="E26" s="31">
        <f t="shared" si="1"/>
        <v>-0.49120009647400897</v>
      </c>
      <c r="F26" s="4" t="s">
        <v>37</v>
      </c>
      <c r="G26" s="3">
        <v>27467</v>
      </c>
      <c r="H26" s="3">
        <v>227523</v>
      </c>
      <c r="I26" s="37">
        <f t="shared" si="0"/>
        <v>7.2835038409728039</v>
      </c>
    </row>
    <row r="27" spans="2:9" x14ac:dyDescent="0.2">
      <c r="B27" s="5" t="s">
        <v>34</v>
      </c>
      <c r="C27" s="11">
        <v>0</v>
      </c>
      <c r="D27" s="5">
        <v>29820</v>
      </c>
      <c r="E27" s="31"/>
      <c r="F27" s="6" t="s">
        <v>34</v>
      </c>
      <c r="G27" s="5">
        <v>11240</v>
      </c>
      <c r="H27" s="5">
        <v>28401</v>
      </c>
      <c r="I27" s="37">
        <f t="shared" si="0"/>
        <v>1.5267793594306049</v>
      </c>
    </row>
    <row r="28" spans="2:9" x14ac:dyDescent="0.2">
      <c r="B28" s="18" t="s">
        <v>35</v>
      </c>
      <c r="C28" s="13">
        <v>0</v>
      </c>
      <c r="D28" s="18">
        <v>0</v>
      </c>
      <c r="E28" s="31"/>
      <c r="F28" s="7" t="s">
        <v>35</v>
      </c>
      <c r="G28" s="18">
        <v>1000</v>
      </c>
      <c r="H28" s="18">
        <v>0</v>
      </c>
      <c r="I28" s="37">
        <f t="shared" si="0"/>
        <v>-1</v>
      </c>
    </row>
    <row r="29" spans="2:9" x14ac:dyDescent="0.2">
      <c r="B29" s="16" t="s">
        <v>38</v>
      </c>
      <c r="C29" s="10">
        <v>0</v>
      </c>
      <c r="D29" s="8">
        <v>0</v>
      </c>
      <c r="E29" s="30"/>
      <c r="F29" s="9"/>
      <c r="G29" s="10"/>
      <c r="H29" s="8"/>
      <c r="I29" s="35"/>
    </row>
    <row r="30" spans="2:9" x14ac:dyDescent="0.2">
      <c r="B30" s="16" t="s">
        <v>39</v>
      </c>
      <c r="C30" s="10">
        <v>60922</v>
      </c>
      <c r="D30" s="8">
        <v>37208</v>
      </c>
      <c r="E30" s="30">
        <f t="shared" si="1"/>
        <v>-0.38925183020911985</v>
      </c>
      <c r="F30" s="9"/>
      <c r="G30" s="10"/>
      <c r="H30" s="8"/>
      <c r="I30" s="36"/>
    </row>
    <row r="31" spans="2:9" x14ac:dyDescent="0.2">
      <c r="B31" s="8" t="s">
        <v>40</v>
      </c>
      <c r="C31" s="10">
        <f>SUM(C2,C18,C25,C29,C30)</f>
        <v>6035950</v>
      </c>
      <c r="D31" s="8">
        <f>SUM(D2,D18,D25,D29,D30)</f>
        <v>6897998</v>
      </c>
      <c r="E31" s="59">
        <f t="shared" si="1"/>
        <v>0.14281894316553317</v>
      </c>
      <c r="F31" s="9" t="s">
        <v>41</v>
      </c>
      <c r="G31" s="10">
        <f>SUM(G25,G18,G2)</f>
        <v>6096664</v>
      </c>
      <c r="H31" s="8">
        <f>SUM(H25,H18,H2)</f>
        <v>7255657</v>
      </c>
      <c r="I31" s="36">
        <f t="shared" si="0"/>
        <v>0.19010281688477501</v>
      </c>
    </row>
    <row r="32" spans="2:9" x14ac:dyDescent="0.2">
      <c r="E32" s="32"/>
    </row>
    <row r="38" spans="3:5" x14ac:dyDescent="0.2">
      <c r="C38" s="21"/>
      <c r="E38" s="21"/>
    </row>
    <row r="39" spans="3:5" x14ac:dyDescent="0.2">
      <c r="C39" s="21"/>
      <c r="E39" s="21"/>
    </row>
    <row r="40" spans="3:5" x14ac:dyDescent="0.2">
      <c r="C40" s="21"/>
      <c r="E40" s="21"/>
    </row>
    <row r="41" spans="3:5" x14ac:dyDescent="0.2">
      <c r="C41" s="21"/>
      <c r="E41" s="21"/>
    </row>
    <row r="42" spans="3:5" x14ac:dyDescent="0.2">
      <c r="C42" s="21"/>
      <c r="E42" s="21"/>
    </row>
    <row r="43" spans="3:5" x14ac:dyDescent="0.2">
      <c r="C43" s="21"/>
      <c r="E43" s="21"/>
    </row>
    <row r="44" spans="3:5" x14ac:dyDescent="0.2">
      <c r="C44" s="21"/>
      <c r="E44" s="21"/>
    </row>
    <row r="45" spans="3:5" x14ac:dyDescent="0.2">
      <c r="C45" s="21"/>
      <c r="E45" s="21"/>
    </row>
    <row r="46" spans="3:5" x14ac:dyDescent="0.2">
      <c r="C46" s="21"/>
      <c r="E46" s="21"/>
    </row>
    <row r="47" spans="3:5" x14ac:dyDescent="0.2">
      <c r="C47" s="21"/>
      <c r="E47" s="21"/>
    </row>
    <row r="48" spans="3:5" x14ac:dyDescent="0.2">
      <c r="C48" s="21"/>
      <c r="E48" s="21"/>
    </row>
    <row r="49" spans="3:5" x14ac:dyDescent="0.2">
      <c r="C49" s="21"/>
      <c r="E49" s="21"/>
    </row>
    <row r="50" spans="3:5" x14ac:dyDescent="0.2">
      <c r="C50" s="21"/>
      <c r="E50" s="21"/>
    </row>
    <row r="51" spans="3:5" x14ac:dyDescent="0.2">
      <c r="C51" s="21"/>
      <c r="E51" s="21"/>
    </row>
  </sheetData>
  <phoneticPr fontId="3" alignment="center"/>
  <conditionalFormatting sqref="E2:E31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I2:I3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7A3-B145-8045-A1A7-DE7B144DFBCD}">
  <sheetPr codeName="Feuil2"/>
  <dimension ref="A1:J28"/>
  <sheetViews>
    <sheetView tabSelected="1" zoomScale="91" zoomScaleNormal="150" zoomScaleSheetLayoutView="100" workbookViewId="0">
      <selection activeCell="J23" sqref="J23"/>
    </sheetView>
  </sheetViews>
  <sheetFormatPr defaultColWidth="8.875" defaultRowHeight="15" x14ac:dyDescent="0.2"/>
  <cols>
    <col min="1" max="1" width="35.51171875" bestFit="1" customWidth="1"/>
    <col min="2" max="3" width="10.22265625" bestFit="1" customWidth="1"/>
    <col min="4" max="4" width="33.359375" bestFit="1" customWidth="1"/>
    <col min="5" max="6" width="9.14453125" bestFit="1" customWidth="1"/>
    <col min="7" max="7" width="28.11328125" bestFit="1" customWidth="1"/>
    <col min="8" max="9" width="10.22265625" bestFit="1" customWidth="1"/>
    <col min="10" max="10" width="86.09375" bestFit="1" customWidth="1"/>
  </cols>
  <sheetData>
    <row r="1" spans="1:10" x14ac:dyDescent="0.2">
      <c r="A1" s="25" t="s">
        <v>75</v>
      </c>
      <c r="B1" s="25">
        <v>2021</v>
      </c>
      <c r="C1" s="25">
        <v>2022</v>
      </c>
      <c r="D1" s="25" t="s">
        <v>42</v>
      </c>
      <c r="E1" s="25">
        <v>2021</v>
      </c>
      <c r="F1" s="25">
        <v>2022</v>
      </c>
      <c r="G1" s="25" t="s">
        <v>45</v>
      </c>
      <c r="H1" s="25">
        <v>2021</v>
      </c>
      <c r="I1" s="26">
        <v>2022</v>
      </c>
    </row>
    <row r="2" spans="1:10" x14ac:dyDescent="0.2">
      <c r="A2" s="14" t="s">
        <v>15</v>
      </c>
      <c r="B2" s="14">
        <f>'Compte de Résultat '!G4</f>
        <v>5967652</v>
      </c>
      <c r="C2" s="14">
        <f>'Compte de Résultat '!H4</f>
        <v>6969081</v>
      </c>
      <c r="D2" s="14" t="s">
        <v>76</v>
      </c>
      <c r="E2" s="14">
        <v>0</v>
      </c>
      <c r="F2" s="14">
        <v>0</v>
      </c>
      <c r="G2" s="14"/>
      <c r="H2" s="14"/>
      <c r="I2" s="4"/>
    </row>
    <row r="3" spans="1:10" x14ac:dyDescent="0.2">
      <c r="A3" s="11" t="s">
        <v>16</v>
      </c>
      <c r="B3" s="11">
        <f>'Compte de Résultat '!G6</f>
        <v>0</v>
      </c>
      <c r="C3" s="11">
        <f>'Compte de Résultat '!H6</f>
        <v>0</v>
      </c>
      <c r="D3" s="11"/>
      <c r="E3" s="11"/>
      <c r="F3" s="11"/>
      <c r="G3" s="11"/>
      <c r="H3" s="11"/>
      <c r="I3" s="6"/>
    </row>
    <row r="4" spans="1:10" x14ac:dyDescent="0.2">
      <c r="A4" s="13" t="s">
        <v>17</v>
      </c>
      <c r="B4" s="13">
        <f>'Compte de Résultat '!G7</f>
        <v>0</v>
      </c>
      <c r="C4" s="13">
        <f>'Compte de Résultat '!H7</f>
        <v>0</v>
      </c>
      <c r="D4" s="13"/>
      <c r="E4" s="13"/>
      <c r="F4" s="13"/>
      <c r="G4" s="13"/>
      <c r="H4" s="13"/>
      <c r="I4" s="7"/>
    </row>
    <row r="5" spans="1:10" x14ac:dyDescent="0.2">
      <c r="A5" s="12" t="s">
        <v>46</v>
      </c>
      <c r="B5" s="10">
        <f>SUM(B4,B3,B2)</f>
        <v>5967652</v>
      </c>
      <c r="C5" s="10">
        <f>SUM(C4,C3,C2)</f>
        <v>6969081</v>
      </c>
      <c r="D5" s="15" t="s">
        <v>50</v>
      </c>
      <c r="E5" s="10">
        <f>SUM(E2)</f>
        <v>0</v>
      </c>
      <c r="F5" s="10">
        <f>SUM(F2)</f>
        <v>0</v>
      </c>
      <c r="G5" s="15" t="s">
        <v>48</v>
      </c>
      <c r="H5" s="10">
        <f>B5-E5</f>
        <v>5967652</v>
      </c>
      <c r="I5" s="10">
        <f>C5-F5</f>
        <v>6969081</v>
      </c>
    </row>
    <row r="6" spans="1:10" x14ac:dyDescent="0.2">
      <c r="A6" s="11" t="s">
        <v>47</v>
      </c>
      <c r="B6" s="10">
        <f>'Compte de Résultat '!G3</f>
        <v>0</v>
      </c>
      <c r="C6" s="10">
        <f>'Compte de Résultat '!H3</f>
        <v>0</v>
      </c>
      <c r="D6" s="10" t="s">
        <v>61</v>
      </c>
      <c r="E6" s="10">
        <f>'Compte de Résultat '!C3+'Compte de Résultat '!C4</f>
        <v>0</v>
      </c>
      <c r="F6" s="10">
        <f>'Compte de Résultat '!D3+'Compte de Résultat '!D4</f>
        <v>0</v>
      </c>
      <c r="G6" s="10"/>
      <c r="H6" s="10"/>
      <c r="I6" s="10"/>
    </row>
    <row r="7" spans="1:10" x14ac:dyDescent="0.2">
      <c r="A7" s="15" t="s">
        <v>46</v>
      </c>
      <c r="B7" s="10">
        <f>SUM(B6)</f>
        <v>0</v>
      </c>
      <c r="C7" s="10">
        <f>SUM(C6)</f>
        <v>0</v>
      </c>
      <c r="D7" s="15" t="s">
        <v>50</v>
      </c>
      <c r="E7" s="10">
        <f>SUM(E6)</f>
        <v>0</v>
      </c>
      <c r="F7" s="10">
        <f>SUM(F6)</f>
        <v>0</v>
      </c>
      <c r="G7" s="15" t="s">
        <v>72</v>
      </c>
      <c r="H7" s="14">
        <f t="shared" ref="H7:I23" si="0">B7-E7</f>
        <v>0</v>
      </c>
      <c r="I7" s="14">
        <f t="shared" ref="I7:I23" si="1">C7-F7</f>
        <v>0</v>
      </c>
      <c r="J7" t="s">
        <v>126</v>
      </c>
    </row>
    <row r="8" spans="1:10" x14ac:dyDescent="0.2">
      <c r="A8" s="14" t="s">
        <v>48</v>
      </c>
      <c r="B8" s="14">
        <f>H5</f>
        <v>5967652</v>
      </c>
      <c r="C8" s="14">
        <f>I5</f>
        <v>6969081</v>
      </c>
      <c r="D8" s="14" t="s">
        <v>62</v>
      </c>
      <c r="E8" s="14">
        <f>'Compte de Résultat '!C5+'Compte de Résultat '!C6+'Compte de Résultat '!C7</f>
        <v>4816473</v>
      </c>
      <c r="F8" s="14">
        <f>'Compte de Résultat '!D5+'Compte de Résultat '!D6+'Compte de Résultat '!D7</f>
        <v>5555708</v>
      </c>
      <c r="G8" s="3"/>
      <c r="H8" s="14"/>
      <c r="I8" s="4"/>
    </row>
    <row r="9" spans="1:10" x14ac:dyDescent="0.2">
      <c r="A9" s="13" t="s">
        <v>49</v>
      </c>
      <c r="B9" s="13">
        <f>H7</f>
        <v>0</v>
      </c>
      <c r="C9" s="13">
        <f>I7</f>
        <v>0</v>
      </c>
      <c r="D9" s="13"/>
      <c r="E9" s="13"/>
      <c r="F9" s="13"/>
      <c r="G9" s="18"/>
      <c r="H9" s="13"/>
      <c r="I9" s="7"/>
    </row>
    <row r="10" spans="1:10" x14ac:dyDescent="0.2">
      <c r="A10" s="15" t="s">
        <v>50</v>
      </c>
      <c r="B10" s="10">
        <f>SUM(B9,B8)</f>
        <v>5967652</v>
      </c>
      <c r="C10" s="10">
        <f>SUM(C9,C8)</f>
        <v>6969081</v>
      </c>
      <c r="D10" s="15" t="s">
        <v>50</v>
      </c>
      <c r="E10" s="10">
        <f>SUM(E8)</f>
        <v>4816473</v>
      </c>
      <c r="F10" s="10">
        <f>SUM(F8)</f>
        <v>5555708</v>
      </c>
      <c r="G10" s="15" t="s">
        <v>51</v>
      </c>
      <c r="H10" s="11">
        <f t="shared" si="0"/>
        <v>1151179</v>
      </c>
      <c r="I10" s="11">
        <f t="shared" si="1"/>
        <v>1413373</v>
      </c>
      <c r="J10" t="s">
        <v>122</v>
      </c>
    </row>
    <row r="11" spans="1:10" x14ac:dyDescent="0.2">
      <c r="A11" s="14" t="s">
        <v>51</v>
      </c>
      <c r="B11" s="14">
        <f>H10</f>
        <v>1151179</v>
      </c>
      <c r="C11" s="14">
        <f>I10</f>
        <v>1413373</v>
      </c>
      <c r="D11" s="14" t="s">
        <v>63</v>
      </c>
      <c r="E11" s="14">
        <f>'Compte de Résultat '!C8</f>
        <v>402752</v>
      </c>
      <c r="F11" s="14">
        <f>'Compte de Résultat '!D8</f>
        <v>438598</v>
      </c>
      <c r="G11" s="3"/>
      <c r="H11" s="14"/>
      <c r="I11" s="4"/>
    </row>
    <row r="12" spans="1:10" x14ac:dyDescent="0.2">
      <c r="A12" s="13" t="s">
        <v>18</v>
      </c>
      <c r="B12" s="13">
        <f>'Compte de Résultat '!G8</f>
        <v>0</v>
      </c>
      <c r="C12" s="13">
        <f>'Compte de Résultat '!H8</f>
        <v>0</v>
      </c>
      <c r="D12" s="13" t="s">
        <v>64</v>
      </c>
      <c r="E12" s="13">
        <f>'Compte de Résultat '!C9+'Compte de Résultat '!C10</f>
        <v>525942</v>
      </c>
      <c r="F12" s="13">
        <f>'Compte de Résultat '!D9+'Compte de Résultat '!D10</f>
        <v>672818</v>
      </c>
      <c r="G12" s="18"/>
      <c r="H12" s="13"/>
      <c r="I12" s="7"/>
    </row>
    <row r="13" spans="1:10" x14ac:dyDescent="0.2">
      <c r="A13" s="15" t="s">
        <v>50</v>
      </c>
      <c r="B13" s="10">
        <f>SUM(B11,B12)</f>
        <v>1151179</v>
      </c>
      <c r="C13" s="10">
        <f>SUM(C11,C12)</f>
        <v>1413373</v>
      </c>
      <c r="D13" s="15" t="s">
        <v>50</v>
      </c>
      <c r="E13" s="10">
        <f>SUM(E11,E12)</f>
        <v>928694</v>
      </c>
      <c r="F13" s="10">
        <f>SUM(F11,F12)</f>
        <v>1111416</v>
      </c>
      <c r="G13" s="15" t="s">
        <v>52</v>
      </c>
      <c r="H13" s="11">
        <f t="shared" si="0"/>
        <v>222485</v>
      </c>
      <c r="I13" s="11">
        <f t="shared" si="1"/>
        <v>301957</v>
      </c>
      <c r="J13" t="s">
        <v>123</v>
      </c>
    </row>
    <row r="14" spans="1:10" x14ac:dyDescent="0.2">
      <c r="A14" s="14" t="s">
        <v>52</v>
      </c>
      <c r="B14" s="14">
        <f>H13</f>
        <v>222485</v>
      </c>
      <c r="C14" s="14">
        <f>I13</f>
        <v>301957</v>
      </c>
      <c r="D14" s="14" t="s">
        <v>65</v>
      </c>
      <c r="E14" s="14">
        <v>0</v>
      </c>
      <c r="F14" s="14"/>
      <c r="G14" s="3"/>
      <c r="H14" s="14"/>
      <c r="I14" s="4"/>
    </row>
    <row r="15" spans="1:10" x14ac:dyDescent="0.2">
      <c r="A15" s="11" t="s">
        <v>53</v>
      </c>
      <c r="B15" s="11">
        <f>'Compte de Résultat '!G9</f>
        <v>62671</v>
      </c>
      <c r="C15" s="11">
        <f>'Compte de Résultat '!H9</f>
        <v>9472</v>
      </c>
      <c r="D15" s="11" t="s">
        <v>66</v>
      </c>
      <c r="E15" s="11">
        <f>'Compte de Résultat '!C12+'Compte de Résultat '!C13+'Compte de Résultat '!C14+'Compte de Résultat '!C15</f>
        <v>40554</v>
      </c>
      <c r="F15" s="11">
        <f>'Compte de Résultat '!D12+'Compte de Résultat '!D13+'Compte de Résultat '!D14+'Compte de Résultat '!D15</f>
        <v>43045</v>
      </c>
      <c r="G15" s="5"/>
      <c r="H15" s="11"/>
      <c r="I15" s="6"/>
    </row>
    <row r="16" spans="1:10" x14ac:dyDescent="0.2">
      <c r="A16" s="13" t="s">
        <v>54</v>
      </c>
      <c r="B16" s="13">
        <f>'Compte de Résultat '!G10</f>
        <v>4</v>
      </c>
      <c r="C16" s="13">
        <f>'Compte de Résultat '!H10</f>
        <v>1789</v>
      </c>
      <c r="D16" s="13" t="s">
        <v>67</v>
      </c>
      <c r="E16" s="13">
        <f>'Compte de Résultat '!C16</f>
        <v>38545</v>
      </c>
      <c r="F16" s="13">
        <f>'Compte de Résultat '!D16</f>
        <v>41886</v>
      </c>
      <c r="G16" s="18"/>
      <c r="H16" s="13"/>
      <c r="I16" s="7"/>
    </row>
    <row r="17" spans="1:10" x14ac:dyDescent="0.2">
      <c r="A17" s="15" t="s">
        <v>50</v>
      </c>
      <c r="B17" s="10">
        <f>SUM(B14,B15,B16)</f>
        <v>285160</v>
      </c>
      <c r="C17" s="10">
        <f>SUM(C14,C15,C16)</f>
        <v>313218</v>
      </c>
      <c r="D17" s="15" t="s">
        <v>50</v>
      </c>
      <c r="E17" s="10">
        <f>SUM(E14,E15,E16)</f>
        <v>79099</v>
      </c>
      <c r="F17" s="10">
        <f>SUM(F14,F15,F16)</f>
        <v>84931</v>
      </c>
      <c r="G17" s="15" t="s">
        <v>55</v>
      </c>
      <c r="H17" s="11">
        <f t="shared" si="0"/>
        <v>206061</v>
      </c>
      <c r="I17" s="11">
        <f t="shared" si="0"/>
        <v>228287</v>
      </c>
      <c r="J17" t="s">
        <v>124</v>
      </c>
    </row>
    <row r="18" spans="1:10" x14ac:dyDescent="0.2">
      <c r="A18" s="14" t="s">
        <v>55</v>
      </c>
      <c r="B18" s="14">
        <f>H17</f>
        <v>206061</v>
      </c>
      <c r="C18" s="14">
        <f>I17</f>
        <v>228287</v>
      </c>
      <c r="D18" s="14" t="s">
        <v>55</v>
      </c>
      <c r="E18" s="14">
        <f>H17</f>
        <v>206061</v>
      </c>
      <c r="F18" s="14">
        <f>I17</f>
        <v>228287</v>
      </c>
      <c r="G18" s="3"/>
      <c r="H18" s="14"/>
      <c r="I18" s="4"/>
    </row>
    <row r="19" spans="1:10" x14ac:dyDescent="0.2">
      <c r="A19" s="11" t="s">
        <v>56</v>
      </c>
      <c r="B19" s="11">
        <f>'Compte de Résultat '!G17</f>
        <v>0</v>
      </c>
      <c r="C19" s="11">
        <f>'Compte de Résultat '!H17</f>
        <v>0</v>
      </c>
      <c r="D19" s="11" t="s">
        <v>56</v>
      </c>
      <c r="E19" s="11">
        <f>'Compte de Résultat '!C17</f>
        <v>0</v>
      </c>
      <c r="F19" s="11">
        <f>'Compte de Résultat '!D17</f>
        <v>0</v>
      </c>
      <c r="G19" s="5"/>
      <c r="H19" s="11"/>
      <c r="I19" s="6"/>
    </row>
    <row r="20" spans="1:10" x14ac:dyDescent="0.2">
      <c r="A20" s="13" t="s">
        <v>26</v>
      </c>
      <c r="B20" s="13">
        <f>'Compte de Résultat '!G18</f>
        <v>26630</v>
      </c>
      <c r="C20" s="13">
        <f>'Compte de Résultat '!H18</f>
        <v>19391</v>
      </c>
      <c r="D20" s="13" t="s">
        <v>68</v>
      </c>
      <c r="E20" s="13">
        <f>'Compte de Résultat '!C18</f>
        <v>1499</v>
      </c>
      <c r="F20" s="13">
        <f>'Compte de Résultat '!D18</f>
        <v>2970</v>
      </c>
      <c r="G20" s="18"/>
      <c r="H20" s="13"/>
      <c r="I20" s="7"/>
    </row>
    <row r="21" spans="1:10" x14ac:dyDescent="0.2">
      <c r="A21" s="15" t="s">
        <v>46</v>
      </c>
      <c r="B21" s="10">
        <f>SUM(B18,B19,B20)</f>
        <v>232691</v>
      </c>
      <c r="C21" s="10">
        <f>SUM(C18,C19,C20)</f>
        <v>247678</v>
      </c>
      <c r="D21" s="15" t="s">
        <v>50</v>
      </c>
      <c r="E21" s="10">
        <f>SUM(E18,E19,E20)</f>
        <v>207560</v>
      </c>
      <c r="F21" s="10">
        <f>SUM(F18,F19,F20)</f>
        <v>231257</v>
      </c>
      <c r="G21" s="15" t="s">
        <v>58</v>
      </c>
      <c r="H21" s="13">
        <f t="shared" si="0"/>
        <v>25131</v>
      </c>
      <c r="I21" s="13">
        <f t="shared" si="1"/>
        <v>16421</v>
      </c>
      <c r="J21" t="s">
        <v>125</v>
      </c>
    </row>
    <row r="22" spans="1:10" x14ac:dyDescent="0.2">
      <c r="A22" s="10" t="s">
        <v>57</v>
      </c>
      <c r="B22" s="10">
        <f>'Compte de Résultat '!G18</f>
        <v>26630</v>
      </c>
      <c r="C22" s="10">
        <f>'Compte de Résultat '!H18</f>
        <v>19391</v>
      </c>
      <c r="D22" s="10" t="s">
        <v>69</v>
      </c>
      <c r="E22" s="10">
        <f>'Compte de Résultat '!C25</f>
        <v>149263</v>
      </c>
      <c r="F22" s="10">
        <f>'Compte de Résultat '!D25</f>
        <v>105765</v>
      </c>
      <c r="G22" s="10"/>
      <c r="H22" s="10"/>
      <c r="I22" s="10"/>
    </row>
    <row r="23" spans="1:10" x14ac:dyDescent="0.2">
      <c r="A23" s="15" t="s">
        <v>46</v>
      </c>
      <c r="B23" s="10">
        <f>SUM(B22)</f>
        <v>26630</v>
      </c>
      <c r="C23" s="10">
        <f>SUM(C22)</f>
        <v>19391</v>
      </c>
      <c r="D23" s="15" t="s">
        <v>50</v>
      </c>
      <c r="E23" s="10">
        <f>SUM(E22)</f>
        <v>149263</v>
      </c>
      <c r="F23" s="10">
        <f>SUM(F22)</f>
        <v>105765</v>
      </c>
      <c r="G23" s="15" t="s">
        <v>70</v>
      </c>
      <c r="H23" s="14">
        <f t="shared" si="0"/>
        <v>-122633</v>
      </c>
      <c r="I23" s="14">
        <f t="shared" si="1"/>
        <v>-86374</v>
      </c>
    </row>
    <row r="24" spans="1:10" x14ac:dyDescent="0.2">
      <c r="A24" s="14" t="s">
        <v>58</v>
      </c>
      <c r="B24" s="14">
        <f>H21</f>
        <v>25131</v>
      </c>
      <c r="C24" s="14">
        <f>I21</f>
        <v>16421</v>
      </c>
      <c r="D24" s="14" t="s">
        <v>58</v>
      </c>
      <c r="E24" s="14">
        <f>H21</f>
        <v>25131</v>
      </c>
      <c r="F24" s="14">
        <f>I21</f>
        <v>16421</v>
      </c>
      <c r="G24" s="3"/>
      <c r="H24" s="14"/>
      <c r="I24" s="4"/>
    </row>
    <row r="25" spans="1:10" x14ac:dyDescent="0.2">
      <c r="A25" s="11" t="s">
        <v>59</v>
      </c>
      <c r="B25" s="11">
        <f>H23</f>
        <v>-122633</v>
      </c>
      <c r="C25" s="11">
        <f>I23</f>
        <v>-86374</v>
      </c>
      <c r="D25" s="11" t="s">
        <v>70</v>
      </c>
      <c r="E25" s="11">
        <v>0</v>
      </c>
      <c r="F25" s="11">
        <v>0</v>
      </c>
      <c r="G25" s="5"/>
      <c r="H25" s="11"/>
      <c r="I25" s="6"/>
    </row>
    <row r="26" spans="1:10" x14ac:dyDescent="0.2">
      <c r="A26" s="11" t="s">
        <v>60</v>
      </c>
      <c r="B26" s="11">
        <f>'Compte de Résultat '!C30</f>
        <v>60922</v>
      </c>
      <c r="C26" s="11">
        <v>0</v>
      </c>
      <c r="D26" s="11" t="s">
        <v>71</v>
      </c>
      <c r="E26" s="11">
        <f>'Compte de Résultat '!C29</f>
        <v>0</v>
      </c>
      <c r="F26" s="11">
        <f>'Compte de Résultat '!D29</f>
        <v>0</v>
      </c>
      <c r="G26" s="5"/>
      <c r="H26" s="11"/>
      <c r="I26" s="6"/>
    </row>
    <row r="27" spans="1:10" x14ac:dyDescent="0.2">
      <c r="A27" s="13"/>
      <c r="B27" s="13"/>
      <c r="C27" s="13"/>
      <c r="D27" s="13" t="s">
        <v>39</v>
      </c>
      <c r="E27" s="13">
        <v>0</v>
      </c>
      <c r="F27" s="13">
        <f>'Compte de Résultat '!D30</f>
        <v>37208</v>
      </c>
      <c r="G27" s="18"/>
      <c r="H27" s="13"/>
      <c r="I27" s="7"/>
    </row>
    <row r="28" spans="1:10" x14ac:dyDescent="0.2">
      <c r="A28" s="12" t="s">
        <v>50</v>
      </c>
      <c r="B28" s="13">
        <f>SUM(B23,B21,B17,B13,B10,B7,B5)</f>
        <v>13630964</v>
      </c>
      <c r="C28" s="10">
        <f>SUM(C5+C7+C10+C13+C17+C21+C23)</f>
        <v>15931822</v>
      </c>
      <c r="D28" s="12" t="s">
        <v>50</v>
      </c>
      <c r="E28" s="13">
        <f>SUM(E23,E21,E17,E13,E10,E7,E5)</f>
        <v>6181089</v>
      </c>
      <c r="F28" s="13">
        <f>SUM(F23,F21,F17,F13,F10,F7,F5)</f>
        <v>7089077</v>
      </c>
      <c r="G28" s="12" t="s">
        <v>73</v>
      </c>
      <c r="H28" s="13">
        <f>SUM(H23,H21,H17,H13,H10,H7,H5)</f>
        <v>7449875</v>
      </c>
      <c r="I28" s="13">
        <f>SUM(I23,I21,I17,I13,I10,I7,I5)</f>
        <v>8842745</v>
      </c>
    </row>
  </sheetData>
  <conditionalFormatting sqref="B2:C2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2:F2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2:I2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E499-B16E-6541-95EF-40AB683CFF2B}">
  <dimension ref="A1:D28"/>
  <sheetViews>
    <sheetView workbookViewId="0">
      <selection activeCell="A15" sqref="A15"/>
    </sheetView>
  </sheetViews>
  <sheetFormatPr defaultColWidth="10.76171875" defaultRowHeight="15" x14ac:dyDescent="0.2"/>
  <cols>
    <col min="1" max="1" width="27.3046875" bestFit="1" customWidth="1"/>
    <col min="3" max="3" width="21.1171875" bestFit="1" customWidth="1"/>
  </cols>
  <sheetData>
    <row r="1" spans="1:4" x14ac:dyDescent="0.2">
      <c r="A1" s="60" t="s">
        <v>81</v>
      </c>
      <c r="B1" s="61"/>
      <c r="C1" s="60" t="s">
        <v>82</v>
      </c>
      <c r="D1" s="61"/>
    </row>
    <row r="2" spans="1:4" x14ac:dyDescent="0.2">
      <c r="A2" s="45" t="s">
        <v>110</v>
      </c>
      <c r="B2" s="46"/>
      <c r="C2" s="49" t="s">
        <v>94</v>
      </c>
      <c r="D2" s="43"/>
    </row>
    <row r="3" spans="1:4" x14ac:dyDescent="0.2">
      <c r="A3" s="39" t="s">
        <v>114</v>
      </c>
      <c r="B3" s="48"/>
      <c r="C3" s="39" t="s">
        <v>83</v>
      </c>
      <c r="D3" s="47"/>
    </row>
    <row r="4" spans="1:4" x14ac:dyDescent="0.2">
      <c r="A4" s="44" t="s">
        <v>113</v>
      </c>
      <c r="B4" s="11"/>
      <c r="C4" s="11" t="s">
        <v>84</v>
      </c>
      <c r="D4" s="11"/>
    </row>
    <row r="5" spans="1:4" x14ac:dyDescent="0.2">
      <c r="A5" s="11" t="s">
        <v>111</v>
      </c>
      <c r="B5" s="11"/>
      <c r="C5" s="11" t="s">
        <v>85</v>
      </c>
      <c r="D5" s="11"/>
    </row>
    <row r="6" spans="1:4" x14ac:dyDescent="0.2">
      <c r="A6" s="11" t="s">
        <v>112</v>
      </c>
      <c r="B6" s="11"/>
      <c r="C6" s="11" t="s">
        <v>86</v>
      </c>
      <c r="D6" s="11"/>
    </row>
    <row r="7" spans="1:4" x14ac:dyDescent="0.2">
      <c r="A7" s="39" t="s">
        <v>115</v>
      </c>
      <c r="B7" s="48"/>
      <c r="C7" s="39" t="s">
        <v>89</v>
      </c>
      <c r="D7" s="47"/>
    </row>
    <row r="8" spans="1:4" x14ac:dyDescent="0.2">
      <c r="A8" s="11" t="s">
        <v>116</v>
      </c>
      <c r="B8" s="11"/>
      <c r="C8" s="5" t="s">
        <v>87</v>
      </c>
      <c r="D8" s="11"/>
    </row>
    <row r="9" spans="1:4" x14ac:dyDescent="0.2">
      <c r="A9" s="11" t="s">
        <v>117</v>
      </c>
      <c r="B9" s="11"/>
      <c r="C9" s="5" t="s">
        <v>90</v>
      </c>
      <c r="D9" s="11"/>
    </row>
    <row r="10" spans="1:4" x14ac:dyDescent="0.2">
      <c r="A10" s="11" t="s">
        <v>118</v>
      </c>
      <c r="B10" s="11"/>
      <c r="C10" s="5" t="s">
        <v>88</v>
      </c>
      <c r="D10" s="11"/>
    </row>
    <row r="11" spans="1:4" x14ac:dyDescent="0.2">
      <c r="A11" s="11" t="s">
        <v>121</v>
      </c>
      <c r="B11" s="11"/>
      <c r="C11" s="5" t="s">
        <v>91</v>
      </c>
      <c r="D11" s="11"/>
    </row>
    <row r="12" spans="1:4" x14ac:dyDescent="0.2">
      <c r="A12" s="11" t="s">
        <v>119</v>
      </c>
      <c r="B12" s="5"/>
      <c r="C12" s="14" t="s">
        <v>92</v>
      </c>
      <c r="D12" s="14"/>
    </row>
    <row r="13" spans="1:4" x14ac:dyDescent="0.2">
      <c r="A13" s="13" t="s">
        <v>120</v>
      </c>
      <c r="B13" s="18"/>
      <c r="C13" s="13" t="s">
        <v>93</v>
      </c>
      <c r="D13" s="13"/>
    </row>
    <row r="14" spans="1:4" x14ac:dyDescent="0.2">
      <c r="A14" s="41"/>
      <c r="B14" s="42"/>
      <c r="C14" s="50" t="s">
        <v>95</v>
      </c>
      <c r="D14" s="51"/>
    </row>
    <row r="15" spans="1:4" x14ac:dyDescent="0.2">
      <c r="A15" s="14"/>
      <c r="C15" s="14" t="s">
        <v>97</v>
      </c>
      <c r="D15" s="4"/>
    </row>
    <row r="16" spans="1:4" x14ac:dyDescent="0.2">
      <c r="A16" s="13"/>
      <c r="C16" s="13" t="s">
        <v>96</v>
      </c>
      <c r="D16" s="7"/>
    </row>
    <row r="17" spans="1:4" x14ac:dyDescent="0.2">
      <c r="A17" s="39"/>
      <c r="B17" s="40"/>
      <c r="C17" s="39" t="s">
        <v>98</v>
      </c>
      <c r="D17" s="40"/>
    </row>
    <row r="18" spans="1:4" x14ac:dyDescent="0.2">
      <c r="A18" s="14"/>
      <c r="C18" s="14" t="s">
        <v>99</v>
      </c>
      <c r="D18" s="4"/>
    </row>
    <row r="19" spans="1:4" x14ac:dyDescent="0.2">
      <c r="A19" s="11"/>
      <c r="C19" s="11" t="s">
        <v>100</v>
      </c>
      <c r="D19" s="6"/>
    </row>
    <row r="20" spans="1:4" x14ac:dyDescent="0.2">
      <c r="A20" s="11"/>
      <c r="C20" s="11" t="s">
        <v>101</v>
      </c>
      <c r="D20" s="6"/>
    </row>
    <row r="21" spans="1:4" x14ac:dyDescent="0.2">
      <c r="A21" s="11"/>
      <c r="C21" s="11" t="s">
        <v>103</v>
      </c>
      <c r="D21" s="6"/>
    </row>
    <row r="22" spans="1:4" x14ac:dyDescent="0.2">
      <c r="A22" s="11"/>
      <c r="C22" s="11" t="s">
        <v>104</v>
      </c>
      <c r="D22" s="6"/>
    </row>
    <row r="23" spans="1:4" x14ac:dyDescent="0.2">
      <c r="A23" s="11"/>
      <c r="C23" s="11" t="s">
        <v>105</v>
      </c>
      <c r="D23" s="6"/>
    </row>
    <row r="24" spans="1:4" x14ac:dyDescent="0.2">
      <c r="A24" s="11"/>
      <c r="C24" s="11" t="s">
        <v>106</v>
      </c>
      <c r="D24" s="6"/>
    </row>
    <row r="25" spans="1:4" x14ac:dyDescent="0.2">
      <c r="A25" s="11"/>
      <c r="C25" s="11" t="s">
        <v>102</v>
      </c>
      <c r="D25" s="6"/>
    </row>
    <row r="26" spans="1:4" x14ac:dyDescent="0.2">
      <c r="A26" s="11"/>
      <c r="C26" s="11" t="s">
        <v>107</v>
      </c>
      <c r="D26" s="6"/>
    </row>
    <row r="27" spans="1:4" x14ac:dyDescent="0.2">
      <c r="A27" s="11"/>
      <c r="C27" s="11" t="s">
        <v>109</v>
      </c>
      <c r="D27" s="6"/>
    </row>
    <row r="28" spans="1:4" x14ac:dyDescent="0.2">
      <c r="A28" s="39"/>
      <c r="B28" s="40"/>
      <c r="C28" s="39" t="s">
        <v>108</v>
      </c>
      <c r="D28" s="40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de Résultat </vt:lpstr>
      <vt:lpstr>Solde Intermédiaire de Gestion</vt:lpstr>
      <vt:lpstr>Bilan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Hadjira Bkr</dc:creator>
  <cp:lastModifiedBy>Microsoft Office User</cp:lastModifiedBy>
  <dcterms:created xsi:type="dcterms:W3CDTF">2023-09-06T14:24:25Z</dcterms:created>
  <dcterms:modified xsi:type="dcterms:W3CDTF">2023-09-08T16:26:45Z</dcterms:modified>
</cp:coreProperties>
</file>