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2030" windowHeight="5700"/>
  </bookViews>
  <sheets>
    <sheet name="Sheet 1" sheetId="1" r:id="rId1"/>
  </sheets>
  <definedNames>
    <definedName name="comentario" comment="test de comentario">'Sheet 1'!$A$9</definedName>
    <definedName name="Empleador.nombre" localSheetId="0">'Sheet 1'!$B$5</definedName>
    <definedName name="Relacion.egreso" localSheetId="0">'Sheet 1'!$B$7</definedName>
    <definedName name="Relacion.ingreso" localSheetId="0">'Sheet 1'!$B$6</definedName>
    <definedName name="test1" localSheetId="0">'Sheet 1'!$B$8</definedName>
    <definedName name="test2" localSheetId="0">'Sheet 1'!$C$8</definedName>
    <definedName name="total" localSheetId="0">'Sheet 1'!$A$8</definedName>
  </definedNames>
  <calcPr calcId="124519"/>
</workbook>
</file>

<file path=xl/calcChain.xml><?xml version="1.0" encoding="utf-8"?>
<calcChain xmlns="http://schemas.openxmlformats.org/spreadsheetml/2006/main">
  <c r="A8" i="1"/>
  <c r="D7"/>
  <c r="D11"/>
  <c r="E11"/>
  <c r="B11" s="1"/>
  <c r="F11"/>
  <c r="D12"/>
  <c r="E12"/>
  <c r="B12" s="1"/>
  <c r="G11" s="1"/>
  <c r="G37" s="1"/>
  <c r="C37" s="1"/>
  <c r="F12"/>
  <c r="D13"/>
  <c r="B13" s="1"/>
  <c r="G22"/>
  <c r="F26"/>
  <c r="F27"/>
  <c r="F28"/>
  <c r="B31"/>
  <c r="E34"/>
  <c r="B34" s="1"/>
  <c r="E35"/>
  <c r="B35" s="1"/>
  <c r="B36" s="1"/>
  <c r="E37"/>
  <c r="B37" s="1"/>
  <c r="E38"/>
  <c r="B38" s="1"/>
  <c r="B39" s="1"/>
  <c r="E40"/>
  <c r="B40" s="1"/>
  <c r="B44" l="1"/>
  <c r="B45"/>
  <c r="C38"/>
  <c r="C39" s="1"/>
  <c r="C35"/>
  <c r="C36" l="1"/>
  <c r="C44"/>
  <c r="B46"/>
</calcChain>
</file>

<file path=xl/comments1.xml><?xml version="1.0" encoding="utf-8"?>
<comments xmlns="http://schemas.openxmlformats.org/spreadsheetml/2006/main">
  <authors>
    <author>mradosta</author>
    <author/>
  </authors>
  <commentList>
    <comment ref="A9" authorId="0">
      <text>
        <r>
          <rPr>
            <b/>
            <sz val="8"/>
            <color indexed="81"/>
            <rFont val="Tahoma"/>
            <family val="2"/>
          </rPr>
          <t>mradosta:</t>
        </r>
        <r>
          <rPr>
            <sz val="8"/>
            <color indexed="81"/>
            <rFont val="Tahoma"/>
            <family val="2"/>
          </rPr>
          <t xml:space="preserve">
test xxxxx</t>
        </r>
      </text>
    </comment>
    <comment ref="A37" authorId="1">
      <text>
        <r>
          <rPr>
            <b/>
            <sz val="8"/>
            <color indexed="8"/>
            <rFont val="Times New Roman"/>
            <family val="1"/>
          </rPr>
          <t xml:space="preserve">nunca podra ser inferior a un mes de sueldo.
</t>
        </r>
      </text>
    </comment>
  </commentList>
</comments>
</file>

<file path=xl/sharedStrings.xml><?xml version="1.0" encoding="utf-8"?>
<sst xmlns="http://schemas.openxmlformats.org/spreadsheetml/2006/main" count="66" uniqueCount="58">
  <si>
    <t>CALCULO DE RIESGO INDEMNIZATORIO</t>
  </si>
  <si>
    <t>NOMBRE:</t>
  </si>
  <si>
    <t>CHIOSSO MARTIN EMANUEL</t>
  </si>
  <si>
    <t>Ley Nva.</t>
  </si>
  <si>
    <t>NRO. DE LEGAJO:</t>
  </si>
  <si>
    <t>EMPRESA CLIENTE:</t>
  </si>
  <si>
    <t>FECHA INGRESO:</t>
  </si>
  <si>
    <t xml:space="preserve"> </t>
  </si>
  <si>
    <t>FECHA EGRESO:</t>
  </si>
  <si>
    <t>(días de atiguedad en base a meses de 30 días)</t>
  </si>
  <si>
    <t>días de suspensión</t>
  </si>
  <si>
    <t>días de excedencia</t>
  </si>
  <si>
    <t>TIEMPO DE SERVICIO</t>
  </si>
  <si>
    <t>A Computar</t>
  </si>
  <si>
    <t xml:space="preserve">AÑO </t>
  </si>
  <si>
    <t>para la ley de contratos de trabajo, se computa anos por cada ano po rfaccion superior a tres meses, tomando los anos como 365 dias, y el mes de 30 dias</t>
  </si>
  <si>
    <t>MES</t>
  </si>
  <si>
    <t>DÍAS</t>
  </si>
  <si>
    <t>SUELDO BRUTO (debo tener en cuenta vacaciones y en lkos quincenales, amnas quincenas)</t>
  </si>
  <si>
    <t>INICIO</t>
  </si>
  <si>
    <t>FIN</t>
  </si>
  <si>
    <t>DIAS</t>
  </si>
  <si>
    <t>Prom.anual</t>
  </si>
  <si>
    <t>Sueldo SAC</t>
  </si>
  <si>
    <t>Mayor sueldo</t>
  </si>
  <si>
    <t>TOTAL ANUAL</t>
  </si>
  <si>
    <t>REAL</t>
  </si>
  <si>
    <t>PROMEDIO</t>
  </si>
  <si>
    <t>hasta el 30/6 son 181 dias, sino 184</t>
  </si>
  <si>
    <t>SAC PROPORCIONAL</t>
  </si>
  <si>
    <t>sueldo SAC</t>
  </si>
  <si>
    <t>Ds.Trabajs.Sem</t>
  </si>
  <si>
    <t>&lt;--- son dias almanaque</t>
  </si>
  <si>
    <t>PREAVISO</t>
  </si>
  <si>
    <t>prom.</t>
  </si>
  <si>
    <t>mes/es PREAVISO</t>
  </si>
  <si>
    <t>&lt;---- sin el calculo total de anos es mayor o igual 5 son 2 meses de preaviso, sino 1</t>
  </si>
  <si>
    <t>SAC S/ PREAVISO</t>
  </si>
  <si>
    <t>INDEMNIZACION</t>
  </si>
  <si>
    <t>mayor</t>
  </si>
  <si>
    <t>Años</t>
  </si>
  <si>
    <t>&lt;--- antigüedad calculada arriba</t>
  </si>
  <si>
    <t>INTEGRATIVO MES DESP.</t>
  </si>
  <si>
    <t>Dias INTEGRATIVOS</t>
  </si>
  <si>
    <t>&lt;---- son dias que faltan para terminar el mes en base a la fecha de baja y meses de 30 dias</t>
  </si>
  <si>
    <t>SAC S/INTEGRATIVO</t>
  </si>
  <si>
    <t>VACACIONES NO GOZADAS</t>
  </si>
  <si>
    <t>Dias VAC. NO GOZADAS</t>
  </si>
  <si>
    <t>&lt;--- 1 dia por cada mes completo trabajado o fraccion mayor a 20 dias</t>
  </si>
  <si>
    <t>Indemnización especial art. 182 (maternidad)</t>
  </si>
  <si>
    <t>&lt;-- - son 13 sueldos de la mejor remuneracion (consultar al usuario)</t>
  </si>
  <si>
    <t>por ano completo se computa 14 dias si la entieguedad no supera los 5 anos (ojo, tener en cuenta excedencias y suspenciones)</t>
  </si>
  <si>
    <t>TOTAL indemnizaciones</t>
  </si>
  <si>
    <t>LIQ. FINAL</t>
  </si>
  <si>
    <t>Observaciones</t>
  </si>
  <si>
    <t>BAJA EN INDUMIX</t>
  </si>
  <si>
    <t>03-10 ACTA X $ 3000 ( $ 2594 GRATIF + $ 406 LIQ FINAL)</t>
  </si>
  <si>
    <t>lo amarrilo oscuro lo cambian ellos a mano</t>
  </si>
</sst>
</file>

<file path=xl/styles.xml><?xml version="1.0" encoding="utf-8"?>
<styleSheet xmlns="http://schemas.openxmlformats.org/spreadsheetml/2006/main">
  <numFmts count="8">
    <numFmt numFmtId="164" formatCode="_(* #,##0.00_);_(* \(#,##0.00\);_(* \-??_);_(@_)"/>
    <numFmt numFmtId="165" formatCode="m/d/yyyy"/>
    <numFmt numFmtId="166" formatCode="_ * #,##0_ ;_ * \-#,##0_ ;_ * \-??_ ;_ @_ "/>
    <numFmt numFmtId="167" formatCode="d\-mmm\-yy"/>
    <numFmt numFmtId="168" formatCode="0.0000"/>
    <numFmt numFmtId="169" formatCode="_-\$* #,##0.00_-;&quot;-$&quot;* #,##0.00_-;_-\$* \-??_-;_-@_-"/>
    <numFmt numFmtId="170" formatCode="\$#,##0;[Red]&quot;-$&quot;#,##0"/>
    <numFmt numFmtId="172" formatCode="yyyy\-mm\-dd"/>
  </numFmts>
  <fonts count="11">
    <font>
      <sz val="10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8"/>
      <color indexed="8"/>
      <name val="Times New Roman"/>
      <family val="1"/>
    </font>
    <font>
      <i/>
      <sz val="8"/>
      <name val="Arial"/>
      <family val="2"/>
    </font>
    <font>
      <sz val="10"/>
      <name val="Arial"/>
      <family val="2"/>
    </font>
    <font>
      <sz val="11"/>
      <color rgb="FFFA7D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13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double">
        <color rgb="FFFF8001"/>
      </bottom>
      <diagonal/>
    </border>
  </borders>
  <cellStyleXfs count="4">
    <xf numFmtId="0" fontId="0" fillId="0" borderId="0"/>
    <xf numFmtId="169" fontId="7" fillId="0" borderId="0" applyFill="0" applyBorder="0" applyAlignment="0" applyProtection="0"/>
    <xf numFmtId="164" fontId="7" fillId="0" borderId="0" applyFill="0" applyBorder="0" applyAlignment="0" applyProtection="0"/>
    <xf numFmtId="0" fontId="8" fillId="0" borderId="10" applyNumberFormat="0" applyFill="0" applyAlignment="0" applyProtection="0"/>
  </cellStyleXfs>
  <cellXfs count="73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165" fontId="1" fillId="0" borderId="0" xfId="0" applyNumberFormat="1" applyFont="1"/>
    <xf numFmtId="0" fontId="3" fillId="2" borderId="0" xfId="0" applyFont="1" applyFill="1" applyProtection="1">
      <protection locked="0"/>
    </xf>
    <xf numFmtId="166" fontId="1" fillId="0" borderId="0" xfId="2" applyNumberFormat="1" applyFont="1" applyFill="1" applyBorder="1" applyAlignment="1" applyProtection="1"/>
    <xf numFmtId="167" fontId="1" fillId="0" borderId="0" xfId="0" applyNumberFormat="1" applyFont="1"/>
    <xf numFmtId="0" fontId="3" fillId="0" borderId="1" xfId="0" applyFont="1" applyBorder="1" applyAlignment="1">
      <alignment horizontal="center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8" fontId="1" fillId="0" borderId="0" xfId="0" applyNumberFormat="1" applyFont="1"/>
    <xf numFmtId="1" fontId="1" fillId="0" borderId="0" xfId="0" applyNumberFormat="1" applyFont="1" applyFill="1" applyProtection="1"/>
    <xf numFmtId="0" fontId="3" fillId="0" borderId="2" xfId="0" applyFont="1" applyFill="1" applyBorder="1" applyAlignment="1" applyProtection="1">
      <alignment horizontal="center"/>
    </xf>
    <xf numFmtId="166" fontId="3" fillId="0" borderId="0" xfId="0" applyNumberFormat="1" applyFont="1" applyAlignment="1"/>
    <xf numFmtId="166" fontId="1" fillId="0" borderId="0" xfId="0" applyNumberFormat="1" applyFont="1"/>
    <xf numFmtId="0" fontId="1" fillId="0" borderId="0" xfId="0" applyFont="1" applyBorder="1"/>
    <xf numFmtId="165" fontId="1" fillId="0" borderId="0" xfId="0" applyNumberFormat="1" applyFont="1" applyBorder="1"/>
    <xf numFmtId="1" fontId="1" fillId="0" borderId="0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Font="1" applyFill="1"/>
    <xf numFmtId="2" fontId="1" fillId="0" borderId="0" xfId="0" applyNumberFormat="1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4" xfId="0" applyFont="1" applyBorder="1"/>
    <xf numFmtId="17" fontId="3" fillId="0" borderId="0" xfId="0" applyNumberFormat="1" applyFont="1" applyAlignment="1">
      <alignment horizontal="left"/>
    </xf>
    <xf numFmtId="1" fontId="1" fillId="0" borderId="0" xfId="0" applyNumberFormat="1" applyFont="1"/>
    <xf numFmtId="165" fontId="1" fillId="0" borderId="5" xfId="0" applyNumberFormat="1" applyFont="1" applyBorder="1"/>
    <xf numFmtId="165" fontId="1" fillId="0" borderId="6" xfId="0" applyNumberFormat="1" applyFont="1" applyBorder="1"/>
    <xf numFmtId="2" fontId="1" fillId="0" borderId="7" xfId="0" applyNumberFormat="1" applyFont="1" applyBorder="1"/>
    <xf numFmtId="165" fontId="1" fillId="0" borderId="8" xfId="0" applyNumberFormat="1" applyFont="1" applyBorder="1"/>
    <xf numFmtId="165" fontId="3" fillId="0" borderId="9" xfId="0" applyNumberFormat="1" applyFont="1" applyBorder="1"/>
    <xf numFmtId="2" fontId="3" fillId="0" borderId="2" xfId="0" applyNumberFormat="1" applyFont="1" applyFill="1" applyBorder="1"/>
    <xf numFmtId="165" fontId="3" fillId="0" borderId="0" xfId="0" applyNumberFormat="1" applyFont="1" applyBorder="1"/>
    <xf numFmtId="2" fontId="3" fillId="0" borderId="0" xfId="0" applyNumberFormat="1" applyFont="1" applyFill="1" applyBorder="1"/>
    <xf numFmtId="2" fontId="1" fillId="0" borderId="0" xfId="0" applyNumberFormat="1" applyFont="1" applyProtection="1"/>
    <xf numFmtId="2" fontId="1" fillId="0" borderId="0" xfId="0" applyNumberFormat="1" applyFont="1" applyProtection="1">
      <protection locked="0"/>
    </xf>
    <xf numFmtId="0" fontId="1" fillId="0" borderId="0" xfId="0" applyFont="1" applyProtection="1"/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2" fontId="3" fillId="3" borderId="0" xfId="0" applyNumberFormat="1" applyFont="1" applyFill="1"/>
    <xf numFmtId="0" fontId="3" fillId="2" borderId="0" xfId="0" applyFont="1" applyFill="1" applyProtection="1"/>
    <xf numFmtId="2" fontId="1" fillId="3" borderId="0" xfId="0" applyNumberFormat="1" applyFont="1" applyFill="1"/>
    <xf numFmtId="0" fontId="3" fillId="0" borderId="0" xfId="0" applyFont="1" applyFill="1"/>
    <xf numFmtId="0" fontId="1" fillId="0" borderId="0" xfId="0" applyFont="1" applyFill="1" applyProtection="1">
      <protection locked="0"/>
    </xf>
    <xf numFmtId="0" fontId="2" fillId="0" borderId="0" xfId="0" applyFont="1" applyProtection="1">
      <protection locked="0"/>
    </xf>
    <xf numFmtId="2" fontId="3" fillId="3" borderId="0" xfId="0" applyNumberFormat="1" applyFont="1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Protection="1"/>
    <xf numFmtId="0" fontId="3" fillId="4" borderId="0" xfId="0" applyFont="1" applyFill="1"/>
    <xf numFmtId="169" fontId="3" fillId="4" borderId="2" xfId="1" applyFont="1" applyFill="1" applyBorder="1" applyAlignment="1" applyProtection="1"/>
    <xf numFmtId="169" fontId="3" fillId="3" borderId="2" xfId="1" applyFont="1" applyFill="1" applyBorder="1" applyAlignment="1" applyProtection="1"/>
    <xf numFmtId="170" fontId="3" fillId="4" borderId="2" xfId="1" applyNumberFormat="1" applyFont="1" applyFill="1" applyBorder="1" applyAlignment="1" applyProtection="1"/>
    <xf numFmtId="170" fontId="3" fillId="3" borderId="0" xfId="1" applyNumberFormat="1" applyFont="1" applyFill="1" applyBorder="1" applyAlignment="1" applyProtection="1"/>
    <xf numFmtId="0" fontId="6" fillId="0" borderId="0" xfId="0" applyFont="1"/>
    <xf numFmtId="169" fontId="4" fillId="0" borderId="2" xfId="1" applyFont="1" applyFill="1" applyBorder="1" applyAlignment="1" applyProtection="1"/>
    <xf numFmtId="169" fontId="4" fillId="0" borderId="0" xfId="1" applyFont="1" applyFill="1" applyBorder="1" applyAlignment="1" applyProtection="1"/>
    <xf numFmtId="0" fontId="3" fillId="2" borderId="0" xfId="0" applyFont="1" applyFill="1" applyAlignment="1" applyProtection="1">
      <protection locked="0"/>
    </xf>
    <xf numFmtId="0" fontId="3" fillId="2" borderId="0" xfId="0" applyFont="1" applyFill="1"/>
    <xf numFmtId="0" fontId="3" fillId="2" borderId="0" xfId="0" applyFont="1" applyFill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1" fillId="0" borderId="0" xfId="0" applyFont="1" applyFill="1" applyAlignment="1" applyProtection="1">
      <alignment horizontal="center"/>
      <protection locked="0"/>
    </xf>
    <xf numFmtId="165" fontId="3" fillId="2" borderId="0" xfId="0" applyNumberFormat="1" applyFont="1" applyFill="1"/>
    <xf numFmtId="0" fontId="3" fillId="0" borderId="0" xfId="0" applyFont="1" applyFill="1" applyAlignment="1" applyProtection="1">
      <alignment horizontal="left"/>
      <protection locked="0"/>
    </xf>
    <xf numFmtId="3" fontId="1" fillId="0" borderId="0" xfId="0" applyNumberFormat="1" applyFont="1" applyFill="1"/>
    <xf numFmtId="165" fontId="3" fillId="0" borderId="0" xfId="0" applyNumberFormat="1" applyFont="1" applyFill="1" applyProtection="1">
      <protection locked="0"/>
    </xf>
    <xf numFmtId="165" fontId="4" fillId="0" borderId="0" xfId="0" applyNumberFormat="1" applyFont="1" applyFill="1"/>
    <xf numFmtId="172" fontId="3" fillId="0" borderId="0" xfId="0" applyNumberFormat="1" applyFont="1" applyFill="1" applyAlignment="1" applyProtection="1">
      <alignment horizontal="left"/>
      <protection locked="0"/>
    </xf>
    <xf numFmtId="0" fontId="2" fillId="0" borderId="0" xfId="0" applyFont="1" applyAlignment="1"/>
    <xf numFmtId="0" fontId="0" fillId="0" borderId="0" xfId="0" applyAlignment="1"/>
    <xf numFmtId="0" fontId="8" fillId="0" borderId="10" xfId="3"/>
    <xf numFmtId="0" fontId="8" fillId="0" borderId="10" xfId="3" applyFill="1" applyProtection="1">
      <protection locked="0"/>
    </xf>
  </cellXfs>
  <cellStyles count="4">
    <cellStyle name="Currency" xfId="1" builtinId="4"/>
    <cellStyle name="Linked Cell" xfId="3" builtinId="24"/>
    <cellStyle name="Millares_INDEMN2" xfId="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2"/>
  <sheetViews>
    <sheetView tabSelected="1" zoomScale="150" zoomScaleNormal="150" workbookViewId="0">
      <selection activeCell="A9" sqref="A9"/>
    </sheetView>
  </sheetViews>
  <sheetFormatPr defaultColWidth="11.42578125" defaultRowHeight="11.25"/>
  <cols>
    <col min="1" max="1" width="25.5703125" style="1" customWidth="1"/>
    <col min="2" max="2" width="11.7109375" style="1" customWidth="1"/>
    <col min="3" max="3" width="10.28515625" style="1" customWidth="1"/>
    <col min="4" max="4" width="9" style="1" customWidth="1"/>
    <col min="5" max="5" width="9.85546875" style="1" customWidth="1"/>
    <col min="6" max="7" width="8.5703125" style="1" customWidth="1"/>
    <col min="8" max="8" width="18.42578125" style="1" customWidth="1"/>
    <col min="9" max="10" width="11.42578125" style="1"/>
    <col min="11" max="11" width="11.42578125" style="2"/>
    <col min="12" max="16384" width="11.42578125" style="1"/>
  </cols>
  <sheetData>
    <row r="1" spans="1:11" ht="12.75">
      <c r="A1" s="69" t="s">
        <v>0</v>
      </c>
      <c r="B1" s="70"/>
      <c r="C1" s="70"/>
      <c r="D1" s="70"/>
      <c r="E1" s="70"/>
      <c r="F1" s="70"/>
      <c r="G1" s="70"/>
      <c r="H1" s="70"/>
    </row>
    <row r="2" spans="1:11">
      <c r="A2" s="3"/>
      <c r="B2" s="64"/>
      <c r="C2" s="64"/>
      <c r="D2" s="64"/>
      <c r="E2" s="64"/>
      <c r="F2" s="64"/>
      <c r="G2" s="4"/>
      <c r="H2" s="5"/>
    </row>
    <row r="3" spans="1:11">
      <c r="A3" s="3" t="s">
        <v>1</v>
      </c>
      <c r="B3" s="64" t="s">
        <v>2</v>
      </c>
      <c r="C3" s="64"/>
      <c r="D3" s="64"/>
      <c r="E3" s="64"/>
      <c r="F3" s="64"/>
      <c r="G3" s="4" t="s">
        <v>3</v>
      </c>
      <c r="H3" s="5">
        <v>38064</v>
      </c>
    </row>
    <row r="4" spans="1:11">
      <c r="A4" s="3" t="s">
        <v>4</v>
      </c>
      <c r="B4" s="65">
        <v>32292628</v>
      </c>
      <c r="C4" s="65"/>
      <c r="D4" s="48"/>
      <c r="E4" s="21"/>
      <c r="F4" s="21"/>
    </row>
    <row r="5" spans="1:11" ht="15.75" thickBot="1">
      <c r="A5" s="71" t="s">
        <v>5</v>
      </c>
      <c r="B5" s="72"/>
      <c r="C5" s="72"/>
      <c r="D5" s="48"/>
      <c r="E5" s="21"/>
      <c r="F5" s="21"/>
    </row>
    <row r="6" spans="1:11" ht="12" thickTop="1">
      <c r="A6" s="3" t="s">
        <v>6</v>
      </c>
      <c r="B6" s="68"/>
      <c r="C6" s="66"/>
      <c r="D6" s="67" t="s">
        <v>7</v>
      </c>
    </row>
    <row r="7" spans="1:11">
      <c r="A7" s="3" t="s">
        <v>8</v>
      </c>
      <c r="B7" s="68"/>
      <c r="C7" s="66"/>
      <c r="D7" s="7">
        <f>DAYS360(B6,B7)-D8-D9</f>
        <v>0</v>
      </c>
      <c r="E7" s="8" t="s">
        <v>9</v>
      </c>
    </row>
    <row r="8" spans="1:11">
      <c r="A8" s="4">
        <f>SUM(B8:C8)</f>
        <v>0</v>
      </c>
      <c r="B8" s="21"/>
      <c r="C8" s="21"/>
      <c r="D8" s="48"/>
      <c r="E8" s="1" t="s">
        <v>10</v>
      </c>
    </row>
    <row r="9" spans="1:11">
      <c r="A9" s="4"/>
      <c r="B9" s="21"/>
      <c r="C9" s="21"/>
      <c r="D9" s="48">
        <v>0</v>
      </c>
      <c r="E9" s="1" t="s">
        <v>11</v>
      </c>
    </row>
    <row r="10" spans="1:11">
      <c r="A10" s="4" t="s">
        <v>12</v>
      </c>
      <c r="G10" s="9" t="s">
        <v>13</v>
      </c>
    </row>
    <row r="11" spans="1:11">
      <c r="A11" s="4" t="s">
        <v>14</v>
      </c>
      <c r="B11" s="10">
        <f>+E11</f>
        <v>0</v>
      </c>
      <c r="C11" s="11"/>
      <c r="D11" s="12">
        <f>+D7/360</f>
        <v>0</v>
      </c>
      <c r="E11" s="13">
        <f>INT(D11)</f>
        <v>0</v>
      </c>
      <c r="F11" s="1">
        <f>+E11*360</f>
        <v>0</v>
      </c>
      <c r="G11" s="14">
        <f>IF(B12&lt;3,B11,(IF(B12=3,(IF(B13&gt;=1,B11+1,B11)),B11+1)))</f>
        <v>0</v>
      </c>
      <c r="H11" s="1" t="s">
        <v>15</v>
      </c>
    </row>
    <row r="12" spans="1:11">
      <c r="A12" s="4" t="s">
        <v>16</v>
      </c>
      <c r="B12" s="10">
        <f>+E12</f>
        <v>0</v>
      </c>
      <c r="C12" s="10"/>
      <c r="D12" s="12">
        <f>+(D7-F11)/30</f>
        <v>0</v>
      </c>
      <c r="E12" s="13">
        <f>INT(D12)</f>
        <v>0</v>
      </c>
      <c r="F12" s="1">
        <f>+E12*30</f>
        <v>0</v>
      </c>
    </row>
    <row r="13" spans="1:11">
      <c r="A13" s="4" t="s">
        <v>17</v>
      </c>
      <c r="B13" s="15">
        <f>D13</f>
        <v>0</v>
      </c>
      <c r="C13" s="15"/>
      <c r="D13" s="16">
        <f>+D7-F11-F12</f>
        <v>0</v>
      </c>
      <c r="H13" s="17"/>
      <c r="I13" s="18"/>
      <c r="J13" s="5"/>
    </row>
    <row r="14" spans="1:11">
      <c r="A14" s="4"/>
      <c r="H14" s="19"/>
      <c r="I14" s="18"/>
      <c r="J14" s="5"/>
    </row>
    <row r="15" spans="1:11">
      <c r="A15" s="4"/>
      <c r="E15" s="17"/>
      <c r="F15" s="17"/>
      <c r="G15" s="17"/>
      <c r="H15" s="17"/>
      <c r="I15" s="18"/>
      <c r="J15" s="5"/>
    </row>
    <row r="16" spans="1:11">
      <c r="A16" s="20" t="s">
        <v>16</v>
      </c>
      <c r="B16" s="20" t="s">
        <v>18</v>
      </c>
      <c r="C16" s="20"/>
      <c r="D16" s="21"/>
      <c r="E16" s="18"/>
      <c r="F16" s="18"/>
      <c r="G16" s="22"/>
      <c r="H16" s="22"/>
      <c r="I16" s="17"/>
      <c r="K16" s="22"/>
    </row>
    <row r="17" spans="1:10">
      <c r="A17" s="4"/>
      <c r="D17" s="21"/>
      <c r="E17" s="23" t="s">
        <v>19</v>
      </c>
      <c r="F17" s="24" t="s">
        <v>20</v>
      </c>
      <c r="G17" s="25" t="s">
        <v>21</v>
      </c>
      <c r="H17" s="17"/>
      <c r="I17" s="17"/>
      <c r="J17" s="17"/>
    </row>
    <row r="18" spans="1:10">
      <c r="A18" s="26">
        <v>39264</v>
      </c>
      <c r="B18" s="27">
        <v>1929</v>
      </c>
      <c r="C18" s="27"/>
      <c r="D18" s="21" t="s">
        <v>7</v>
      </c>
      <c r="E18" s="28"/>
      <c r="F18" s="29"/>
      <c r="G18" s="30"/>
      <c r="H18" s="18"/>
      <c r="I18" s="18"/>
      <c r="J18" s="22"/>
    </row>
    <row r="19" spans="1:10">
      <c r="A19" s="26">
        <v>39295</v>
      </c>
      <c r="B19" s="27">
        <v>1760</v>
      </c>
      <c r="C19" s="27"/>
      <c r="D19" s="21"/>
      <c r="E19" s="28"/>
      <c r="F19" s="29"/>
      <c r="G19" s="30"/>
      <c r="H19" s="18"/>
      <c r="I19" s="18"/>
      <c r="J19" s="22"/>
    </row>
    <row r="20" spans="1:10">
      <c r="A20" s="26">
        <v>39326</v>
      </c>
      <c r="B20" s="27">
        <v>1278</v>
      </c>
      <c r="C20" s="27"/>
      <c r="D20" s="21"/>
      <c r="E20" s="28"/>
      <c r="F20" s="29"/>
      <c r="G20" s="30"/>
      <c r="H20" s="18"/>
      <c r="I20" s="18"/>
      <c r="J20" s="22"/>
    </row>
    <row r="21" spans="1:10">
      <c r="A21" s="26">
        <v>39356</v>
      </c>
      <c r="B21" s="27">
        <v>1378</v>
      </c>
      <c r="C21" s="27"/>
      <c r="D21" s="21"/>
      <c r="E21" s="28"/>
      <c r="F21" s="29"/>
      <c r="G21" s="30"/>
      <c r="H21" s="18"/>
      <c r="I21" s="18"/>
      <c r="J21" s="22"/>
    </row>
    <row r="22" spans="1:10">
      <c r="A22" s="26">
        <v>39387</v>
      </c>
      <c r="B22" s="27">
        <v>1367</v>
      </c>
      <c r="C22" s="27"/>
      <c r="D22" s="21"/>
      <c r="E22" s="31"/>
      <c r="F22" s="32"/>
      <c r="G22" s="33">
        <f>SUM(G18:G21)</f>
        <v>0</v>
      </c>
      <c r="H22" s="18"/>
      <c r="I22" s="34"/>
      <c r="J22" s="35"/>
    </row>
    <row r="23" spans="1:10">
      <c r="A23" s="26">
        <v>39417</v>
      </c>
      <c r="B23" s="27">
        <v>1733</v>
      </c>
      <c r="C23" s="27"/>
      <c r="D23" s="21"/>
      <c r="E23" s="18"/>
      <c r="F23" s="34"/>
      <c r="G23" s="35"/>
      <c r="H23" s="22"/>
    </row>
    <row r="24" spans="1:10">
      <c r="A24" s="26">
        <v>39448</v>
      </c>
      <c r="B24" s="27">
        <v>1008</v>
      </c>
      <c r="C24" s="27"/>
      <c r="D24" s="21"/>
    </row>
    <row r="25" spans="1:10">
      <c r="A25" s="26">
        <v>39479</v>
      </c>
      <c r="B25" s="27">
        <v>1460</v>
      </c>
      <c r="C25" s="27"/>
      <c r="D25" s="21"/>
    </row>
    <row r="26" spans="1:10">
      <c r="A26" s="26">
        <v>39508</v>
      </c>
      <c r="B26" s="1">
        <v>1421</v>
      </c>
      <c r="C26" s="27"/>
      <c r="D26" s="21"/>
      <c r="E26" s="1" t="s">
        <v>22</v>
      </c>
      <c r="F26" s="36">
        <f>AVERAGE(B18:B29)</f>
        <v>1441</v>
      </c>
    </row>
    <row r="27" spans="1:10">
      <c r="A27" s="26">
        <v>39539</v>
      </c>
      <c r="B27" s="1">
        <v>1256</v>
      </c>
      <c r="C27" s="27"/>
      <c r="D27" s="21"/>
      <c r="E27" s="1" t="s">
        <v>23</v>
      </c>
      <c r="F27" s="37">
        <f>MAX(B24:B29)</f>
        <v>1490</v>
      </c>
    </row>
    <row r="28" spans="1:10">
      <c r="A28" s="26">
        <v>39569</v>
      </c>
      <c r="B28" s="1">
        <v>1490</v>
      </c>
      <c r="C28" s="27"/>
      <c r="D28" s="21"/>
      <c r="E28" s="1" t="s">
        <v>24</v>
      </c>
      <c r="F28" s="36">
        <f>MAX(B18:B29)</f>
        <v>1929</v>
      </c>
    </row>
    <row r="29" spans="1:10">
      <c r="A29" s="26">
        <v>39600</v>
      </c>
      <c r="B29" s="1">
        <v>1212</v>
      </c>
      <c r="D29" s="38"/>
      <c r="E29" s="38"/>
      <c r="F29" s="38"/>
    </row>
    <row r="30" spans="1:10">
      <c r="B30" s="2"/>
      <c r="C30" s="2"/>
    </row>
    <row r="31" spans="1:10">
      <c r="A31" s="1" t="s">
        <v>25</v>
      </c>
      <c r="B31" s="2">
        <f>SUM(B18:B29)</f>
        <v>17292</v>
      </c>
      <c r="C31" s="2"/>
    </row>
    <row r="32" spans="1:10">
      <c r="B32" s="2"/>
      <c r="C32" s="2"/>
    </row>
    <row r="33" spans="1:9">
      <c r="B33" s="39" t="s">
        <v>26</v>
      </c>
      <c r="C33" s="40" t="s">
        <v>27</v>
      </c>
      <c r="D33" s="1" t="s">
        <v>28</v>
      </c>
    </row>
    <row r="34" spans="1:9">
      <c r="A34" s="3" t="s">
        <v>29</v>
      </c>
      <c r="B34" s="2">
        <f>((E34/2)/D34)*G34</f>
        <v>85.02717391304347</v>
      </c>
      <c r="C34" s="41"/>
      <c r="D34" s="42">
        <v>184</v>
      </c>
      <c r="E34" s="40">
        <f>+F27</f>
        <v>1490</v>
      </c>
      <c r="F34" s="1" t="s">
        <v>30</v>
      </c>
      <c r="G34" s="6">
        <v>21</v>
      </c>
      <c r="H34" s="1" t="s">
        <v>31</v>
      </c>
      <c r="I34" s="1" t="s">
        <v>32</v>
      </c>
    </row>
    <row r="35" spans="1:9">
      <c r="A35" s="3" t="s">
        <v>33</v>
      </c>
      <c r="B35" s="2">
        <f>E35*G35</f>
        <v>1441</v>
      </c>
      <c r="C35" s="43">
        <f>E35*G35</f>
        <v>1441</v>
      </c>
      <c r="E35" s="40">
        <f>F26</f>
        <v>1441</v>
      </c>
      <c r="F35" s="1" t="s">
        <v>34</v>
      </c>
      <c r="G35" s="42">
        <v>1</v>
      </c>
      <c r="H35" s="1" t="s">
        <v>35</v>
      </c>
      <c r="I35" s="1" t="s">
        <v>36</v>
      </c>
    </row>
    <row r="36" spans="1:9">
      <c r="A36" s="3" t="s">
        <v>37</v>
      </c>
      <c r="B36" s="2">
        <f>B35/12</f>
        <v>120.08333333333333</v>
      </c>
      <c r="C36" s="43">
        <f>C35/12</f>
        <v>120.08333333333333</v>
      </c>
      <c r="E36" s="4"/>
    </row>
    <row r="37" spans="1:9">
      <c r="A37" s="3" t="s">
        <v>38</v>
      </c>
      <c r="B37" s="2">
        <f>+E37*G37</f>
        <v>0</v>
      </c>
      <c r="C37" s="43">
        <f>E35*G37</f>
        <v>0</v>
      </c>
      <c r="E37" s="40">
        <f>F28</f>
        <v>1929</v>
      </c>
      <c r="F37" s="1" t="s">
        <v>39</v>
      </c>
      <c r="G37" s="44">
        <f>+G11</f>
        <v>0</v>
      </c>
      <c r="H37" s="45" t="s">
        <v>40</v>
      </c>
      <c r="I37" s="1" t="s">
        <v>41</v>
      </c>
    </row>
    <row r="38" spans="1:9">
      <c r="A38" s="3" t="s">
        <v>42</v>
      </c>
      <c r="B38" s="2">
        <f>+E38/30*G38</f>
        <v>432.29999999999995</v>
      </c>
      <c r="C38" s="43">
        <f>+E38/30*G38</f>
        <v>432.29999999999995</v>
      </c>
      <c r="E38" s="40">
        <f>F26</f>
        <v>1441</v>
      </c>
      <c r="F38" s="1" t="s">
        <v>34</v>
      </c>
      <c r="G38" s="6">
        <v>9</v>
      </c>
      <c r="H38" s="45" t="s">
        <v>43</v>
      </c>
      <c r="I38" s="1" t="s">
        <v>44</v>
      </c>
    </row>
    <row r="39" spans="1:9">
      <c r="A39" s="3" t="s">
        <v>45</v>
      </c>
      <c r="B39" s="2">
        <f>B38/12</f>
        <v>36.024999999999999</v>
      </c>
      <c r="C39" s="43">
        <f>C38/12</f>
        <v>36.024999999999999</v>
      </c>
      <c r="E39" s="4"/>
    </row>
    <row r="40" spans="1:9">
      <c r="A40" s="3" t="s">
        <v>46</v>
      </c>
      <c r="B40" s="2">
        <f>(E40/25)*G40</f>
        <v>403.48</v>
      </c>
      <c r="C40" s="41"/>
      <c r="E40" s="40">
        <f>+E35</f>
        <v>1441</v>
      </c>
      <c r="F40" s="2" t="s">
        <v>34</v>
      </c>
      <c r="G40" s="6">
        <v>7</v>
      </c>
      <c r="H40" s="45" t="s">
        <v>47</v>
      </c>
      <c r="I40" s="1" t="s">
        <v>48</v>
      </c>
    </row>
    <row r="41" spans="1:9">
      <c r="A41" s="46" t="s">
        <v>49</v>
      </c>
      <c r="B41" s="37"/>
      <c r="C41" s="47"/>
      <c r="D41" s="1" t="s">
        <v>50</v>
      </c>
      <c r="E41" s="40"/>
      <c r="F41" s="2"/>
      <c r="G41" s="48"/>
      <c r="H41" s="45"/>
      <c r="I41" s="1" t="s">
        <v>51</v>
      </c>
    </row>
    <row r="42" spans="1:9">
      <c r="A42" s="49"/>
      <c r="B42" s="2"/>
      <c r="C42" s="41"/>
      <c r="E42" s="40"/>
      <c r="F42" s="2"/>
      <c r="G42" s="48"/>
      <c r="H42" s="45"/>
    </row>
    <row r="43" spans="1:9">
      <c r="B43" s="2"/>
      <c r="C43" s="41"/>
    </row>
    <row r="44" spans="1:9">
      <c r="A44" s="50" t="s">
        <v>52</v>
      </c>
      <c r="B44" s="51">
        <f>SUM(B34:B42)-B34-B40</f>
        <v>2029.4083333333333</v>
      </c>
      <c r="C44" s="52">
        <f>SUM(C35:C39)</f>
        <v>2029.4083333333333</v>
      </c>
      <c r="D44" s="1" t="s">
        <v>7</v>
      </c>
      <c r="E44" s="40"/>
      <c r="F44" s="2"/>
    </row>
    <row r="45" spans="1:9">
      <c r="A45" s="50" t="s">
        <v>53</v>
      </c>
      <c r="B45" s="53">
        <f>(B34+B40)</f>
        <v>488.50717391304352</v>
      </c>
      <c r="C45" s="54"/>
    </row>
    <row r="46" spans="1:9">
      <c r="A46" s="55"/>
      <c r="B46" s="56">
        <f>+B44+B45</f>
        <v>2517.9155072463768</v>
      </c>
      <c r="C46" s="57"/>
    </row>
    <row r="47" spans="1:9">
      <c r="B47" s="2"/>
      <c r="C47" s="2"/>
    </row>
    <row r="48" spans="1:9">
      <c r="D48" s="45"/>
    </row>
    <row r="49" spans="1:11">
      <c r="A49" s="1" t="s">
        <v>54</v>
      </c>
      <c r="B49" s="58"/>
      <c r="C49" s="58"/>
      <c r="D49" s="59" t="s">
        <v>55</v>
      </c>
      <c r="E49" s="60"/>
      <c r="F49" s="60"/>
      <c r="G49" s="61"/>
      <c r="H49" s="61"/>
      <c r="I49" s="62"/>
    </row>
    <row r="50" spans="1:11">
      <c r="A50" s="21"/>
      <c r="B50" s="60"/>
      <c r="C50" s="63"/>
      <c r="D50" s="60" t="s">
        <v>56</v>
      </c>
      <c r="E50" s="61"/>
      <c r="F50" s="61"/>
      <c r="G50" s="61"/>
      <c r="H50" s="61"/>
      <c r="I50" s="21"/>
      <c r="J50" s="2"/>
      <c r="K50" s="1"/>
    </row>
    <row r="51" spans="1:11">
      <c r="A51" s="1" t="s">
        <v>7</v>
      </c>
      <c r="E51" s="1" t="s">
        <v>7</v>
      </c>
    </row>
    <row r="54" spans="1:11">
      <c r="A54" s="58" t="s">
        <v>57</v>
      </c>
    </row>
    <row r="62" spans="1:11">
      <c r="A62" s="1" t="s">
        <v>7</v>
      </c>
    </row>
  </sheetData>
  <mergeCells count="1">
    <mergeCell ref="A1:H1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 1</vt:lpstr>
      <vt:lpstr>comentario</vt:lpstr>
      <vt:lpstr>'Sheet 1'!Empleador.nombre</vt:lpstr>
      <vt:lpstr>'Sheet 1'!Relacion.egreso</vt:lpstr>
      <vt:lpstr>'Sheet 1'!Relacion.ingreso</vt:lpstr>
      <vt:lpstr>'Sheet 1'!test1</vt:lpstr>
      <vt:lpstr>'Sheet 1'!test2</vt:lpstr>
      <vt:lpstr>'Sheet 1'!total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mradosta</cp:lastModifiedBy>
  <dcterms:created xsi:type="dcterms:W3CDTF">2008-10-10T15:23:55Z</dcterms:created>
  <dcterms:modified xsi:type="dcterms:W3CDTF">2008-10-10T21:13:31Z</dcterms:modified>
</cp:coreProperties>
</file>