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13_ncr:1_{39EAAA40-CAA1-4C2C-B554-B8FB4702D388}" xr6:coauthVersionLast="44" xr6:coauthVersionMax="44" xr10:uidLastSave="{00000000-0000-0000-0000-000000000000}"/>
  <bookViews>
    <workbookView xWindow="-120" yWindow="-120" windowWidth="29040" windowHeight="15840" xr2:uid="{07C60841-3428-4905-AE8B-AC77D1D8DC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17" i="1"/>
  <c r="B15" i="1"/>
  <c r="E14" i="1"/>
  <c r="B14" i="1"/>
  <c r="E11" i="1"/>
  <c r="F11" i="1"/>
  <c r="G11" i="1"/>
  <c r="H11" i="1"/>
  <c r="I11" i="1"/>
  <c r="J11" i="1"/>
  <c r="D11" i="1"/>
  <c r="D9" i="1"/>
  <c r="E9" i="1"/>
  <c r="F9" i="1"/>
  <c r="G9" i="1"/>
  <c r="H9" i="1"/>
  <c r="I9" i="1"/>
  <c r="J9" i="1"/>
  <c r="C9" i="1"/>
  <c r="D8" i="1"/>
  <c r="E8" i="1"/>
  <c r="F8" i="1"/>
  <c r="G8" i="1"/>
  <c r="H8" i="1"/>
  <c r="I8" i="1"/>
  <c r="J8" i="1"/>
  <c r="C8" i="1"/>
  <c r="D7" i="1"/>
  <c r="E7" i="1"/>
  <c r="F7" i="1"/>
  <c r="G7" i="1"/>
  <c r="H7" i="1"/>
  <c r="I7" i="1"/>
  <c r="J7" i="1"/>
  <c r="C7" i="1"/>
  <c r="J6" i="1"/>
  <c r="I6" i="1"/>
  <c r="H6" i="1"/>
  <c r="G6" i="1"/>
  <c r="F6" i="1"/>
  <c r="E6" i="1"/>
  <c r="D6" i="1"/>
  <c r="C6" i="1"/>
  <c r="B6" i="1"/>
  <c r="C5" i="1"/>
  <c r="D5" i="1"/>
  <c r="E5" i="1"/>
  <c r="F5" i="1"/>
  <c r="G5" i="1"/>
  <c r="H5" i="1"/>
  <c r="I5" i="1"/>
  <c r="J5" i="1"/>
  <c r="B5" i="1"/>
  <c r="C4" i="1"/>
  <c r="D4" i="1"/>
  <c r="E4" i="1"/>
  <c r="F4" i="1"/>
  <c r="G4" i="1"/>
  <c r="H4" i="1"/>
  <c r="I4" i="1"/>
  <c r="J4" i="1"/>
  <c r="B4" i="1"/>
  <c r="J3" i="1"/>
  <c r="I3" i="1"/>
  <c r="D3" i="1"/>
  <c r="E3" i="1"/>
  <c r="F3" i="1"/>
  <c r="G3" i="1" s="1"/>
  <c r="H3" i="1" s="1"/>
  <c r="C3" i="1"/>
</calcChain>
</file>

<file path=xl/sharedStrings.xml><?xml version="1.0" encoding="utf-8"?>
<sst xmlns="http://schemas.openxmlformats.org/spreadsheetml/2006/main" count="17" uniqueCount="17">
  <si>
    <t>vtas</t>
  </si>
  <si>
    <t>en millones</t>
  </si>
  <si>
    <t>Ebit( 9%)</t>
  </si>
  <si>
    <t>t(37%)</t>
  </si>
  <si>
    <t>resultado neto</t>
  </si>
  <si>
    <t>inversión neta</t>
  </si>
  <si>
    <t>variacion KTN</t>
  </si>
  <si>
    <t>FCFF</t>
  </si>
  <si>
    <t>crecimientos</t>
  </si>
  <si>
    <t>valor desde 2023 en adelante</t>
  </si>
  <si>
    <t>(V_2023)</t>
  </si>
  <si>
    <t>valor presente</t>
  </si>
  <si>
    <t>(en 2018)</t>
  </si>
  <si>
    <t>valor de flujos hasta 2023</t>
  </si>
  <si>
    <t>valor presente flujos</t>
  </si>
  <si>
    <t>Finalmente, valor de la acción (recordar que es valor de la empresa, es decir, de sus flujos + efectivo - deudas dividido en numero de acciones</t>
  </si>
  <si>
    <t>precio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</si>
</sst>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&quot;$&quot;\-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581025</xdr:colOff>
      <xdr:row>11</xdr:row>
      <xdr:rowOff>19050</xdr:rowOff>
    </xdr:from>
    <xdr:to>
      <xdr:col>21</xdr:col>
      <xdr:colOff>610880</xdr:colOff>
      <xdr:row>23</xdr:row>
      <xdr:rowOff>86053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8BE5D7-7E39-4CEF-9D5E-BD200B4F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114550"/>
          <a:ext cx="9173855" cy="2353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A6BC-840D-480C-82A8-F26E8B790972}">
  <dimension ref="A1:Z22"/>
  <sheetViews>
    <sheetView tabSelected="1" workbookViewId="0">
      <selection activeCell="B21" sqref="B21"/>
    </sheetView>
  </sheetViews>
  <sheetFormatPr baseColWidth="10" defaultRowHeight="15" x14ac:dyDescent="0.25"/>
  <cols>
    <col min="1" max="1" width="27.85546875" customWidth="1"/>
    <col min="4" max="4" width="11.85546875" bestFit="1" customWidth="1"/>
  </cols>
  <sheetData>
    <row r="1" spans="1:26" x14ac:dyDescent="0.25">
      <c r="A1" t="s">
        <v>1</v>
      </c>
    </row>
    <row r="2" spans="1:26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 s="2">
        <v>2023</v>
      </c>
      <c r="I2">
        <v>2024</v>
      </c>
      <c r="J2">
        <v>2025</v>
      </c>
    </row>
    <row r="3" spans="1:26" x14ac:dyDescent="0.25">
      <c r="A3" t="s">
        <v>0</v>
      </c>
      <c r="B3">
        <v>518</v>
      </c>
      <c r="C3">
        <f>B3*(1+($L$3-K4))</f>
        <v>564.62</v>
      </c>
      <c r="D3">
        <f t="shared" ref="D3:H3" si="0">C3*(1+($L$3-L4))</f>
        <v>609.78960000000006</v>
      </c>
      <c r="E3">
        <f t="shared" si="0"/>
        <v>652.47487200000012</v>
      </c>
      <c r="F3">
        <f t="shared" si="0"/>
        <v>691.62336432000018</v>
      </c>
      <c r="G3">
        <f t="shared" si="0"/>
        <v>726.20453253600022</v>
      </c>
      <c r="H3">
        <f t="shared" si="0"/>
        <v>755.2527138374403</v>
      </c>
      <c r="I3">
        <f>H3*(1.04)</f>
        <v>785.46282239093796</v>
      </c>
      <c r="J3">
        <f>I3*(1.04)</f>
        <v>816.88133528657545</v>
      </c>
      <c r="L3" s="1">
        <v>0.09</v>
      </c>
    </row>
    <row r="4" spans="1:26" x14ac:dyDescent="0.25">
      <c r="A4" t="s">
        <v>2</v>
      </c>
      <c r="B4">
        <f>0.09*B3</f>
        <v>46.62</v>
      </c>
      <c r="C4">
        <f t="shared" ref="C4:J4" si="1">0.09*C3</f>
        <v>50.815799999999996</v>
      </c>
      <c r="D4">
        <f t="shared" si="1"/>
        <v>54.881064000000002</v>
      </c>
      <c r="E4">
        <f t="shared" si="1"/>
        <v>58.722738480000011</v>
      </c>
      <c r="F4">
        <f t="shared" si="1"/>
        <v>62.246102788800016</v>
      </c>
      <c r="G4">
        <f t="shared" si="1"/>
        <v>65.358407928240013</v>
      </c>
      <c r="H4">
        <f t="shared" si="1"/>
        <v>67.972744245369626</v>
      </c>
      <c r="I4">
        <f t="shared" si="1"/>
        <v>70.691654015184412</v>
      </c>
      <c r="J4">
        <f t="shared" si="1"/>
        <v>73.51932017579179</v>
      </c>
      <c r="L4">
        <v>0.01</v>
      </c>
      <c r="M4">
        <v>0.02</v>
      </c>
      <c r="N4">
        <v>0.03</v>
      </c>
      <c r="O4">
        <v>0.04</v>
      </c>
      <c r="P4">
        <v>0.05</v>
      </c>
      <c r="Q4">
        <v>0.06</v>
      </c>
      <c r="R4">
        <v>7.0000000000000007E-2</v>
      </c>
      <c r="S4">
        <v>0.08</v>
      </c>
      <c r="T4">
        <v>0.09</v>
      </c>
      <c r="U4">
        <v>0.1</v>
      </c>
      <c r="V4">
        <v>0.11</v>
      </c>
      <c r="W4">
        <v>0.12</v>
      </c>
      <c r="X4">
        <v>0.13</v>
      </c>
      <c r="Y4">
        <v>0.14000000000000001</v>
      </c>
      <c r="Z4">
        <v>0.15</v>
      </c>
    </row>
    <row r="5" spans="1:26" x14ac:dyDescent="0.25">
      <c r="A5" t="s">
        <v>3</v>
      </c>
      <c r="B5">
        <f>-0.37*B4</f>
        <v>-17.249399999999998</v>
      </c>
      <c r="C5">
        <f t="shared" ref="C5:J5" si="2">-0.37*C4</f>
        <v>-18.801845999999998</v>
      </c>
      <c r="D5">
        <f t="shared" si="2"/>
        <v>-20.30599368</v>
      </c>
      <c r="E5">
        <f t="shared" si="2"/>
        <v>-21.727413237600004</v>
      </c>
      <c r="F5">
        <f t="shared" si="2"/>
        <v>-23.031058031856006</v>
      </c>
      <c r="G5">
        <f t="shared" si="2"/>
        <v>-24.182610933448803</v>
      </c>
      <c r="H5">
        <f t="shared" si="2"/>
        <v>-25.149915370786761</v>
      </c>
      <c r="I5">
        <f t="shared" si="2"/>
        <v>-26.155911985618232</v>
      </c>
      <c r="J5">
        <f t="shared" si="2"/>
        <v>-27.202148465042963</v>
      </c>
    </row>
    <row r="6" spans="1:26" x14ac:dyDescent="0.25">
      <c r="A6" t="s">
        <v>4</v>
      </c>
      <c r="B6">
        <f>SUM(B4:B5)</f>
        <v>29.3706</v>
      </c>
      <c r="C6">
        <f t="shared" ref="C6:J6" si="3">SUM(C4:C5)</f>
        <v>32.013953999999998</v>
      </c>
      <c r="D6">
        <f t="shared" si="3"/>
        <v>34.575070320000002</v>
      </c>
      <c r="E6">
        <f t="shared" si="3"/>
        <v>36.995325242400007</v>
      </c>
      <c r="F6">
        <f t="shared" si="3"/>
        <v>39.21504475694401</v>
      </c>
      <c r="G6">
        <f t="shared" si="3"/>
        <v>41.175796994791213</v>
      </c>
      <c r="H6">
        <f t="shared" si="3"/>
        <v>42.822828874582868</v>
      </c>
      <c r="I6">
        <f t="shared" si="3"/>
        <v>44.53574202956618</v>
      </c>
      <c r="J6">
        <f t="shared" si="3"/>
        <v>46.317171710748823</v>
      </c>
    </row>
    <row r="7" spans="1:26" x14ac:dyDescent="0.25">
      <c r="A7" t="s">
        <v>5</v>
      </c>
      <c r="C7">
        <f>-(C3-B3)*0.08</f>
        <v>-3.7296000000000005</v>
      </c>
      <c r="D7">
        <f t="shared" ref="D7:J7" si="4">-(D3-C3)*0.08</f>
        <v>-3.6135680000000048</v>
      </c>
      <c r="E7">
        <f t="shared" si="4"/>
        <v>-3.4148217600000046</v>
      </c>
      <c r="F7">
        <f t="shared" si="4"/>
        <v>-3.1318793856000049</v>
      </c>
      <c r="G7">
        <f t="shared" si="4"/>
        <v>-2.7664934572800028</v>
      </c>
      <c r="H7">
        <f t="shared" si="4"/>
        <v>-2.3238545041152068</v>
      </c>
      <c r="I7">
        <f t="shared" si="4"/>
        <v>-2.4168086842798129</v>
      </c>
      <c r="J7">
        <f t="shared" si="4"/>
        <v>-2.5134810316509992</v>
      </c>
    </row>
    <row r="8" spans="1:26" x14ac:dyDescent="0.25">
      <c r="A8" t="s">
        <v>6</v>
      </c>
      <c r="C8">
        <f>-(C3-B3)*0.1</f>
        <v>-4.6620000000000008</v>
      </c>
      <c r="D8">
        <f t="shared" ref="D8:J8" si="5">-(D3-C3)*0.1</f>
        <v>-4.5169600000000063</v>
      </c>
      <c r="E8">
        <f t="shared" si="5"/>
        <v>-4.2685272000000056</v>
      </c>
      <c r="F8">
        <f t="shared" si="5"/>
        <v>-3.9148492320000061</v>
      </c>
      <c r="G8">
        <f t="shared" si="5"/>
        <v>-3.458116821600004</v>
      </c>
      <c r="H8">
        <f t="shared" si="5"/>
        <v>-2.9048181301440081</v>
      </c>
      <c r="I8">
        <f t="shared" si="5"/>
        <v>-3.0210108553497665</v>
      </c>
      <c r="J8">
        <f t="shared" si="5"/>
        <v>-3.1418512895637494</v>
      </c>
    </row>
    <row r="9" spans="1:26" x14ac:dyDescent="0.25">
      <c r="A9" t="s">
        <v>7</v>
      </c>
      <c r="C9">
        <f>SUM(C6:C8)</f>
        <v>23.622353999999994</v>
      </c>
      <c r="D9">
        <f t="shared" ref="D9:J9" si="6">SUM(D6:D8)</f>
        <v>26.444542319999989</v>
      </c>
      <c r="E9">
        <f t="shared" si="6"/>
        <v>29.3119762824</v>
      </c>
      <c r="F9">
        <f t="shared" si="6"/>
        <v>32.168316139344</v>
      </c>
      <c r="G9">
        <f t="shared" si="6"/>
        <v>34.951186715911206</v>
      </c>
      <c r="H9">
        <f t="shared" si="6"/>
        <v>37.594156240323656</v>
      </c>
      <c r="I9">
        <f t="shared" si="6"/>
        <v>39.0979224899366</v>
      </c>
      <c r="J9">
        <f t="shared" si="6"/>
        <v>40.66183938953408</v>
      </c>
    </row>
    <row r="11" spans="1:26" x14ac:dyDescent="0.25">
      <c r="A11" t="s">
        <v>8</v>
      </c>
      <c r="D11">
        <f>(D9-C9)/C9</f>
        <v>0.11947108742845848</v>
      </c>
      <c r="E11">
        <f t="shared" ref="E11:J11" si="7">(E9-D9)/D9</f>
        <v>0.10843197540353618</v>
      </c>
      <c r="F11">
        <f t="shared" si="7"/>
        <v>9.7446171129002071E-2</v>
      </c>
      <c r="G11">
        <f t="shared" si="7"/>
        <v>8.6509675063892108E-2</v>
      </c>
      <c r="H11">
        <f t="shared" si="7"/>
        <v>7.5618878005342879E-2</v>
      </c>
      <c r="I11">
        <f t="shared" si="7"/>
        <v>3.9999999999999945E-2</v>
      </c>
      <c r="J11">
        <f t="shared" si="7"/>
        <v>4.000000000000041E-2</v>
      </c>
    </row>
    <row r="14" spans="1:26" x14ac:dyDescent="0.25">
      <c r="A14" t="s">
        <v>9</v>
      </c>
      <c r="B14">
        <f>H9/(0.11-0.04)</f>
        <v>537.05937486176651</v>
      </c>
      <c r="C14" t="s">
        <v>10</v>
      </c>
      <c r="D14" s="3" t="s">
        <v>11</v>
      </c>
      <c r="E14">
        <f>B14/(1.11^5)</f>
        <v>318.71859925801459</v>
      </c>
      <c r="F14" s="3" t="s">
        <v>12</v>
      </c>
    </row>
    <row r="15" spans="1:26" x14ac:dyDescent="0.25">
      <c r="A15" t="s">
        <v>13</v>
      </c>
      <c r="B15" s="3">
        <f>NPV(11%,C9:G9)</f>
        <v>106.10914261122707</v>
      </c>
      <c r="D15" s="3"/>
    </row>
    <row r="17" spans="1:3" x14ac:dyDescent="0.25">
      <c r="A17" t="s">
        <v>14</v>
      </c>
      <c r="B17" s="3">
        <f>B15+E14</f>
        <v>424.82774186924166</v>
      </c>
      <c r="C17" s="3"/>
    </row>
    <row r="19" spans="1:3" x14ac:dyDescent="0.25">
      <c r="A19" t="s">
        <v>15</v>
      </c>
    </row>
    <row r="21" spans="1:3" x14ac:dyDescent="0.25">
      <c r="A21" t="s">
        <v>16</v>
      </c>
      <c r="B21" s="3">
        <f>(B17+100-3)/21</f>
        <v>24.848940089011506</v>
      </c>
    </row>
    <row r="22" spans="1:3" x14ac:dyDescent="0.25">
      <c r="B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2020-06-26T03:23:46Z</dcterms:created>
  <dcterms:modified xsi:type="dcterms:W3CDTF">2020-06-26T13:52:47Z</dcterms:modified>
</cp:coreProperties>
</file>