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EA6CC6AA-E8C7-41BA-B3CB-FFA26138588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C7" i="2"/>
  <c r="B18" i="2"/>
  <c r="B20" i="2" s="1"/>
  <c r="D18" i="2"/>
  <c r="E18" i="2"/>
  <c r="F18" i="2"/>
  <c r="G18" i="2"/>
  <c r="H18" i="2"/>
  <c r="H15" i="2"/>
  <c r="D12" i="2"/>
  <c r="E12" i="2"/>
  <c r="F12" i="2"/>
  <c r="G12" i="2"/>
  <c r="H12" i="2"/>
  <c r="C12" i="2"/>
  <c r="N13" i="2"/>
  <c r="O13" i="2"/>
  <c r="P13" i="2"/>
  <c r="Q13" i="2"/>
  <c r="R13" i="2"/>
  <c r="N12" i="2"/>
  <c r="O12" i="2"/>
  <c r="P12" i="2"/>
  <c r="Q12" i="2"/>
  <c r="R12" i="2"/>
  <c r="M13" i="2"/>
  <c r="M12" i="2"/>
  <c r="M11" i="2"/>
  <c r="N11" i="2"/>
  <c r="O11" i="2"/>
  <c r="P11" i="2"/>
  <c r="Q11" i="2"/>
  <c r="R11" i="2"/>
  <c r="L11" i="2"/>
  <c r="D10" i="2"/>
  <c r="D5" i="2"/>
  <c r="E5" i="2"/>
  <c r="E10" i="2" s="1"/>
  <c r="F5" i="2"/>
  <c r="F10" i="2" s="1"/>
  <c r="G5" i="2"/>
  <c r="G10" i="2" s="1"/>
  <c r="H5" i="2"/>
  <c r="H10" i="2" s="1"/>
  <c r="C5" i="2"/>
  <c r="C10" i="2" s="1"/>
  <c r="C2" i="2"/>
  <c r="D2" i="2" s="1"/>
  <c r="C65" i="2"/>
  <c r="D65" i="2"/>
  <c r="E65" i="2"/>
  <c r="F65" i="2"/>
  <c r="G65" i="2"/>
  <c r="H65" i="2"/>
  <c r="B65" i="2"/>
  <c r="C3" i="2" l="1"/>
  <c r="C6" i="2" s="1"/>
  <c r="C8" i="2" s="1"/>
  <c r="C18" i="2" s="1"/>
  <c r="E2" i="2"/>
  <c r="D3" i="2"/>
  <c r="D6" i="2" s="1"/>
  <c r="D7" i="2" l="1"/>
  <c r="D8" i="2" s="1"/>
  <c r="E3" i="2"/>
  <c r="E6" i="2" s="1"/>
  <c r="E7" i="2" s="1"/>
  <c r="E8" i="2" s="1"/>
  <c r="F2" i="2"/>
  <c r="F3" i="2" l="1"/>
  <c r="F6" i="2" s="1"/>
  <c r="F7" i="2" s="1"/>
  <c r="F8" i="2" s="1"/>
  <c r="G2" i="2"/>
  <c r="H2" i="2" l="1"/>
  <c r="G3" i="2"/>
  <c r="G6" i="2" s="1"/>
  <c r="G7" i="2" l="1"/>
  <c r="G8" i="2" s="1"/>
  <c r="H3" i="2"/>
  <c r="H6" i="2" s="1"/>
  <c r="H7" i="2" s="1"/>
  <c r="H8" i="2" s="1"/>
</calcChain>
</file>

<file path=xl/sharedStrings.xml><?xml version="1.0" encoding="utf-8"?>
<sst xmlns="http://schemas.openxmlformats.org/spreadsheetml/2006/main" count="40" uniqueCount="31">
  <si>
    <t>Año</t>
  </si>
  <si>
    <t>CTN</t>
  </si>
  <si>
    <t>Ventas</t>
  </si>
  <si>
    <t xml:space="preserve">Costos Var. </t>
  </si>
  <si>
    <t>Costos Fijos</t>
  </si>
  <si>
    <t>Depreciación</t>
  </si>
  <si>
    <t>EBIT</t>
  </si>
  <si>
    <t>Tax</t>
  </si>
  <si>
    <t>(+) Depreciación</t>
  </si>
  <si>
    <t>Venta Act. Fijo</t>
  </si>
  <si>
    <t>Tax. Venta Act. F</t>
  </si>
  <si>
    <t>Total Cash Flow</t>
  </si>
  <si>
    <t>Inicial:</t>
  </si>
  <si>
    <t>Tasa crecimiento:</t>
  </si>
  <si>
    <t>&gt;g1 (%)</t>
  </si>
  <si>
    <t>&gt;g2 (%)</t>
  </si>
  <si>
    <t>(%)</t>
  </si>
  <si>
    <t>Año:</t>
  </si>
  <si>
    <t>(1/6)</t>
  </si>
  <si>
    <t>Valor Presente</t>
  </si>
  <si>
    <t>Tasa de descuento</t>
  </si>
  <si>
    <t>k</t>
  </si>
  <si>
    <t>NPV</t>
  </si>
  <si>
    <t>FREE DATA</t>
  </si>
  <si>
    <t>(1/6) vtas t+1</t>
  </si>
  <si>
    <t>t</t>
  </si>
  <si>
    <t>KTN</t>
  </si>
  <si>
    <t>Capex</t>
  </si>
  <si>
    <t>NOPAT (ut. Neta)</t>
  </si>
  <si>
    <t>teniamos</t>
  </si>
  <si>
    <t>faltaria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</si>
</sst>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43</xdr:row>
      <xdr:rowOff>94172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23B945-CED6-4E50-A72A-B740DECD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285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8F53-E33B-4BEA-A6FE-CB0A875E6A53}">
  <dimension ref="A1:U65"/>
  <sheetViews>
    <sheetView tabSelected="1" zoomScaleNormal="100" workbookViewId="0">
      <selection activeCell="P20" sqref="P20"/>
    </sheetView>
  </sheetViews>
  <sheetFormatPr baseColWidth="10" defaultColWidth="9.140625" defaultRowHeight="15" x14ac:dyDescent="0.25"/>
  <cols>
    <col min="1" max="1" width="15.85546875" customWidth="1"/>
    <col min="3" max="3" width="9.42578125" bestFit="1" customWidth="1"/>
    <col min="4" max="4" width="9.5703125" bestFit="1" customWidth="1"/>
    <col min="5" max="8" width="10.5703125" bestFit="1" customWidth="1"/>
    <col min="10" max="10" width="16.42578125" customWidth="1"/>
    <col min="12" max="12" width="11.140625" customWidth="1"/>
    <col min="13" max="13" width="14.42578125" customWidth="1"/>
    <col min="14" max="14" width="10.85546875" customWidth="1"/>
    <col min="15" max="16" width="10.28515625" customWidth="1"/>
    <col min="17" max="17" width="10.140625" customWidth="1"/>
  </cols>
  <sheetData>
    <row r="1" spans="1:21" ht="15.75" thickBo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J1" s="1" t="s">
        <v>2</v>
      </c>
      <c r="T1" s="1" t="s">
        <v>7</v>
      </c>
      <c r="U1" t="s">
        <v>16</v>
      </c>
    </row>
    <row r="2" spans="1:21" x14ac:dyDescent="0.25">
      <c r="A2" s="2" t="s">
        <v>2</v>
      </c>
      <c r="C2">
        <f>K2</f>
        <v>1200</v>
      </c>
      <c r="D2">
        <f>C2*(1+$K$4)</f>
        <v>1500</v>
      </c>
      <c r="E2">
        <f>D2*(1+$K$4)</f>
        <v>1875</v>
      </c>
      <c r="F2" s="3">
        <f>E2*(1+$K$5)</f>
        <v>2062.5</v>
      </c>
      <c r="G2" s="3">
        <f t="shared" ref="G2:H2" si="0">F2*(1+$K$5)</f>
        <v>2268.75</v>
      </c>
      <c r="H2" s="3">
        <f t="shared" si="0"/>
        <v>2495.625</v>
      </c>
      <c r="J2" t="s">
        <v>12</v>
      </c>
      <c r="K2">
        <v>1200</v>
      </c>
      <c r="T2" t="s">
        <v>25</v>
      </c>
      <c r="U2" s="8">
        <v>0.3</v>
      </c>
    </row>
    <row r="3" spans="1:21" x14ac:dyDescent="0.25">
      <c r="A3" s="2" t="s">
        <v>3</v>
      </c>
      <c r="B3" s="3"/>
      <c r="C3" s="3">
        <f>-0.4*C2</f>
        <v>-480</v>
      </c>
      <c r="D3" s="3">
        <f>-0.39*D2</f>
        <v>-585</v>
      </c>
      <c r="E3" s="3">
        <f>-0.38*E2</f>
        <v>-712.5</v>
      </c>
      <c r="F3" s="3">
        <f t="shared" ref="F3:H3" si="1">-0.38*F2</f>
        <v>-783.75</v>
      </c>
      <c r="G3" s="3">
        <f t="shared" si="1"/>
        <v>-862.125</v>
      </c>
      <c r="H3" s="3">
        <f t="shared" si="1"/>
        <v>-948.33749999999998</v>
      </c>
      <c r="J3" t="s">
        <v>13</v>
      </c>
      <c r="M3" s="4"/>
      <c r="N3" s="4"/>
      <c r="P3" s="4"/>
      <c r="Q3" s="8"/>
      <c r="T3" s="4"/>
      <c r="U3" s="3"/>
    </row>
    <row r="4" spans="1:21" ht="15.75" thickBot="1" x14ac:dyDescent="0.3">
      <c r="A4" s="2" t="s">
        <v>4</v>
      </c>
      <c r="C4">
        <v>-150</v>
      </c>
      <c r="D4">
        <v>-150</v>
      </c>
      <c r="E4">
        <v>-150</v>
      </c>
      <c r="F4">
        <v>-130</v>
      </c>
      <c r="G4">
        <v>-130</v>
      </c>
      <c r="H4">
        <v>-130</v>
      </c>
      <c r="J4" t="s">
        <v>14</v>
      </c>
      <c r="K4" s="7">
        <v>0.25</v>
      </c>
      <c r="M4" s="4"/>
      <c r="N4" s="4"/>
      <c r="P4" s="4"/>
      <c r="Q4" s="8"/>
      <c r="T4" s="1" t="s">
        <v>20</v>
      </c>
      <c r="U4" t="s">
        <v>16</v>
      </c>
    </row>
    <row r="5" spans="1:21" x14ac:dyDescent="0.25">
      <c r="A5" s="2" t="s">
        <v>5</v>
      </c>
      <c r="C5">
        <f>L8*$B$11</f>
        <v>-600</v>
      </c>
      <c r="D5">
        <f>M8*$B$11</f>
        <v>-700</v>
      </c>
      <c r="E5">
        <f>N8*$B$11</f>
        <v>-400</v>
      </c>
      <c r="F5">
        <f>O8*$B$11</f>
        <v>-200</v>
      </c>
      <c r="G5">
        <f>P8*$B$11</f>
        <v>-100</v>
      </c>
      <c r="H5">
        <f>Q8*$B$11</f>
        <v>0</v>
      </c>
      <c r="J5" t="s">
        <v>15</v>
      </c>
      <c r="K5" s="7">
        <v>0.1</v>
      </c>
      <c r="M5" s="5"/>
      <c r="N5" s="4"/>
      <c r="P5" s="4"/>
      <c r="Q5" s="8"/>
      <c r="T5" t="s">
        <v>21</v>
      </c>
      <c r="U5" s="8">
        <v>0.12</v>
      </c>
    </row>
    <row r="6" spans="1:21" x14ac:dyDescent="0.25">
      <c r="A6" s="2" t="s">
        <v>6</v>
      </c>
      <c r="C6" s="3">
        <f>SUM(C2:C5)</f>
        <v>-30</v>
      </c>
      <c r="D6" s="3">
        <f t="shared" ref="D6:H6" si="2">SUM(D2:D5)</f>
        <v>65</v>
      </c>
      <c r="E6" s="3">
        <f t="shared" si="2"/>
        <v>612.5</v>
      </c>
      <c r="F6" s="3">
        <f t="shared" si="2"/>
        <v>948.75</v>
      </c>
      <c r="G6" s="3">
        <f t="shared" si="2"/>
        <v>1176.625</v>
      </c>
      <c r="H6" s="3">
        <f t="shared" si="2"/>
        <v>1417.2874999999999</v>
      </c>
      <c r="M6" s="4"/>
      <c r="N6" s="4"/>
      <c r="P6" s="4"/>
      <c r="Q6" s="8"/>
    </row>
    <row r="7" spans="1:21" ht="15.75" thickBot="1" x14ac:dyDescent="0.3">
      <c r="A7" s="2" t="s">
        <v>7</v>
      </c>
      <c r="C7" s="3">
        <f>-$U$2*C6</f>
        <v>9</v>
      </c>
      <c r="D7" s="3">
        <f>-$U$2*D6</f>
        <v>-19.5</v>
      </c>
      <c r="E7" s="3">
        <f>-$U$2*E6</f>
        <v>-183.75</v>
      </c>
      <c r="F7" s="3">
        <f>-$U$2*F6</f>
        <v>-284.625</v>
      </c>
      <c r="G7" s="3">
        <f>-$U$2*G6</f>
        <v>-352.98750000000001</v>
      </c>
      <c r="H7" s="3">
        <f>-$U$2*H6</f>
        <v>-425.18624999999997</v>
      </c>
      <c r="J7" s="1" t="s">
        <v>5</v>
      </c>
      <c r="K7" t="s">
        <v>17</v>
      </c>
      <c r="L7" s="4">
        <v>1</v>
      </c>
      <c r="M7" s="4">
        <v>2</v>
      </c>
      <c r="N7" s="4">
        <v>3</v>
      </c>
      <c r="O7" s="4">
        <v>4</v>
      </c>
      <c r="P7" s="4">
        <v>5</v>
      </c>
      <c r="Q7" s="4">
        <v>6</v>
      </c>
    </row>
    <row r="8" spans="1:21" x14ac:dyDescent="0.25">
      <c r="A8" s="2" t="s">
        <v>28</v>
      </c>
      <c r="C8" s="3">
        <f>SUM(C6:C7)</f>
        <v>-21</v>
      </c>
      <c r="D8" s="3">
        <f>SUM(D6:D7)</f>
        <v>45.5</v>
      </c>
      <c r="E8" s="3">
        <f>SUM(E6:E7)</f>
        <v>428.75</v>
      </c>
      <c r="F8" s="3">
        <f>SUM(F6:F7)</f>
        <v>664.125</v>
      </c>
      <c r="G8" s="3">
        <f>SUM(G6:G7)</f>
        <v>823.63750000000005</v>
      </c>
      <c r="H8" s="3">
        <f>SUM(H6:H7)</f>
        <v>992.10124999999994</v>
      </c>
      <c r="K8" t="s">
        <v>16</v>
      </c>
      <c r="L8" s="8">
        <v>0.3</v>
      </c>
      <c r="M8" s="8">
        <v>0.35</v>
      </c>
      <c r="N8" s="8">
        <v>0.2</v>
      </c>
      <c r="O8" s="8">
        <v>0.1</v>
      </c>
      <c r="P8" s="8">
        <v>0.05</v>
      </c>
      <c r="Q8" s="8">
        <v>0</v>
      </c>
    </row>
    <row r="9" spans="1:21" x14ac:dyDescent="0.25">
      <c r="A9" s="2"/>
      <c r="C9" s="3"/>
      <c r="D9" s="3"/>
      <c r="E9" s="3"/>
      <c r="F9" s="3"/>
      <c r="G9" s="3"/>
      <c r="H9" s="3"/>
      <c r="M9" s="4"/>
      <c r="N9" s="4"/>
      <c r="P9" s="4"/>
      <c r="Q9" s="8"/>
    </row>
    <row r="10" spans="1:21" ht="15.75" thickBot="1" x14ac:dyDescent="0.3">
      <c r="A10" s="2" t="s">
        <v>8</v>
      </c>
      <c r="C10" s="3">
        <f>-C5</f>
        <v>600</v>
      </c>
      <c r="D10" s="3">
        <f t="shared" ref="D10:H10" si="3">-D5</f>
        <v>700</v>
      </c>
      <c r="E10" s="3">
        <f t="shared" si="3"/>
        <v>400</v>
      </c>
      <c r="F10" s="3">
        <f t="shared" si="3"/>
        <v>200</v>
      </c>
      <c r="G10" s="3">
        <f t="shared" si="3"/>
        <v>100</v>
      </c>
      <c r="H10" s="3">
        <f t="shared" si="3"/>
        <v>0</v>
      </c>
      <c r="J10" s="1" t="s">
        <v>1</v>
      </c>
      <c r="K10" t="s">
        <v>17</v>
      </c>
      <c r="L10" s="4">
        <v>0</v>
      </c>
      <c r="M10" s="4">
        <v>1</v>
      </c>
      <c r="N10" s="4">
        <v>2</v>
      </c>
      <c r="O10" s="4">
        <v>3</v>
      </c>
      <c r="P10" s="4">
        <v>4</v>
      </c>
      <c r="Q10" s="4">
        <v>5</v>
      </c>
      <c r="R10" s="4">
        <v>6</v>
      </c>
    </row>
    <row r="11" spans="1:21" x14ac:dyDescent="0.25">
      <c r="A11" s="2" t="s">
        <v>27</v>
      </c>
      <c r="B11">
        <v>-2000</v>
      </c>
      <c r="C11" s="3"/>
      <c r="D11" s="3"/>
      <c r="E11" s="3"/>
      <c r="F11" s="3"/>
      <c r="G11" s="3"/>
      <c r="H11" s="3"/>
      <c r="K11" s="4" t="s">
        <v>18</v>
      </c>
      <c r="L11" s="3">
        <f>-C2/6</f>
        <v>-200</v>
      </c>
      <c r="M11" s="3">
        <f>-D2/6</f>
        <v>-250</v>
      </c>
      <c r="N11" s="3">
        <f>-E2/6</f>
        <v>-312.5</v>
      </c>
      <c r="O11" s="3">
        <f>-F2/6</f>
        <v>-343.75</v>
      </c>
      <c r="P11" s="3">
        <f>-G2/6</f>
        <v>-378.125</v>
      </c>
      <c r="Q11" s="3">
        <f>-H2/6</f>
        <v>-415.9375</v>
      </c>
      <c r="R11" s="3">
        <f>-I2/6</f>
        <v>0</v>
      </c>
    </row>
    <row r="12" spans="1:21" x14ac:dyDescent="0.25">
      <c r="A12" s="2" t="s">
        <v>26</v>
      </c>
      <c r="B12">
        <v>-200</v>
      </c>
      <c r="C12" s="3">
        <f>M13</f>
        <v>-50</v>
      </c>
      <c r="D12" s="3">
        <f t="shared" ref="D12:H12" si="4">N13</f>
        <v>-62.5</v>
      </c>
      <c r="E12" s="3">
        <f t="shared" si="4"/>
        <v>-31.25</v>
      </c>
      <c r="F12" s="3">
        <f t="shared" si="4"/>
        <v>-34.375</v>
      </c>
      <c r="G12" s="3">
        <f t="shared" si="4"/>
        <v>-37.8125</v>
      </c>
      <c r="H12" s="3">
        <f t="shared" si="4"/>
        <v>415.9375</v>
      </c>
      <c r="J12" t="s">
        <v>29</v>
      </c>
      <c r="L12">
        <v>0</v>
      </c>
      <c r="M12" s="3">
        <f>L11</f>
        <v>-200</v>
      </c>
      <c r="N12" s="3">
        <f t="shared" ref="N12:R12" si="5">M11</f>
        <v>-250</v>
      </c>
      <c r="O12" s="3">
        <f t="shared" si="5"/>
        <v>-312.5</v>
      </c>
      <c r="P12" s="3">
        <f t="shared" si="5"/>
        <v>-343.75</v>
      </c>
      <c r="Q12" s="3">
        <f t="shared" si="5"/>
        <v>-378.125</v>
      </c>
      <c r="R12" s="3">
        <f t="shared" si="5"/>
        <v>-415.9375</v>
      </c>
    </row>
    <row r="13" spans="1:21" x14ac:dyDescent="0.25">
      <c r="A13" s="2"/>
      <c r="J13" t="s">
        <v>30</v>
      </c>
      <c r="L13" s="4"/>
      <c r="M13" s="3">
        <f>M11-M12</f>
        <v>-50</v>
      </c>
      <c r="N13" s="3">
        <f t="shared" ref="N13:R13" si="6">N11-N12</f>
        <v>-62.5</v>
      </c>
      <c r="O13" s="3">
        <f t="shared" si="6"/>
        <v>-31.25</v>
      </c>
      <c r="P13" s="3">
        <f t="shared" si="6"/>
        <v>-34.375</v>
      </c>
      <c r="Q13" s="3">
        <f t="shared" si="6"/>
        <v>-37.8125</v>
      </c>
      <c r="R13" s="3">
        <f t="shared" si="6"/>
        <v>415.9375</v>
      </c>
    </row>
    <row r="14" spans="1:21" x14ac:dyDescent="0.25">
      <c r="A14" s="2" t="s">
        <v>9</v>
      </c>
      <c r="C14" s="3"/>
      <c r="D14" s="3"/>
      <c r="E14" s="3"/>
      <c r="F14" s="3"/>
      <c r="G14" s="3"/>
      <c r="H14" s="3">
        <v>150</v>
      </c>
      <c r="L14" s="4"/>
      <c r="M14" s="3"/>
      <c r="N14" s="3"/>
      <c r="O14" s="4"/>
      <c r="P14" s="3"/>
      <c r="Q14" s="3"/>
    </row>
    <row r="15" spans="1:21" x14ac:dyDescent="0.25">
      <c r="A15" s="2" t="s">
        <v>10</v>
      </c>
      <c r="C15" s="3"/>
      <c r="D15" s="3"/>
      <c r="E15" s="3"/>
      <c r="F15" s="3"/>
      <c r="G15" s="3"/>
      <c r="H15" s="3">
        <f>H14*-U2</f>
        <v>-45</v>
      </c>
      <c r="L15" s="4"/>
      <c r="M15" s="3"/>
      <c r="N15" s="3"/>
      <c r="O15" s="4"/>
      <c r="P15" s="3"/>
      <c r="Q15" s="3"/>
    </row>
    <row r="16" spans="1:21" x14ac:dyDescent="0.25">
      <c r="A16" s="2"/>
      <c r="L16" s="4"/>
      <c r="M16" s="3"/>
      <c r="N16" s="3"/>
      <c r="O16" s="4"/>
      <c r="P16" s="3"/>
      <c r="Q16" s="3"/>
    </row>
    <row r="17" spans="1:17" x14ac:dyDescent="0.25">
      <c r="A17" s="2"/>
      <c r="L17" s="5"/>
      <c r="M17" s="3"/>
      <c r="N17" s="3"/>
      <c r="O17" s="5"/>
      <c r="P17" s="3"/>
      <c r="Q17" s="3"/>
    </row>
    <row r="18" spans="1:17" ht="15.75" thickBot="1" x14ac:dyDescent="0.3">
      <c r="A18" s="1" t="s">
        <v>11</v>
      </c>
      <c r="B18" s="3">
        <f t="shared" ref="B18:G18" si="7">B8+B10+B11+B12+B14+B15</f>
        <v>-2200</v>
      </c>
      <c r="C18" s="3">
        <f t="shared" si="7"/>
        <v>529</v>
      </c>
      <c r="D18" s="3">
        <f t="shared" si="7"/>
        <v>683</v>
      </c>
      <c r="E18" s="3">
        <f t="shared" si="7"/>
        <v>797.5</v>
      </c>
      <c r="F18" s="3">
        <f t="shared" si="7"/>
        <v>829.75</v>
      </c>
      <c r="G18" s="3">
        <f t="shared" si="7"/>
        <v>885.82500000000005</v>
      </c>
      <c r="H18" s="3">
        <f>H8+H10+H11+H12+H14+H15</f>
        <v>1513.0387499999999</v>
      </c>
      <c r="L18" s="5"/>
      <c r="M18" s="3"/>
      <c r="N18" s="3"/>
      <c r="O18" s="5"/>
      <c r="P18" s="3"/>
      <c r="Q18" s="3"/>
    </row>
    <row r="19" spans="1:17" x14ac:dyDescent="0.25">
      <c r="A19" t="s">
        <v>19</v>
      </c>
      <c r="C19" s="3">
        <f>C18/(1+$U$5)^C1</f>
        <v>472.3214285714285</v>
      </c>
      <c r="D19" s="3">
        <f t="shared" ref="D19:H19" si="8">D18/(1+$U$5)^D1</f>
        <v>544.48341836734687</v>
      </c>
      <c r="E19" s="3">
        <f t="shared" si="8"/>
        <v>567.64474763119517</v>
      </c>
      <c r="F19" s="3">
        <f t="shared" si="8"/>
        <v>527.32112555640867</v>
      </c>
      <c r="G19" s="3">
        <f t="shared" si="8"/>
        <v>502.64089446692822</v>
      </c>
      <c r="H19" s="3">
        <f t="shared" si="8"/>
        <v>766.55251829723181</v>
      </c>
      <c r="J19" s="4"/>
      <c r="K19" s="3"/>
      <c r="L19" s="5"/>
      <c r="M19" s="3"/>
      <c r="N19" s="3"/>
      <c r="O19" s="5"/>
      <c r="P19" s="3"/>
      <c r="Q19" s="3"/>
    </row>
    <row r="20" spans="1:17" ht="15.75" thickBot="1" x14ac:dyDescent="0.3">
      <c r="A20" s="1" t="s">
        <v>22</v>
      </c>
      <c r="B20" s="3">
        <f>SUM(C19:H19,B18)</f>
        <v>1180.9641328905395</v>
      </c>
      <c r="O20" s="4"/>
    </row>
    <row r="21" spans="1:17" x14ac:dyDescent="0.25">
      <c r="B21" s="3"/>
      <c r="C21" s="3"/>
      <c r="D21" s="3"/>
      <c r="E21" s="3"/>
      <c r="F21" s="3"/>
      <c r="G21" s="3"/>
      <c r="H21" s="3"/>
    </row>
    <row r="22" spans="1:17" x14ac:dyDescent="0.25">
      <c r="B22" s="3"/>
      <c r="C22" s="3"/>
      <c r="D22" s="3"/>
      <c r="E22" s="3"/>
      <c r="F22" s="3"/>
      <c r="G22" s="3"/>
      <c r="H22" s="3"/>
    </row>
    <row r="23" spans="1:17" x14ac:dyDescent="0.25">
      <c r="B23" s="3"/>
      <c r="J23" s="4"/>
    </row>
    <row r="24" spans="1:17" x14ac:dyDescent="0.25">
      <c r="J24" s="4"/>
    </row>
    <row r="25" spans="1:17" x14ac:dyDescent="0.25">
      <c r="J25" s="4"/>
    </row>
    <row r="26" spans="1:17" x14ac:dyDescent="0.25">
      <c r="J26" s="4"/>
    </row>
    <row r="27" spans="1:17" x14ac:dyDescent="0.25">
      <c r="J27" s="4"/>
    </row>
    <row r="28" spans="1:17" x14ac:dyDescent="0.25">
      <c r="J28" s="4"/>
    </row>
    <row r="61" spans="1:8" x14ac:dyDescent="0.25">
      <c r="A61" t="s">
        <v>23</v>
      </c>
    </row>
    <row r="62" spans="1:8" x14ac:dyDescent="0.25">
      <c r="A62" s="2" t="s">
        <v>2</v>
      </c>
      <c r="C62">
        <v>1200</v>
      </c>
      <c r="D62">
        <v>1500</v>
      </c>
      <c r="E62">
        <v>1875</v>
      </c>
      <c r="F62" s="3">
        <v>2062.5</v>
      </c>
      <c r="G62" s="3">
        <v>2268.75</v>
      </c>
      <c r="H62" s="3">
        <v>2495.625</v>
      </c>
    </row>
    <row r="63" spans="1:8" x14ac:dyDescent="0.25">
      <c r="A63" s="2" t="s">
        <v>5</v>
      </c>
      <c r="C63">
        <v>600</v>
      </c>
      <c r="D63">
        <v>700</v>
      </c>
      <c r="E63">
        <v>400</v>
      </c>
      <c r="F63">
        <v>200</v>
      </c>
      <c r="G63">
        <v>100</v>
      </c>
      <c r="H63">
        <v>0</v>
      </c>
    </row>
    <row r="64" spans="1:8" x14ac:dyDescent="0.25">
      <c r="A64" s="2" t="s">
        <v>3</v>
      </c>
      <c r="C64">
        <v>480</v>
      </c>
      <c r="D64">
        <v>585</v>
      </c>
      <c r="E64" s="3">
        <v>712.5</v>
      </c>
      <c r="F64" s="3">
        <v>783.75</v>
      </c>
      <c r="G64" s="3">
        <v>862.125</v>
      </c>
      <c r="H64" s="3">
        <v>948.33749999999998</v>
      </c>
    </row>
    <row r="65" spans="1:8" x14ac:dyDescent="0.25">
      <c r="A65" s="6" t="s">
        <v>24</v>
      </c>
      <c r="B65" s="3">
        <f>C62/6</f>
        <v>200</v>
      </c>
      <c r="C65" s="3">
        <f t="shared" ref="C65:H65" si="9">D62/6</f>
        <v>250</v>
      </c>
      <c r="D65" s="3">
        <f t="shared" si="9"/>
        <v>312.5</v>
      </c>
      <c r="E65" s="3">
        <f t="shared" si="9"/>
        <v>343.75</v>
      </c>
      <c r="F65" s="3">
        <f t="shared" si="9"/>
        <v>378.125</v>
      </c>
      <c r="G65" s="3">
        <f t="shared" si="9"/>
        <v>415.9375</v>
      </c>
      <c r="H65" s="3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41CF-A967-48F4-AC33-DFB285EBC2E6}">
  <dimension ref="A1"/>
  <sheetViews>
    <sheetView zoomScale="115" zoomScaleNormal="115" workbookViewId="0">
      <selection activeCell="M8" sqref="M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2020-07-03T04:18:17Z</dcterms:modified>
</cp:coreProperties>
</file>