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8_{1695983B-9375-46B8-BF3A-606E5753EF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2" sheetId="3" r:id="rId1"/>
    <sheet name="Hoja1" sheetId="2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B19" i="1"/>
  <c r="B17" i="1"/>
  <c r="C16" i="1"/>
  <c r="D16" i="1"/>
  <c r="E16" i="1"/>
  <c r="F16" i="1"/>
  <c r="G16" i="1"/>
  <c r="H16" i="1"/>
  <c r="B16" i="1"/>
  <c r="C15" i="1"/>
  <c r="D15" i="1"/>
  <c r="E15" i="1"/>
  <c r="F15" i="1"/>
  <c r="G15" i="1"/>
  <c r="H15" i="1"/>
  <c r="B15" i="1"/>
  <c r="H13" i="1"/>
  <c r="B11" i="1"/>
  <c r="H10" i="1"/>
  <c r="C10" i="1"/>
  <c r="D10" i="1"/>
  <c r="E10" i="1"/>
  <c r="F10" i="1"/>
  <c r="G10" i="1"/>
  <c r="B10" i="1"/>
  <c r="M14" i="1"/>
  <c r="M15" i="1"/>
  <c r="L15" i="1"/>
  <c r="L14" i="1"/>
  <c r="K15" i="1"/>
  <c r="L13" i="1"/>
  <c r="M13" i="1"/>
  <c r="N13" i="1"/>
  <c r="O13" i="1"/>
  <c r="P13" i="1"/>
  <c r="K13" i="1"/>
  <c r="L12" i="1"/>
  <c r="M12" i="1"/>
  <c r="N12" i="1"/>
  <c r="O12" i="1"/>
  <c r="P12" i="1"/>
  <c r="K12" i="1"/>
  <c r="H5" i="1"/>
  <c r="H9" i="1" s="1"/>
  <c r="G5" i="1"/>
  <c r="G9" i="1" s="1"/>
  <c r="F5" i="1"/>
  <c r="F9" i="1" s="1"/>
  <c r="E5" i="1"/>
  <c r="E9" i="1" s="1"/>
  <c r="D5" i="1"/>
  <c r="D9" i="1" s="1"/>
  <c r="C5" i="1"/>
  <c r="C9" i="1" s="1"/>
  <c r="C2" i="1"/>
  <c r="N14" i="1" l="1"/>
  <c r="N15" i="1" s="1"/>
  <c r="D2" i="1"/>
  <c r="C3" i="1"/>
  <c r="C6" i="1" s="1"/>
  <c r="O14" i="1" l="1"/>
  <c r="O15" i="1" s="1"/>
  <c r="C7" i="1"/>
  <c r="C8" i="1" s="1"/>
  <c r="E2" i="1"/>
  <c r="D3" i="1"/>
  <c r="D6" i="1" s="1"/>
  <c r="P14" i="1" l="1"/>
  <c r="P15" i="1" s="1"/>
  <c r="D7" i="1"/>
  <c r="D8" i="1" s="1"/>
  <c r="F2" i="1"/>
  <c r="E3" i="1"/>
  <c r="E6" i="1" s="1"/>
  <c r="E7" i="1" l="1"/>
  <c r="E8" i="1" s="1"/>
  <c r="G2" i="1"/>
  <c r="F3" i="1"/>
  <c r="F6" i="1" s="1"/>
  <c r="F7" i="1" l="1"/>
  <c r="F8" i="1" s="1"/>
  <c r="H2" i="1"/>
  <c r="G3" i="1"/>
  <c r="G6" i="1" s="1"/>
  <c r="G7" i="1" l="1"/>
  <c r="G8" i="1"/>
  <c r="H3" i="1"/>
  <c r="H6" i="1" s="1"/>
  <c r="H7" i="1" l="1"/>
  <c r="H8" i="1"/>
</calcChain>
</file>

<file path=xl/sharedStrings.xml><?xml version="1.0" encoding="utf-8"?>
<sst xmlns="http://schemas.openxmlformats.org/spreadsheetml/2006/main" count="51" uniqueCount="38">
  <si>
    <t>Año</t>
  </si>
  <si>
    <t>Ventas</t>
  </si>
  <si>
    <t>Depreciación</t>
  </si>
  <si>
    <t>EBIT</t>
  </si>
  <si>
    <t>NOPAT</t>
  </si>
  <si>
    <t>(1/6)</t>
  </si>
  <si>
    <t>k</t>
  </si>
  <si>
    <t xml:space="preserve">año </t>
  </si>
  <si>
    <t xml:space="preserve">Ventas </t>
  </si>
  <si>
    <t>-</t>
  </si>
  <si>
    <t>Costos Variables</t>
  </si>
  <si>
    <t>1/6 de las Vtas (t+1)</t>
  </si>
  <si>
    <t>ventas inicial</t>
  </si>
  <si>
    <t>tasa crecimiento</t>
  </si>
  <si>
    <t>&gt;g1</t>
  </si>
  <si>
    <t>&gt;g2</t>
  </si>
  <si>
    <t>Costo por ventas</t>
  </si>
  <si>
    <t>costos variables</t>
  </si>
  <si>
    <t>Costos fijos</t>
  </si>
  <si>
    <t>depreciacion</t>
  </si>
  <si>
    <t>capex</t>
  </si>
  <si>
    <t>depreciación</t>
  </si>
  <si>
    <t>tasa impuestos</t>
  </si>
  <si>
    <t>impuestos (30%)</t>
  </si>
  <si>
    <t>(+)depreciacion</t>
  </si>
  <si>
    <t>(-)KTN</t>
  </si>
  <si>
    <t>KTN</t>
  </si>
  <si>
    <t>año</t>
  </si>
  <si>
    <t>KTN acumulado</t>
  </si>
  <si>
    <t>proy. Ventas (t+1)</t>
  </si>
  <si>
    <t>(-) CAPEX</t>
  </si>
  <si>
    <t xml:space="preserve">Venta act fijo </t>
  </si>
  <si>
    <t>impuesto act fijo</t>
  </si>
  <si>
    <t>cash flow(nopat and below)</t>
  </si>
  <si>
    <t>Valor presente</t>
  </si>
  <si>
    <t>VAN</t>
  </si>
  <si>
    <t>VNA (sumatoria positiva)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</si>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</sst>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1" fontId="0" fillId="0" borderId="0" xfId="0" applyNumberFormat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0" xfId="0" applyFill="1" applyBorder="1"/>
    <xf numFmtId="9" fontId="0" fillId="0" borderId="0" xfId="0" applyNumberFormat="1" applyBorder="1"/>
    <xf numFmtId="0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Fill="1" applyBorder="1" applyAlignment="1">
      <alignment horizontal="center"/>
    </xf>
    <xf numFmtId="1" fontId="0" fillId="2" borderId="0" xfId="0" applyNumberFormat="1" applyFill="1"/>
    <xf numFmtId="0" fontId="0" fillId="0" borderId="1" xfId="0" applyFill="1" applyBorder="1"/>
    <xf numFmtId="1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660696</xdr:colOff>
      <xdr:row>35</xdr:row>
      <xdr:rowOff>142874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F1D2F4-D0A3-49A8-8F57-609256038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566696" cy="6810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629589</xdr:colOff>
      <xdr:row>41</xdr:row>
      <xdr:rowOff>39195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8291AA1-94F9-445A-A37D-D5B76F2F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25589" cy="784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08FB-1199-4EF7-BDF0-1DDD0BD811A4}">
  <dimension ref="A1"/>
  <sheetViews>
    <sheetView workbookViewId="0">
      <selection activeCell="Q23" sqref="Q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B58F-F07C-4A22-B993-FB54459A7CD9}">
  <dimension ref="A7:K51"/>
  <sheetViews>
    <sheetView tabSelected="1" zoomScale="130" zoomScaleNormal="130" workbookViewId="0">
      <selection activeCell="L7" sqref="L7"/>
    </sheetView>
  </sheetViews>
  <sheetFormatPr baseColWidth="10" defaultRowHeight="15" x14ac:dyDescent="0.25"/>
  <sheetData>
    <row r="7" spans="11:11" x14ac:dyDescent="0.25">
      <c r="K7" s="16"/>
    </row>
    <row r="47" spans="1:8" x14ac:dyDescent="0.25">
      <c r="A47" t="s">
        <v>7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</row>
    <row r="48" spans="1:8" x14ac:dyDescent="0.25">
      <c r="A48" t="s">
        <v>8</v>
      </c>
      <c r="B48" t="s">
        <v>9</v>
      </c>
      <c r="C48">
        <v>1200</v>
      </c>
      <c r="D48">
        <v>1500</v>
      </c>
      <c r="E48">
        <v>1875</v>
      </c>
      <c r="F48">
        <v>2063</v>
      </c>
      <c r="G48">
        <v>2269</v>
      </c>
      <c r="H48">
        <v>2496</v>
      </c>
    </row>
    <row r="49" spans="1:8" x14ac:dyDescent="0.25">
      <c r="A49" t="s">
        <v>2</v>
      </c>
      <c r="B49" t="s">
        <v>9</v>
      </c>
      <c r="C49">
        <v>600</v>
      </c>
      <c r="D49">
        <v>700</v>
      </c>
      <c r="E49">
        <v>400</v>
      </c>
      <c r="F49">
        <v>200</v>
      </c>
      <c r="G49">
        <v>100</v>
      </c>
      <c r="H49">
        <v>0</v>
      </c>
    </row>
    <row r="50" spans="1:8" x14ac:dyDescent="0.25">
      <c r="A50" t="s">
        <v>10</v>
      </c>
      <c r="B50" t="s">
        <v>9</v>
      </c>
      <c r="C50">
        <v>480</v>
      </c>
      <c r="D50">
        <v>585</v>
      </c>
      <c r="E50">
        <v>713</v>
      </c>
      <c r="F50">
        <v>784</v>
      </c>
      <c r="G50">
        <v>862</v>
      </c>
      <c r="H50">
        <v>948</v>
      </c>
    </row>
    <row r="51" spans="1:8" x14ac:dyDescent="0.25">
      <c r="A51" t="s">
        <v>11</v>
      </c>
      <c r="B51">
        <v>200</v>
      </c>
      <c r="C51">
        <v>250</v>
      </c>
      <c r="D51">
        <v>313</v>
      </c>
      <c r="E51">
        <v>344</v>
      </c>
      <c r="F51">
        <v>378</v>
      </c>
      <c r="G51">
        <v>416</v>
      </c>
      <c r="H51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workbookViewId="0">
      <selection activeCell="M19" sqref="M19"/>
    </sheetView>
  </sheetViews>
  <sheetFormatPr baseColWidth="10" defaultColWidth="8.7109375" defaultRowHeight="15" x14ac:dyDescent="0.25"/>
  <cols>
    <col min="1" max="1" width="15.85546875" customWidth="1"/>
    <col min="2" max="2" width="11.85546875" bestFit="1" customWidth="1"/>
    <col min="3" max="3" width="9.5703125" bestFit="1" customWidth="1"/>
    <col min="4" max="4" width="9.85546875" bestFit="1" customWidth="1"/>
    <col min="5" max="8" width="10.85546875" bestFit="1" customWidth="1"/>
    <col min="10" max="10" width="16.42578125" customWidth="1"/>
    <col min="11" max="11" width="12.140625" bestFit="1" customWidth="1"/>
    <col min="12" max="12" width="11.140625" customWidth="1"/>
    <col min="13" max="13" width="14.42578125" customWidth="1"/>
    <col min="14" max="14" width="10.85546875" customWidth="1"/>
    <col min="15" max="15" width="18.42578125" customWidth="1"/>
    <col min="16" max="16" width="10.28515625" customWidth="1"/>
    <col min="17" max="17" width="10.140625" customWidth="1"/>
  </cols>
  <sheetData>
    <row r="1" spans="1:23" ht="15.75" thickBo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J1" s="1" t="s">
        <v>12</v>
      </c>
      <c r="K1" s="7">
        <v>1200</v>
      </c>
      <c r="L1" s="2"/>
      <c r="M1" s="1" t="s">
        <v>17</v>
      </c>
      <c r="N1" s="2">
        <v>0</v>
      </c>
      <c r="O1" s="2">
        <v>1</v>
      </c>
      <c r="P1" s="7">
        <v>2</v>
      </c>
      <c r="Q1" s="2">
        <v>3</v>
      </c>
      <c r="R1" s="2">
        <v>4</v>
      </c>
      <c r="S1" s="7">
        <v>5</v>
      </c>
      <c r="T1" s="2">
        <v>6</v>
      </c>
    </row>
    <row r="2" spans="1:23" x14ac:dyDescent="0.25">
      <c r="A2" s="2" t="s">
        <v>1</v>
      </c>
      <c r="C2">
        <f>K1</f>
        <v>1200</v>
      </c>
      <c r="D2" s="9">
        <f>C2*(1+$K$3)</f>
        <v>1500</v>
      </c>
      <c r="E2" s="9">
        <f>D2*(1+$K$3)</f>
        <v>1875</v>
      </c>
      <c r="F2" s="3">
        <f>E2*(1+$K$4)</f>
        <v>2062.5</v>
      </c>
      <c r="G2" s="3">
        <f>F2*(1+$K$4)</f>
        <v>2268.75</v>
      </c>
      <c r="H2" s="3">
        <f>G2*(1+$K$4)</f>
        <v>2495.625</v>
      </c>
      <c r="J2" s="2" t="s">
        <v>13</v>
      </c>
      <c r="K2" s="2"/>
      <c r="L2" s="2"/>
      <c r="M2" s="2"/>
      <c r="N2" s="4">
        <v>0</v>
      </c>
      <c r="O2" s="2">
        <v>0.4</v>
      </c>
      <c r="P2" s="2">
        <v>0.39</v>
      </c>
      <c r="Q2" s="2">
        <v>0.38</v>
      </c>
      <c r="R2" s="2">
        <v>0.38</v>
      </c>
      <c r="S2" s="2">
        <v>0.38</v>
      </c>
      <c r="T2" s="2">
        <v>0.38</v>
      </c>
    </row>
    <row r="3" spans="1:23" x14ac:dyDescent="0.25">
      <c r="A3" s="2" t="s">
        <v>16</v>
      </c>
      <c r="B3" s="3"/>
      <c r="C3" s="3">
        <f>-C2*O2</f>
        <v>-480</v>
      </c>
      <c r="D3" s="3">
        <f t="shared" ref="D3:H3" si="0">-D2*P2</f>
        <v>-585</v>
      </c>
      <c r="E3" s="3">
        <f t="shared" si="0"/>
        <v>-712.5</v>
      </c>
      <c r="F3" s="3">
        <f t="shared" si="0"/>
        <v>-783.75</v>
      </c>
      <c r="G3" s="3">
        <f t="shared" si="0"/>
        <v>-862.125</v>
      </c>
      <c r="H3" s="3">
        <f t="shared" si="0"/>
        <v>-948.33749999999998</v>
      </c>
      <c r="J3" s="2" t="s">
        <v>14</v>
      </c>
      <c r="K3" s="8">
        <v>0.25</v>
      </c>
      <c r="L3" s="2"/>
      <c r="M3" s="4"/>
      <c r="N3" s="4"/>
      <c r="O3" s="2"/>
      <c r="P3" s="2"/>
      <c r="Q3" s="2"/>
      <c r="R3" s="2"/>
      <c r="S3" s="2"/>
    </row>
    <row r="4" spans="1:23" ht="15.75" thickBot="1" x14ac:dyDescent="0.3">
      <c r="A4" s="7" t="s">
        <v>18</v>
      </c>
      <c r="C4">
        <v>-150</v>
      </c>
      <c r="D4">
        <v>-150</v>
      </c>
      <c r="E4">
        <v>-150</v>
      </c>
      <c r="F4">
        <v>-130</v>
      </c>
      <c r="G4">
        <v>-130</v>
      </c>
      <c r="H4">
        <v>-130</v>
      </c>
      <c r="J4" s="7" t="s">
        <v>15</v>
      </c>
      <c r="K4" s="8">
        <v>0.1</v>
      </c>
      <c r="L4" s="2"/>
      <c r="M4" s="10" t="s">
        <v>19</v>
      </c>
      <c r="N4" s="4">
        <v>0</v>
      </c>
      <c r="O4" s="2">
        <v>1</v>
      </c>
      <c r="P4" s="2">
        <v>2</v>
      </c>
      <c r="Q4" s="7">
        <v>3</v>
      </c>
      <c r="R4" s="7">
        <v>4</v>
      </c>
      <c r="S4" s="7">
        <v>5</v>
      </c>
      <c r="T4" s="7">
        <v>6</v>
      </c>
      <c r="V4" t="s">
        <v>20</v>
      </c>
      <c r="W4">
        <v>2000</v>
      </c>
    </row>
    <row r="5" spans="1:23" x14ac:dyDescent="0.25">
      <c r="A5" s="7" t="s">
        <v>21</v>
      </c>
      <c r="C5">
        <f>-$W$4*O5</f>
        <v>-600</v>
      </c>
      <c r="D5">
        <f t="shared" ref="D5:H5" si="1">-$W$4*P5</f>
        <v>-700</v>
      </c>
      <c r="E5">
        <f t="shared" si="1"/>
        <v>-400</v>
      </c>
      <c r="F5">
        <f t="shared" si="1"/>
        <v>-200</v>
      </c>
      <c r="G5">
        <f t="shared" si="1"/>
        <v>-100</v>
      </c>
      <c r="H5">
        <f t="shared" si="1"/>
        <v>0</v>
      </c>
      <c r="J5" s="2"/>
      <c r="K5" s="2"/>
      <c r="L5" s="2"/>
      <c r="M5" s="5"/>
      <c r="N5" s="4">
        <v>0</v>
      </c>
      <c r="O5" s="7">
        <v>0.3</v>
      </c>
      <c r="P5" s="7">
        <v>0.35</v>
      </c>
      <c r="Q5" s="7">
        <v>0.2</v>
      </c>
      <c r="R5" s="7">
        <v>0.1</v>
      </c>
      <c r="S5" s="7">
        <v>0.05</v>
      </c>
      <c r="T5" s="7">
        <v>0</v>
      </c>
    </row>
    <row r="6" spans="1:23" x14ac:dyDescent="0.25">
      <c r="A6" s="7" t="s">
        <v>3</v>
      </c>
      <c r="C6" s="3">
        <f>SUM(C2:C5)</f>
        <v>-30</v>
      </c>
      <c r="D6" s="3">
        <f t="shared" ref="D6:H6" si="2">SUM(D2:D5)</f>
        <v>65</v>
      </c>
      <c r="E6" s="3">
        <f t="shared" si="2"/>
        <v>612.5</v>
      </c>
      <c r="F6" s="3">
        <f t="shared" si="2"/>
        <v>948.75</v>
      </c>
      <c r="G6" s="3">
        <f t="shared" si="2"/>
        <v>1176.625</v>
      </c>
      <c r="H6" s="3">
        <f t="shared" si="2"/>
        <v>1417.2874999999999</v>
      </c>
      <c r="J6" s="2"/>
      <c r="K6" s="2"/>
      <c r="L6" s="2"/>
      <c r="M6" s="4"/>
      <c r="N6" s="4"/>
      <c r="O6" s="2"/>
      <c r="P6" s="2"/>
      <c r="Q6" s="2"/>
      <c r="R6" s="2"/>
      <c r="S6" s="2"/>
    </row>
    <row r="7" spans="1:23" ht="15.75" thickBot="1" x14ac:dyDescent="0.3">
      <c r="A7" s="7" t="s">
        <v>23</v>
      </c>
      <c r="C7" s="13">
        <f>-C6*$N$7</f>
        <v>9</v>
      </c>
      <c r="D7" s="3">
        <f t="shared" ref="D7:H7" si="3">-D6*$N$7</f>
        <v>-19.5</v>
      </c>
      <c r="E7" s="3">
        <f t="shared" si="3"/>
        <v>-183.75</v>
      </c>
      <c r="F7" s="3">
        <f t="shared" si="3"/>
        <v>-284.625</v>
      </c>
      <c r="G7" s="3">
        <f t="shared" si="3"/>
        <v>-352.98750000000001</v>
      </c>
      <c r="H7" s="3">
        <f t="shared" si="3"/>
        <v>-425.18624999999997</v>
      </c>
      <c r="J7" s="2"/>
      <c r="K7" s="2"/>
      <c r="L7" s="2"/>
      <c r="M7" s="10" t="s">
        <v>22</v>
      </c>
      <c r="N7" s="4">
        <v>0.3</v>
      </c>
      <c r="O7" s="2"/>
      <c r="P7" s="2"/>
      <c r="Q7" s="2"/>
      <c r="R7" s="2"/>
      <c r="S7" s="2"/>
    </row>
    <row r="8" spans="1:23" ht="15.75" thickBot="1" x14ac:dyDescent="0.3">
      <c r="A8" s="14" t="s">
        <v>4</v>
      </c>
      <c r="B8" s="1"/>
      <c r="C8" s="15">
        <f>SUM(C6:C7)</f>
        <v>-21</v>
      </c>
      <c r="D8" s="15">
        <f t="shared" ref="D8:H8" si="4">SUM(D6:D7)</f>
        <v>45.5</v>
      </c>
      <c r="E8" s="15">
        <f t="shared" si="4"/>
        <v>428.75</v>
      </c>
      <c r="F8" s="15">
        <f t="shared" si="4"/>
        <v>664.125</v>
      </c>
      <c r="G8" s="15">
        <f t="shared" si="4"/>
        <v>823.63750000000005</v>
      </c>
      <c r="H8" s="15">
        <f t="shared" si="4"/>
        <v>992.10124999999994</v>
      </c>
      <c r="J8" s="2"/>
      <c r="K8" s="2"/>
      <c r="L8" s="2"/>
      <c r="M8" s="4"/>
      <c r="N8" s="4"/>
      <c r="O8" s="2"/>
      <c r="P8" s="2"/>
      <c r="Q8" s="2"/>
      <c r="R8" s="2"/>
      <c r="S8" s="2"/>
    </row>
    <row r="9" spans="1:23" x14ac:dyDescent="0.25">
      <c r="A9" s="2" t="s">
        <v>24</v>
      </c>
      <c r="C9" s="3">
        <f>-C5</f>
        <v>600</v>
      </c>
      <c r="D9" s="3">
        <f t="shared" ref="D9:H9" si="5">-D5</f>
        <v>700</v>
      </c>
      <c r="E9" s="3">
        <f t="shared" si="5"/>
        <v>400</v>
      </c>
      <c r="F9" s="3">
        <f t="shared" si="5"/>
        <v>200</v>
      </c>
      <c r="G9" s="3">
        <f t="shared" si="5"/>
        <v>100</v>
      </c>
      <c r="H9" s="3">
        <f t="shared" si="5"/>
        <v>0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23" ht="15.75" thickBot="1" x14ac:dyDescent="0.3">
      <c r="A10" s="7" t="s">
        <v>25</v>
      </c>
      <c r="B10" s="3">
        <f>-K14</f>
        <v>-200</v>
      </c>
      <c r="C10" s="3">
        <f t="shared" ref="C10:G10" si="6">-L14</f>
        <v>-50</v>
      </c>
      <c r="D10" s="3">
        <f t="shared" si="6"/>
        <v>-62.5</v>
      </c>
      <c r="E10" s="3">
        <f t="shared" si="6"/>
        <v>-31.25</v>
      </c>
      <c r="F10" s="3">
        <f t="shared" si="6"/>
        <v>-34.375</v>
      </c>
      <c r="G10" s="3">
        <f t="shared" si="6"/>
        <v>-37.8125</v>
      </c>
      <c r="H10" s="13">
        <f>P15</f>
        <v>415.9375</v>
      </c>
      <c r="J10" s="1" t="s">
        <v>26</v>
      </c>
      <c r="K10" s="2"/>
      <c r="L10" s="2"/>
      <c r="M10" s="2"/>
      <c r="N10" s="2"/>
      <c r="O10" s="11"/>
      <c r="P10" s="2"/>
      <c r="Q10" s="2"/>
      <c r="R10" s="2"/>
      <c r="S10" s="2"/>
    </row>
    <row r="11" spans="1:23" x14ac:dyDescent="0.25">
      <c r="A11" s="7" t="s">
        <v>30</v>
      </c>
      <c r="B11">
        <f>-W4</f>
        <v>-2000</v>
      </c>
      <c r="C11" s="3"/>
      <c r="D11" s="3"/>
      <c r="E11" s="3"/>
      <c r="F11" s="3"/>
      <c r="G11" s="3"/>
      <c r="H11" s="3"/>
      <c r="J11" s="2" t="s">
        <v>27</v>
      </c>
      <c r="K11">
        <v>0</v>
      </c>
      <c r="L11">
        <v>1</v>
      </c>
      <c r="M11">
        <v>2</v>
      </c>
      <c r="N11">
        <v>3</v>
      </c>
      <c r="O11" s="7">
        <v>4</v>
      </c>
      <c r="P11" s="7">
        <v>5</v>
      </c>
      <c r="Q11" s="4">
        <v>6</v>
      </c>
      <c r="R11" s="4"/>
      <c r="S11" s="4"/>
      <c r="T11" s="4"/>
      <c r="U11" s="4"/>
      <c r="V11" s="4"/>
      <c r="W11" s="12"/>
    </row>
    <row r="12" spans="1:23" x14ac:dyDescent="0.25">
      <c r="A12" s="7" t="s">
        <v>31</v>
      </c>
      <c r="H12">
        <v>150</v>
      </c>
      <c r="J12" s="2" t="s">
        <v>29</v>
      </c>
      <c r="K12" s="6">
        <f>C2</f>
        <v>1200</v>
      </c>
      <c r="L12" s="6">
        <f t="shared" ref="L12:P12" si="7">D2</f>
        <v>1500</v>
      </c>
      <c r="M12" s="6">
        <f t="shared" si="7"/>
        <v>1875</v>
      </c>
      <c r="N12" s="6">
        <f t="shared" si="7"/>
        <v>2062.5</v>
      </c>
      <c r="O12" s="6">
        <f t="shared" si="7"/>
        <v>2268.75</v>
      </c>
      <c r="P12" s="6">
        <f t="shared" si="7"/>
        <v>2495.625</v>
      </c>
      <c r="Q12" s="2"/>
      <c r="R12" s="6"/>
      <c r="S12" s="2"/>
      <c r="T12" s="6"/>
      <c r="U12" s="6"/>
      <c r="V12" s="6"/>
    </row>
    <row r="13" spans="1:23" x14ac:dyDescent="0.25">
      <c r="A13" s="7" t="s">
        <v>32</v>
      </c>
      <c r="C13" s="3"/>
      <c r="D13" s="3"/>
      <c r="E13" s="3"/>
      <c r="F13" s="3"/>
      <c r="G13" s="3"/>
      <c r="H13" s="3">
        <f>-N7*H12</f>
        <v>-45</v>
      </c>
      <c r="J13" s="2" t="s">
        <v>5</v>
      </c>
      <c r="K13" s="6">
        <f>K12/6</f>
        <v>200</v>
      </c>
      <c r="L13" s="6">
        <f t="shared" ref="L13:P13" si="8">L12/6</f>
        <v>250</v>
      </c>
      <c r="M13" s="6">
        <f t="shared" si="8"/>
        <v>312.5</v>
      </c>
      <c r="N13" s="6">
        <f t="shared" si="8"/>
        <v>343.75</v>
      </c>
      <c r="O13" s="6">
        <f t="shared" si="8"/>
        <v>378.125</v>
      </c>
      <c r="P13" s="6">
        <f t="shared" si="8"/>
        <v>415.9375</v>
      </c>
      <c r="Q13" s="6"/>
      <c r="R13" s="6"/>
      <c r="S13" s="6"/>
      <c r="T13" s="6"/>
      <c r="U13" s="6"/>
      <c r="V13" s="6"/>
    </row>
    <row r="14" spans="1:23" x14ac:dyDescent="0.25">
      <c r="A14" s="2"/>
      <c r="J14" s="7" t="s">
        <v>26</v>
      </c>
      <c r="K14" s="6">
        <v>200</v>
      </c>
      <c r="L14" s="6">
        <f>L13-K15</f>
        <v>50</v>
      </c>
      <c r="M14" s="6">
        <f t="shared" ref="M14:P14" si="9">M13-L15</f>
        <v>62.5</v>
      </c>
      <c r="N14" s="6">
        <f t="shared" si="9"/>
        <v>31.25</v>
      </c>
      <c r="O14" s="6">
        <f t="shared" si="9"/>
        <v>34.375</v>
      </c>
      <c r="P14" s="6">
        <f t="shared" si="9"/>
        <v>37.8125</v>
      </c>
      <c r="Q14" s="4"/>
      <c r="R14" s="5"/>
      <c r="S14" s="5"/>
      <c r="T14" s="5"/>
      <c r="U14" s="5"/>
      <c r="V14" s="5"/>
      <c r="W14" s="4"/>
    </row>
    <row r="15" spans="1:23" ht="15.75" thickBot="1" x14ac:dyDescent="0.3">
      <c r="A15" s="14" t="s">
        <v>33</v>
      </c>
      <c r="B15" s="3">
        <f>SUM(B8:B13)</f>
        <v>-2200</v>
      </c>
      <c r="C15" s="3">
        <f t="shared" ref="C15:H15" si="10">SUM(C8:C13)</f>
        <v>529</v>
      </c>
      <c r="D15" s="3">
        <f t="shared" si="10"/>
        <v>683</v>
      </c>
      <c r="E15" s="3">
        <f t="shared" si="10"/>
        <v>797.5</v>
      </c>
      <c r="F15" s="3">
        <f t="shared" si="10"/>
        <v>829.75</v>
      </c>
      <c r="G15" s="3">
        <f t="shared" si="10"/>
        <v>885.82500000000005</v>
      </c>
      <c r="H15" s="3">
        <f t="shared" si="10"/>
        <v>1513.0387499999999</v>
      </c>
      <c r="J15" s="4" t="s">
        <v>28</v>
      </c>
      <c r="K15" s="6">
        <f>200</f>
        <v>200</v>
      </c>
      <c r="L15" s="6">
        <f>K15+L14</f>
        <v>250</v>
      </c>
      <c r="M15" s="6">
        <f t="shared" ref="M15:P15" si="11">L15+M14</f>
        <v>312.5</v>
      </c>
      <c r="N15" s="6">
        <f t="shared" si="11"/>
        <v>343.75</v>
      </c>
      <c r="O15" s="6">
        <f t="shared" si="11"/>
        <v>378.125</v>
      </c>
      <c r="P15" s="6">
        <f t="shared" si="11"/>
        <v>415.9375</v>
      </c>
      <c r="Q15" s="6"/>
      <c r="R15" s="6"/>
      <c r="S15" s="6"/>
      <c r="T15" s="6"/>
      <c r="U15" s="6"/>
      <c r="V15" s="6"/>
      <c r="W15" s="2"/>
    </row>
    <row r="16" spans="1:23" x14ac:dyDescent="0.25">
      <c r="A16" s="7" t="s">
        <v>34</v>
      </c>
      <c r="B16" s="3">
        <f>B15/(1+$K$19)^K11</f>
        <v>-2200</v>
      </c>
      <c r="C16" s="3">
        <f t="shared" ref="C16:H16" si="12">C15/(1+$K$19)^L11</f>
        <v>472.3214285714285</v>
      </c>
      <c r="D16" s="3">
        <f t="shared" si="12"/>
        <v>544.48341836734687</v>
      </c>
      <c r="E16" s="3">
        <f t="shared" si="12"/>
        <v>567.64474763119517</v>
      </c>
      <c r="F16" s="3">
        <f t="shared" si="12"/>
        <v>527.32112555640867</v>
      </c>
      <c r="G16" s="3">
        <f t="shared" si="12"/>
        <v>502.64089446692822</v>
      </c>
      <c r="H16" s="3">
        <f t="shared" si="12"/>
        <v>766.55251829723181</v>
      </c>
      <c r="J16" s="4"/>
      <c r="K16" s="6"/>
      <c r="L16" s="6"/>
      <c r="M16" s="5"/>
      <c r="N16" s="6"/>
      <c r="O16" s="5"/>
      <c r="P16" s="6"/>
      <c r="Q16" s="6"/>
      <c r="R16" s="2"/>
      <c r="S16" s="2"/>
    </row>
    <row r="17" spans="1:19" ht="15.75" thickBot="1" x14ac:dyDescent="0.3">
      <c r="A17" s="14" t="s">
        <v>35</v>
      </c>
      <c r="B17" s="3">
        <f>SUM(B16:H16)</f>
        <v>1180.9641328905393</v>
      </c>
      <c r="H17" s="3"/>
      <c r="J17" s="4"/>
      <c r="K17" s="6"/>
      <c r="L17" s="6"/>
      <c r="M17" s="5"/>
      <c r="N17" s="6"/>
      <c r="O17" s="5"/>
      <c r="P17" s="6"/>
      <c r="Q17" s="6"/>
      <c r="R17" s="2"/>
      <c r="S17" s="2"/>
    </row>
    <row r="18" spans="1:19" x14ac:dyDescent="0.25">
      <c r="A18" s="2"/>
      <c r="J18" s="12"/>
      <c r="M18" s="4"/>
      <c r="N18" s="2"/>
      <c r="O18" s="4"/>
      <c r="P18" s="2"/>
      <c r="Q18" s="2"/>
      <c r="R18" s="2"/>
      <c r="S18" s="2"/>
    </row>
    <row r="19" spans="1:19" ht="15.75" thickBot="1" x14ac:dyDescent="0.3">
      <c r="A19" s="7" t="s">
        <v>36</v>
      </c>
      <c r="B19" s="3">
        <f>NPV(K19,C15:H15)</f>
        <v>3380.9641328905391</v>
      </c>
      <c r="C19" s="3" t="s">
        <v>37</v>
      </c>
      <c r="D19" s="3">
        <f>B15+B19</f>
        <v>1180.9641328905391</v>
      </c>
      <c r="E19" s="3"/>
      <c r="F19" s="3"/>
      <c r="G19" s="3"/>
      <c r="H19" s="3"/>
      <c r="J19" s="1" t="s">
        <v>6</v>
      </c>
      <c r="K19" s="2">
        <v>0.12</v>
      </c>
      <c r="L19" s="2"/>
      <c r="M19" s="2"/>
      <c r="N19" s="2"/>
      <c r="O19" s="2"/>
      <c r="P19" s="2"/>
      <c r="Q19" s="2"/>
      <c r="R19" s="2"/>
      <c r="S19" s="2"/>
    </row>
    <row r="20" spans="1:19" x14ac:dyDescent="0.25">
      <c r="A20" s="2"/>
      <c r="B20" s="3"/>
      <c r="C20" s="3"/>
      <c r="D20" s="3"/>
      <c r="E20" s="3"/>
      <c r="F20" s="3"/>
      <c r="G20" s="3"/>
      <c r="H20" s="3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2"/>
      <c r="B21" s="3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s="2"/>
      <c r="J22" s="4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s="2"/>
      <c r="J23" s="4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 s="2"/>
      <c r="J24" s="4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2"/>
      <c r="J25" s="4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J26" s="4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J27" s="2"/>
      <c r="K27" s="2"/>
      <c r="L27" s="2"/>
      <c r="M27" s="2"/>
      <c r="N27" s="2"/>
      <c r="O27" s="2"/>
      <c r="P27" s="2"/>
      <c r="Q27" s="2"/>
      <c r="R27" s="2"/>
      <c r="S27" s="2"/>
    </row>
    <row r="42" spans="1:8" x14ac:dyDescent="0.25">
      <c r="A42" t="s">
        <v>7</v>
      </c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</row>
    <row r="43" spans="1:8" x14ac:dyDescent="0.25">
      <c r="A43" t="s">
        <v>8</v>
      </c>
      <c r="B43" t="s">
        <v>9</v>
      </c>
      <c r="C43">
        <v>1200</v>
      </c>
      <c r="D43">
        <v>1500</v>
      </c>
      <c r="E43">
        <v>1875</v>
      </c>
      <c r="F43">
        <v>2063</v>
      </c>
      <c r="G43">
        <v>2269</v>
      </c>
      <c r="H43">
        <v>2496</v>
      </c>
    </row>
    <row r="44" spans="1:8" x14ac:dyDescent="0.25">
      <c r="A44" t="s">
        <v>2</v>
      </c>
      <c r="B44" t="s">
        <v>9</v>
      </c>
      <c r="C44">
        <v>600</v>
      </c>
      <c r="D44">
        <v>700</v>
      </c>
      <c r="E44">
        <v>400</v>
      </c>
      <c r="F44">
        <v>200</v>
      </c>
      <c r="G44">
        <v>100</v>
      </c>
      <c r="H44">
        <v>0</v>
      </c>
    </row>
    <row r="45" spans="1:8" x14ac:dyDescent="0.25">
      <c r="A45" t="s">
        <v>10</v>
      </c>
      <c r="B45" t="s">
        <v>9</v>
      </c>
      <c r="C45">
        <v>480</v>
      </c>
      <c r="D45">
        <v>585</v>
      </c>
      <c r="E45">
        <v>713</v>
      </c>
      <c r="F45">
        <v>784</v>
      </c>
      <c r="G45">
        <v>862</v>
      </c>
      <c r="H45">
        <v>948</v>
      </c>
    </row>
    <row r="46" spans="1:8" x14ac:dyDescent="0.25">
      <c r="A46" t="s">
        <v>11</v>
      </c>
      <c r="B46">
        <v>200</v>
      </c>
      <c r="C46">
        <v>250</v>
      </c>
      <c r="D46">
        <v>313</v>
      </c>
      <c r="E46">
        <v>344</v>
      </c>
      <c r="F46">
        <v>378</v>
      </c>
      <c r="G46">
        <v>416</v>
      </c>
      <c r="H4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2021-06-10T00:39:35Z</dcterms:modified>
</cp:coreProperties>
</file>