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5" yWindow="120" windowWidth="12705" windowHeight="6585" activeTab="4"/>
  </bookViews>
  <sheets>
    <sheet name="Übersicht Teilhaushalte" sheetId="17" r:id="rId1"/>
    <sheet name="Satzung (26)" sheetId="1" r:id="rId2"/>
    <sheet name="Pflicht" sheetId="15" r:id="rId3"/>
    <sheet name="liquide Mittel" sheetId="3" r:id="rId4"/>
    <sheet name="Erträge" sheetId="6" r:id="rId5"/>
    <sheet name="Aufwand" sheetId="7" r:id="rId6"/>
    <sheet name="Invest " sheetId="18" r:id="rId7"/>
    <sheet name="Freie Finanzspitze" sheetId="10" r:id="rId8"/>
    <sheet name="Übersicht Schulden" sheetId="11" r:id="rId9"/>
    <sheet name="Daten für Präsentation" sheetId="19" r:id="rId10"/>
  </sheets>
  <definedNames>
    <definedName name="_xlnm.Print_Area" localSheetId="9">'Daten für Präsentation'!$B:$G</definedName>
    <definedName name="_xlnm.Print_Area" localSheetId="4">Erträge!$A$1:$K$727</definedName>
    <definedName name="_xlnm.Print_Area" localSheetId="6">'Invest '!$A$1:$H$96</definedName>
    <definedName name="_xlnm.Print_Area" localSheetId="3">'liquide Mittel'!$A$1:$H$42</definedName>
    <definedName name="_xlnm.Print_Area" localSheetId="0">'Übersicht Teilhaushalte'!$A$1:$G$106</definedName>
    <definedName name="Print_Area" localSheetId="5">Aufwand!#REF!</definedName>
    <definedName name="Print_Area" localSheetId="4">Erträge!$A$1:$K$727</definedName>
    <definedName name="Print_Area" localSheetId="6">'Invest '!$A$1:$B$5</definedName>
    <definedName name="Print_Area" localSheetId="3">'liquide Mittel'!#REF!</definedName>
    <definedName name="Print_Area" localSheetId="2">Pflicht!#REF!</definedName>
    <definedName name="Z_91223203_C9F0_4239_9D42_85A14E2DFB13_.wvu.PrintArea" localSheetId="4" hidden="1">Erträge!$A$1:$K$718</definedName>
    <definedName name="Z_91223203_C9F0_4239_9D42_85A14E2DFB13_.wvu.PrintArea" localSheetId="6" hidden="1">'Invest '!$A$1:$B$5</definedName>
    <definedName name="Z_91223203_C9F0_4239_9D42_85A14E2DFB13_.wvu.PrintArea" localSheetId="3" hidden="1">'liquide Mittel'!#REF!</definedName>
    <definedName name="Z_91223203_C9F0_4239_9D42_85A14E2DFB13_.wvu.Rows" localSheetId="4" hidden="1">Erträge!$62:$62,Erträge!#REF!,Erträge!#REF!,Erträge!#REF!,Erträge!#REF!,Erträge!#REF!,Erträge!#REF!,Erträge!$670:$671</definedName>
  </definedNames>
  <calcPr calcId="145621"/>
  <customWorkbookViews>
    <customWorkbookView name="Marco Hörter - Persönliche Ansicht" guid="{91223203-C9F0-4239-9D42-85A14E2DFB13}" mergeInterval="0" personalView="1" maximized="1" windowWidth="1148" windowHeight="650" activeSheetId="1"/>
  </customWorkbookViews>
</workbook>
</file>

<file path=xl/calcChain.xml><?xml version="1.0" encoding="utf-8"?>
<calcChain xmlns="http://schemas.openxmlformats.org/spreadsheetml/2006/main">
  <c r="I37" i="1" l="1"/>
  <c r="I43" i="1"/>
  <c r="I42" i="1"/>
  <c r="H36" i="3" l="1"/>
  <c r="D23" i="3"/>
  <c r="F23" i="3" s="1"/>
  <c r="H23" i="3" s="1"/>
  <c r="D21" i="3"/>
  <c r="F21" i="3" s="1"/>
  <c r="H21" i="3" s="1"/>
  <c r="D20" i="3"/>
  <c r="F20" i="3" s="1"/>
  <c r="H20" i="3" s="1"/>
  <c r="D19" i="3"/>
  <c r="F19" i="3" s="1"/>
  <c r="H19" i="3" s="1"/>
  <c r="D18" i="3"/>
  <c r="F18" i="3" s="1"/>
  <c r="H18" i="3" s="1"/>
  <c r="D17" i="3"/>
  <c r="F17" i="3" s="1"/>
  <c r="H17" i="3" s="1"/>
  <c r="D16" i="3"/>
  <c r="F16" i="3" s="1"/>
  <c r="H16" i="3" s="1"/>
  <c r="D15" i="3"/>
  <c r="F15" i="3" s="1"/>
  <c r="H15" i="3" s="1"/>
  <c r="G13" i="3"/>
  <c r="E13" i="3"/>
  <c r="C13" i="3"/>
  <c r="B13" i="3"/>
  <c r="D13" i="3" s="1"/>
  <c r="D12" i="3"/>
  <c r="F12" i="3" s="1"/>
  <c r="H12" i="3" s="1"/>
  <c r="F11" i="3"/>
  <c r="H11" i="3" s="1"/>
  <c r="D10" i="3"/>
  <c r="F10" i="3" s="1"/>
  <c r="H10" i="3" s="1"/>
  <c r="F9" i="3"/>
  <c r="H9" i="3" s="1"/>
  <c r="F8" i="3"/>
  <c r="H8" i="3" s="1"/>
  <c r="G6" i="3"/>
  <c r="E6" i="3"/>
  <c r="C6" i="3"/>
  <c r="B6" i="3"/>
  <c r="D5" i="3"/>
  <c r="F5" i="3" s="1"/>
  <c r="H5" i="3" s="1"/>
  <c r="E22" i="3" l="1"/>
  <c r="E24" i="3" s="1"/>
  <c r="F13" i="3"/>
  <c r="H13" i="3" s="1"/>
  <c r="C22" i="3"/>
  <c r="C24" i="3" s="1"/>
  <c r="D6" i="3"/>
  <c r="F6" i="3" s="1"/>
  <c r="H6" i="3" s="1"/>
  <c r="G22" i="3"/>
  <c r="G24" i="3" s="1"/>
  <c r="B22" i="3"/>
  <c r="B24" i="3" l="1"/>
  <c r="D24" i="3" s="1"/>
  <c r="F24" i="3" s="1"/>
  <c r="H24" i="3" s="1"/>
  <c r="H29" i="3" s="1"/>
  <c r="H38" i="3" s="1"/>
  <c r="D22" i="3"/>
  <c r="F22" i="3" s="1"/>
  <c r="H22" i="3" s="1"/>
  <c r="K114" i="15" l="1"/>
  <c r="L114" i="15"/>
  <c r="M114" i="15"/>
  <c r="J114" i="15"/>
  <c r="I80" i="1"/>
  <c r="I33" i="1" l="1"/>
  <c r="I32" i="1"/>
  <c r="G710" i="6"/>
  <c r="K127" i="15"/>
  <c r="K126" i="15"/>
  <c r="G129" i="7" l="1"/>
  <c r="G130" i="7"/>
  <c r="G723" i="6"/>
  <c r="B573" i="6" l="1"/>
  <c r="C573" i="6"/>
  <c r="D573" i="6"/>
  <c r="E573" i="6"/>
  <c r="F573" i="6"/>
  <c r="G573" i="6"/>
  <c r="H573" i="6"/>
  <c r="I573" i="6"/>
  <c r="J573" i="6"/>
  <c r="K573" i="6"/>
  <c r="K564" i="6" l="1"/>
  <c r="I142" i="7"/>
  <c r="J148" i="7"/>
  <c r="I148" i="7"/>
  <c r="K79" i="15" l="1"/>
  <c r="E40" i="19" l="1"/>
  <c r="D40" i="19"/>
  <c r="F39" i="19"/>
  <c r="F38" i="19"/>
  <c r="F37" i="19"/>
  <c r="F36" i="19"/>
  <c r="F35" i="19"/>
  <c r="F34" i="19"/>
  <c r="E13" i="19"/>
  <c r="D13" i="19"/>
  <c r="F7" i="19"/>
  <c r="F8" i="19"/>
  <c r="F9" i="19"/>
  <c r="F10" i="19"/>
  <c r="F11" i="19"/>
  <c r="F12" i="19"/>
  <c r="F6" i="19"/>
  <c r="F13" i="19" l="1"/>
  <c r="F40" i="19"/>
  <c r="G44" i="7"/>
  <c r="I35" i="1"/>
  <c r="I40" i="1"/>
  <c r="I14" i="1"/>
  <c r="F45" i="6"/>
  <c r="J206" i="15"/>
  <c r="J207" i="15"/>
  <c r="J205" i="15"/>
  <c r="J202" i="15"/>
  <c r="J203" i="15"/>
  <c r="J204" i="15"/>
  <c r="J201" i="15"/>
  <c r="I166" i="15"/>
  <c r="F167" i="15"/>
  <c r="K74" i="15" l="1"/>
  <c r="G75" i="15"/>
  <c r="G76" i="15" s="1"/>
  <c r="G77" i="15" s="1"/>
  <c r="G78" i="15" s="1"/>
  <c r="K75" i="15"/>
  <c r="K76" i="15"/>
  <c r="K77" i="15"/>
  <c r="K78" i="15"/>
  <c r="I54" i="15"/>
  <c r="J726" i="6" l="1"/>
  <c r="J727" i="6"/>
  <c r="I726" i="6"/>
  <c r="B77" i="6"/>
  <c r="B84" i="6" s="1"/>
  <c r="B91" i="6" s="1"/>
  <c r="B98" i="6" s="1"/>
  <c r="B105" i="6" s="1"/>
  <c r="K624" i="6"/>
  <c r="K604" i="6"/>
  <c r="K611" i="6"/>
  <c r="K618" i="6"/>
  <c r="K639" i="6" s="1"/>
  <c r="K619" i="6"/>
  <c r="K640" i="6" s="1"/>
  <c r="K620" i="6"/>
  <c r="K641" i="6" s="1"/>
  <c r="K621" i="6"/>
  <c r="K642" i="6" s="1"/>
  <c r="K622" i="6"/>
  <c r="K643" i="6" s="1"/>
  <c r="K623" i="6"/>
  <c r="K644" i="6" s="1"/>
  <c r="K631" i="6"/>
  <c r="K617" i="6" l="1"/>
  <c r="K471" i="6" l="1"/>
  <c r="F42" i="6" l="1"/>
  <c r="J142" i="7" l="1"/>
  <c r="H92" i="18" l="1"/>
  <c r="G92" i="18"/>
  <c r="F92" i="18"/>
  <c r="E92" i="18"/>
  <c r="C92" i="18"/>
  <c r="D92" i="18"/>
  <c r="K125" i="15" s="1"/>
  <c r="D33" i="18"/>
  <c r="E33" i="18"/>
  <c r="F33" i="18"/>
  <c r="G33" i="18"/>
  <c r="H33" i="18"/>
  <c r="C33" i="18"/>
  <c r="G131" i="7" l="1"/>
  <c r="G711" i="6" l="1"/>
  <c r="G708" i="6"/>
  <c r="G707" i="6"/>
  <c r="F44" i="6" l="1"/>
  <c r="F127" i="7" l="1"/>
  <c r="E127" i="7"/>
  <c r="G635" i="6" l="1"/>
  <c r="D602" i="6"/>
  <c r="E602" i="6" s="1"/>
  <c r="F602" i="6" s="1"/>
  <c r="G602" i="6" s="1"/>
  <c r="H602" i="6" s="1"/>
  <c r="I602" i="6" s="1"/>
  <c r="J602" i="6" s="1"/>
  <c r="K602" i="6" s="1"/>
  <c r="C504" i="6"/>
  <c r="D504" i="6" s="1"/>
  <c r="E504" i="6" s="1"/>
  <c r="F504" i="6" s="1"/>
  <c r="G504" i="6" s="1"/>
  <c r="H504" i="6" s="1"/>
  <c r="I504" i="6" s="1"/>
  <c r="J504" i="6" s="1"/>
  <c r="K504" i="6" s="1"/>
  <c r="J471" i="6"/>
  <c r="C467" i="6"/>
  <c r="D467" i="6" s="1"/>
  <c r="E467" i="6" s="1"/>
  <c r="F467" i="6" s="1"/>
  <c r="G467" i="6" s="1"/>
  <c r="H467" i="6" s="1"/>
  <c r="I467" i="6" s="1"/>
  <c r="J467" i="6" s="1"/>
  <c r="K467" i="6" s="1"/>
  <c r="C70" i="6"/>
  <c r="D70" i="6" s="1"/>
  <c r="E70" i="6" s="1"/>
  <c r="F70" i="6" s="1"/>
  <c r="G70" i="6" s="1"/>
  <c r="H70" i="6" s="1"/>
  <c r="I70" i="6" s="1"/>
  <c r="J70" i="6" s="1"/>
  <c r="K70" i="6" s="1"/>
  <c r="I165" i="15"/>
  <c r="I164" i="15"/>
  <c r="I87" i="1" l="1"/>
  <c r="K9" i="10" l="1"/>
  <c r="H94" i="18" l="1"/>
  <c r="G94" i="18"/>
  <c r="C94" i="18"/>
  <c r="F94" i="18"/>
  <c r="E94" i="18"/>
  <c r="D94" i="18"/>
  <c r="K148" i="7" l="1"/>
  <c r="K142" i="7"/>
  <c r="J21" i="7"/>
  <c r="K21" i="7"/>
  <c r="I21" i="7"/>
  <c r="K726" i="6"/>
  <c r="K727" i="6"/>
  <c r="I727" i="6"/>
  <c r="I141" i="7"/>
  <c r="I13" i="1" s="1"/>
  <c r="I22" i="1" l="1"/>
  <c r="I471" i="6" l="1"/>
  <c r="H471" i="6"/>
  <c r="G471" i="6"/>
  <c r="F471" i="6"/>
  <c r="E471" i="6"/>
  <c r="D471" i="6"/>
  <c r="C471" i="6"/>
  <c r="B471" i="6"/>
  <c r="K6" i="10" l="1"/>
  <c r="J9" i="10"/>
  <c r="I9" i="10"/>
  <c r="J6" i="10"/>
  <c r="I6" i="10"/>
  <c r="H9" i="10"/>
  <c r="H6" i="10"/>
  <c r="G9" i="10"/>
  <c r="G6" i="10"/>
  <c r="F9" i="10"/>
  <c r="F6" i="10"/>
  <c r="H604" i="6"/>
  <c r="G604" i="6"/>
  <c r="G631" i="6"/>
  <c r="G611" i="6"/>
  <c r="D84" i="6"/>
  <c r="D91" i="6" s="1"/>
  <c r="E84" i="6"/>
  <c r="E91" i="6" s="1"/>
  <c r="F84" i="6"/>
  <c r="F91" i="6" s="1"/>
  <c r="G84" i="6"/>
  <c r="G91" i="6" s="1"/>
  <c r="H84" i="6"/>
  <c r="H91" i="6" s="1"/>
  <c r="I84" i="6"/>
  <c r="I91" i="6" s="1"/>
  <c r="J84" i="6"/>
  <c r="J91" i="6" s="1"/>
  <c r="K84" i="6"/>
  <c r="D77" i="6"/>
  <c r="E77" i="6"/>
  <c r="F77" i="6"/>
  <c r="G77" i="6"/>
  <c r="H77" i="6"/>
  <c r="I77" i="6"/>
  <c r="J77" i="6"/>
  <c r="K77" i="6"/>
  <c r="D98" i="6"/>
  <c r="E98" i="6"/>
  <c r="F98" i="6"/>
  <c r="G98" i="6"/>
  <c r="H98" i="6"/>
  <c r="I98" i="6"/>
  <c r="J98" i="6"/>
  <c r="K98" i="6"/>
  <c r="C98" i="6"/>
  <c r="D105" i="6"/>
  <c r="E105" i="6"/>
  <c r="F105" i="6"/>
  <c r="G105" i="6"/>
  <c r="H105" i="6"/>
  <c r="I105" i="6"/>
  <c r="J105" i="6"/>
  <c r="K105" i="6"/>
  <c r="C105" i="6"/>
  <c r="C84" i="6"/>
  <c r="C91" i="6" s="1"/>
  <c r="C77" i="6"/>
  <c r="H163" i="15"/>
  <c r="F13" i="10" l="1"/>
  <c r="G13" i="10"/>
  <c r="G20" i="10" s="1"/>
  <c r="G154" i="15"/>
  <c r="G167" i="15" s="1"/>
  <c r="F631" i="6" l="1"/>
  <c r="E631" i="6"/>
  <c r="D631" i="6"/>
  <c r="C631" i="6"/>
  <c r="F624" i="6"/>
  <c r="E624" i="6"/>
  <c r="D624" i="6"/>
  <c r="C624" i="6"/>
  <c r="F623" i="6"/>
  <c r="F644" i="6" s="1"/>
  <c r="E623" i="6"/>
  <c r="E644" i="6" s="1"/>
  <c r="D623" i="6"/>
  <c r="D644" i="6" s="1"/>
  <c r="C623" i="6"/>
  <c r="C644" i="6" s="1"/>
  <c r="F622" i="6"/>
  <c r="F643" i="6" s="1"/>
  <c r="E622" i="6"/>
  <c r="E643" i="6" s="1"/>
  <c r="D622" i="6"/>
  <c r="D643" i="6" s="1"/>
  <c r="C622" i="6"/>
  <c r="C643" i="6" s="1"/>
  <c r="F621" i="6"/>
  <c r="F642" i="6" s="1"/>
  <c r="E621" i="6"/>
  <c r="E642" i="6" s="1"/>
  <c r="D621" i="6"/>
  <c r="D642" i="6" s="1"/>
  <c r="C621" i="6"/>
  <c r="C642" i="6" s="1"/>
  <c r="F620" i="6"/>
  <c r="F641" i="6" s="1"/>
  <c r="E620" i="6"/>
  <c r="E641" i="6" s="1"/>
  <c r="D620" i="6"/>
  <c r="D641" i="6" s="1"/>
  <c r="C620" i="6"/>
  <c r="C641" i="6" s="1"/>
  <c r="F619" i="6"/>
  <c r="F640" i="6" s="1"/>
  <c r="E619" i="6"/>
  <c r="E640" i="6" s="1"/>
  <c r="D619" i="6"/>
  <c r="D640" i="6" s="1"/>
  <c r="C619" i="6"/>
  <c r="C640" i="6" s="1"/>
  <c r="F618" i="6"/>
  <c r="F639" i="6" s="1"/>
  <c r="E618" i="6"/>
  <c r="E639" i="6" s="1"/>
  <c r="D618" i="6"/>
  <c r="D639" i="6" s="1"/>
  <c r="C618" i="6"/>
  <c r="C639" i="6" s="1"/>
  <c r="F611" i="6"/>
  <c r="E611" i="6"/>
  <c r="D611" i="6"/>
  <c r="C611" i="6"/>
  <c r="F604" i="6"/>
  <c r="E604" i="6"/>
  <c r="D604" i="6"/>
  <c r="C604" i="6"/>
  <c r="K91" i="6"/>
  <c r="C30" i="6"/>
  <c r="D30" i="6" s="1"/>
  <c r="E30" i="6" s="1"/>
  <c r="F30" i="6" s="1"/>
  <c r="G30" i="6" s="1"/>
  <c r="H30" i="6" s="1"/>
  <c r="I30" i="6" s="1"/>
  <c r="J30" i="6" s="1"/>
  <c r="K30" i="6" s="1"/>
  <c r="E113" i="15"/>
  <c r="F113" i="15" s="1"/>
  <c r="G113" i="15" s="1"/>
  <c r="H113" i="15" s="1"/>
  <c r="I113" i="15" s="1"/>
  <c r="J113" i="15" s="1"/>
  <c r="K113" i="15" s="1"/>
  <c r="L113" i="15" s="1"/>
  <c r="M113" i="15" s="1"/>
  <c r="C617" i="6" l="1"/>
  <c r="E617" i="6"/>
  <c r="D617" i="6"/>
  <c r="F617" i="6"/>
  <c r="I631" i="6" l="1"/>
  <c r="H631" i="6"/>
  <c r="I624" i="6"/>
  <c r="H624" i="6"/>
  <c r="G624" i="6"/>
  <c r="I623" i="6"/>
  <c r="I644" i="6" s="1"/>
  <c r="H623" i="6"/>
  <c r="H644" i="6" s="1"/>
  <c r="G623" i="6"/>
  <c r="G644" i="6" s="1"/>
  <c r="I622" i="6"/>
  <c r="I643" i="6" s="1"/>
  <c r="H622" i="6"/>
  <c r="H643" i="6" s="1"/>
  <c r="G622" i="6"/>
  <c r="G643" i="6" s="1"/>
  <c r="I621" i="6"/>
  <c r="I642" i="6" s="1"/>
  <c r="H621" i="6"/>
  <c r="H642" i="6" s="1"/>
  <c r="G621" i="6"/>
  <c r="G642" i="6" s="1"/>
  <c r="I620" i="6"/>
  <c r="I641" i="6" s="1"/>
  <c r="H620" i="6"/>
  <c r="H641" i="6" s="1"/>
  <c r="G620" i="6"/>
  <c r="G641" i="6" s="1"/>
  <c r="I619" i="6"/>
  <c r="I640" i="6" s="1"/>
  <c r="H619" i="6"/>
  <c r="H640" i="6" s="1"/>
  <c r="G619" i="6"/>
  <c r="G640" i="6" s="1"/>
  <c r="I618" i="6"/>
  <c r="I639" i="6" s="1"/>
  <c r="H618" i="6"/>
  <c r="H639" i="6" s="1"/>
  <c r="G618" i="6"/>
  <c r="G639" i="6" s="1"/>
  <c r="I611" i="6"/>
  <c r="H611" i="6"/>
  <c r="H617" i="6" s="1"/>
  <c r="I604" i="6"/>
  <c r="G617" i="6"/>
  <c r="I617" i="6" l="1"/>
  <c r="H162" i="15"/>
  <c r="H49" i="15"/>
  <c r="H50" i="15" s="1"/>
  <c r="H51" i="15" s="1"/>
  <c r="H52" i="15" s="1"/>
  <c r="J623" i="6" l="1"/>
  <c r="J644" i="6" s="1"/>
  <c r="J622" i="6"/>
  <c r="J621" i="6"/>
  <c r="J642" i="6" s="1"/>
  <c r="J619" i="6"/>
  <c r="J640" i="6" s="1"/>
  <c r="J620" i="6"/>
  <c r="J641" i="6" s="1"/>
  <c r="J618" i="6"/>
  <c r="J639" i="6" s="1"/>
  <c r="J611" i="6"/>
  <c r="J604" i="6"/>
  <c r="J617" i="6" l="1"/>
  <c r="H161" i="15"/>
  <c r="G79" i="15"/>
  <c r="G81" i="15" s="1"/>
  <c r="G82" i="15" s="1"/>
  <c r="G83" i="15" s="1"/>
  <c r="K83" i="15"/>
  <c r="K82" i="15"/>
  <c r="K81" i="15"/>
  <c r="K80" i="15"/>
  <c r="H55" i="15"/>
  <c r="H56" i="15" s="1"/>
  <c r="H57" i="15" s="1"/>
  <c r="K202" i="15" l="1"/>
  <c r="K84" i="15"/>
  <c r="K203" i="15" l="1"/>
  <c r="I135" i="1" s="1"/>
  <c r="I133" i="1"/>
  <c r="K13" i="10" l="1"/>
  <c r="K20" i="10" s="1"/>
  <c r="J13" i="10"/>
  <c r="J20" i="10" s="1"/>
  <c r="I13" i="10"/>
  <c r="I20" i="10" s="1"/>
  <c r="H13" i="10"/>
  <c r="F20" i="10"/>
  <c r="K155" i="7"/>
  <c r="J155" i="7"/>
  <c r="I155" i="7"/>
  <c r="K50" i="7"/>
  <c r="K57" i="7" s="1"/>
  <c r="K106" i="7" s="1"/>
  <c r="K120" i="7" s="1"/>
  <c r="K139" i="7" s="1"/>
  <c r="K145" i="7" s="1"/>
  <c r="K152" i="7" s="1"/>
  <c r="J50" i="7"/>
  <c r="J57" i="7" s="1"/>
  <c r="J106" i="7" s="1"/>
  <c r="J120" i="7" s="1"/>
  <c r="J139" i="7" s="1"/>
  <c r="J145" i="7" s="1"/>
  <c r="J152" i="7" s="1"/>
  <c r="I50" i="7"/>
  <c r="I57" i="7" s="1"/>
  <c r="I106" i="7" s="1"/>
  <c r="I120" i="7" s="1"/>
  <c r="I139" i="7" s="1"/>
  <c r="I145" i="7" s="1"/>
  <c r="I152" i="7" s="1"/>
  <c r="H20" i="10" l="1"/>
  <c r="H31" i="3" s="1"/>
  <c r="H160" i="15"/>
  <c r="H159" i="15"/>
  <c r="H158" i="15"/>
  <c r="H157" i="15"/>
  <c r="H156" i="15"/>
  <c r="H155" i="15"/>
  <c r="H153" i="15"/>
  <c r="H152" i="15"/>
  <c r="E152" i="15"/>
  <c r="J152" i="15" s="1"/>
  <c r="E153" i="15" s="1"/>
  <c r="J153" i="15" s="1"/>
  <c r="E154" i="15" s="1"/>
  <c r="K128" i="15"/>
  <c r="J154" i="15" l="1"/>
  <c r="E155" i="15" s="1"/>
  <c r="J155" i="15" s="1"/>
  <c r="E156" i="15" s="1"/>
  <c r="J156" i="15" s="1"/>
  <c r="E157" i="15" s="1"/>
  <c r="J157" i="15" s="1"/>
  <c r="E158" i="15" s="1"/>
  <c r="J158" i="15" s="1"/>
  <c r="E159" i="15" s="1"/>
  <c r="J159" i="15" s="1"/>
  <c r="H154" i="15"/>
  <c r="H167" i="15" s="1"/>
  <c r="E160" i="15" l="1"/>
  <c r="J160" i="15" s="1"/>
  <c r="J643" i="6"/>
  <c r="E161" i="15" l="1"/>
  <c r="J161" i="15" s="1"/>
  <c r="I147" i="7"/>
  <c r="I149" i="7" s="1"/>
  <c r="J141" i="7"/>
  <c r="J143" i="7" s="1"/>
  <c r="J34" i="6"/>
  <c r="J648" i="6" s="1"/>
  <c r="J664" i="6" s="1"/>
  <c r="J685" i="6" s="1"/>
  <c r="J698" i="6" s="1"/>
  <c r="K34" i="6"/>
  <c r="K648" i="6" s="1"/>
  <c r="K664" i="6" s="1"/>
  <c r="K685" i="6" s="1"/>
  <c r="K698" i="6" s="1"/>
  <c r="I34" i="6"/>
  <c r="I648" i="6" s="1"/>
  <c r="I664" i="6" s="1"/>
  <c r="I685" i="6" s="1"/>
  <c r="I698" i="6" s="1"/>
  <c r="I21" i="1" l="1"/>
  <c r="I143" i="7"/>
  <c r="E162" i="15"/>
  <c r="J162" i="15" s="1"/>
  <c r="K714" i="6"/>
  <c r="I714" i="6"/>
  <c r="J714" i="6"/>
  <c r="J147" i="7"/>
  <c r="J149" i="7" s="1"/>
  <c r="K147" i="7"/>
  <c r="K149" i="7" s="1"/>
  <c r="E163" i="15" l="1"/>
  <c r="K141" i="7"/>
  <c r="K143" i="7" s="1"/>
  <c r="J163" i="15" l="1"/>
  <c r="I16" i="1"/>
  <c r="E164" i="15" l="1"/>
  <c r="J164" i="15" s="1"/>
  <c r="E165" i="15" s="1"/>
  <c r="I58" i="15"/>
  <c r="K204" i="15"/>
  <c r="I24" i="1"/>
  <c r="J165" i="15" l="1"/>
  <c r="E166" i="15" s="1"/>
  <c r="C9" i="11"/>
  <c r="C12" i="11" s="1"/>
  <c r="J166" i="15"/>
  <c r="E9" i="11" s="1"/>
  <c r="E12" i="11" s="1"/>
  <c r="D9" i="11"/>
  <c r="D12" i="11" s="1"/>
  <c r="I45" i="1"/>
  <c r="K205" i="15"/>
  <c r="K206" i="15" s="1"/>
  <c r="K207" i="15" s="1"/>
  <c r="I137" i="1"/>
  <c r="H56" i="1" l="1"/>
  <c r="J624" i="6" l="1"/>
  <c r="J631" i="6"/>
</calcChain>
</file>

<file path=xl/sharedStrings.xml><?xml version="1.0" encoding="utf-8"?>
<sst xmlns="http://schemas.openxmlformats.org/spreadsheetml/2006/main" count="1369" uniqueCount="1027">
  <si>
    <t>In den Teilhaushalten sind lediglich die Produkte dargestellt, die im Arbeitskreis Haushaltsplangestaltung als wesentlich angesehen wurden. Nach § 4 Abs. 6 der GemHVO genügt die Darstellung der wesentlichen Produkte.</t>
  </si>
  <si>
    <t>2.6</t>
  </si>
  <si>
    <t>Die Positionen der Kontengruppe 53 (Abschreibungen) sind von der Deckungsfähigkeit mit anderen Aufwandsansätzen ausgeschlossen. Die Positionen der Kontengruppe 53 werden untereinander für gegenseitig deckungsfähig erklärt.</t>
  </si>
  <si>
    <t xml:space="preserve">       Niederschlagswasser, sowie den wiederkehrenden Beitrag  Wasserversorgung  und die Benutzungsgebühr nach dem </t>
  </si>
  <si>
    <t>2. Kredite zur Liquiditätssicherung</t>
  </si>
  <si>
    <t xml:space="preserve">3. Verpflichtungsermächtigungen </t>
  </si>
  <si>
    <t>davon Verpflichtungsermächtigungen, für die in</t>
  </si>
  <si>
    <t xml:space="preserve">kommenden Haushaltsjahren voraussichtlich </t>
  </si>
  <si>
    <t>Investitionskredite aufgenommen werden müssen</t>
  </si>
  <si>
    <t>§ 6 Verbandsgemeindeumlage</t>
  </si>
  <si>
    <t>§ 7 Sonderumlage Grundschulen</t>
  </si>
  <si>
    <t>§ 8 Eigenkapital</t>
  </si>
  <si>
    <t>§ 10 Altersteilzeit</t>
  </si>
  <si>
    <t>§ 11 Wertgrenze für Investitionen</t>
  </si>
  <si>
    <t>Anmerkungen</t>
  </si>
  <si>
    <t>zu den Pflichtanlagen zum Haushaltsplan</t>
  </si>
  <si>
    <t>&gt;</t>
  </si>
  <si>
    <t>Als Deckblatt des Teilhaushalts sind die dem Teilhaushalt zugeordneten Produkte dargestellt. Im Teilhaushalt werden die wesentlichen Produkte gem. § 4 Abs. 6 GemHVO einzeln dargestellt und bei jedem Produkt die Ertrags- und Finanzdaten dargestellt, so dass sich die Übersicht über die dem Teilhaushalt zugeordneten Produkte erübrigt.</t>
  </si>
  <si>
    <t>Die Übersicht über die produktbezogenen Finanzdaten stellt lediglich eine Auflistung der Produkte in einer anderen Reihenfolge und absummiert nach Haupt-Produktbereich, Produktbereich, Produktgruppe und Produkt dar. Diese wird als Anlage zum Haushaltsplan beigefügt.</t>
  </si>
  <si>
    <t>Die Übersicht über die Wirtschaftslage der Zweckverbände an denen die Verbandsgemeinde beteiligt ist, liegt den Wirtschaftsplänen der Verbandsgemeindewerke bei.</t>
  </si>
  <si>
    <t>Bewirtschaftungsregelungen für den gesamten Haushalt</t>
  </si>
  <si>
    <t>Zweckbindung</t>
  </si>
  <si>
    <t>Zweckgebundene Mehrerträge und -einzahlungen dürfen für entsprechende Mehraufwendungen und -auszahlungen verwendet werden</t>
  </si>
  <si>
    <t>(§ 15 Abs. 1 S.3 GemHVO).</t>
  </si>
  <si>
    <t>Ertrag und Einzahlung der inneren Verrechnungen sind zweckgebunden für Aufwand und Auszahlung der inneren Verrechnungen.</t>
  </si>
  <si>
    <t>Deckungsvermerke</t>
  </si>
  <si>
    <t>2.1</t>
  </si>
  <si>
    <t>2.2</t>
  </si>
  <si>
    <t>Die Kontengruppen 48 und 58 (innere Leistungsverrechnung) wird über die Teilhaushaltsgrenze für gegenseitig deckungsfähig erklärt. Die Deckungsfähigkeit mit Konten außerhalb dieser Kontengruppen wird auch im Teilhaushalt ausgeschlossen.</t>
  </si>
  <si>
    <t>2.3</t>
  </si>
  <si>
    <t>Gem. § 16 Abs. 2 GemHVO sind die Aufwendungen und Auszahlungen der übrigen Kontengruppen innerhalb des Teilhaushaltes gegenseitig deckungsfähig.</t>
  </si>
  <si>
    <t>2.4</t>
  </si>
  <si>
    <t>Von der Deckungsfähigkeit sind die Verfügungsmittel des Bürgermeisters ausgeschlossen.</t>
  </si>
  <si>
    <t>2.5</t>
  </si>
  <si>
    <t>Übertragbarkeit</t>
  </si>
  <si>
    <t>3.1</t>
  </si>
  <si>
    <t>Ansätze für ordentliche Aufwendungen und Auszahlungen sind gem. § 17 Abs. 1 S.1 GemHVO ganz oder teilweise übertragbar.</t>
  </si>
  <si>
    <t>3.2</t>
  </si>
  <si>
    <t>3.3</t>
  </si>
  <si>
    <t>Absolutwerte der Umlagebelastungen der</t>
  </si>
  <si>
    <t>Ortsgemeinden</t>
  </si>
  <si>
    <t>Erträge der sozialen Sicherung</t>
  </si>
  <si>
    <t>Einzahlungen der sozialen Sicherung</t>
  </si>
  <si>
    <t>Diese Erträge stehen den Aufwendungen aus sozialer Sicherung entgegen.</t>
  </si>
  <si>
    <t>3.1.1.1</t>
  </si>
  <si>
    <t>3.1.1.2</t>
  </si>
  <si>
    <t>3.1.2.1</t>
  </si>
  <si>
    <t>3.1.3.0</t>
  </si>
  <si>
    <t>Hilfen für Asylbewerber</t>
  </si>
  <si>
    <t>Grundsicherung im Alter und bei Erwerbsminderung</t>
  </si>
  <si>
    <t>Von den öffentlich-rechtlichen Leistungsentgelten lassen sie sich dadurch abgrenzen, dass sie auf Grundlage von Verträgen und nicht auf Grundlage öffentlich - rechtlicher Anspruchsgrundlagen vom Schuldner eingefordert werden.</t>
  </si>
  <si>
    <t>Kostenerstattungen</t>
  </si>
  <si>
    <t>Zuwendungen, Umlagen und sonstige Transferaufwendungen</t>
  </si>
  <si>
    <t>Aufwendungen der sozialen Sicherung</t>
  </si>
  <si>
    <t>Auszahlungen für soziale Sicherung</t>
  </si>
  <si>
    <t>§ 4 Kredite zur Liquiditätssicherung</t>
  </si>
  <si>
    <t>Der Höchstbetrag der Kredite zur Liquiditätssicherung wird festgesetzt auf</t>
  </si>
  <si>
    <t>Die Umlage ist zum 15.02., 15.05., 15.08., und 15.11. des Haushaltsjahres fällig.</t>
  </si>
  <si>
    <t>Die im Vorbericht dargestellte Berechnung der Verbandsgemeindeumlage ist Bestandteil dieser Satzung.</t>
  </si>
  <si>
    <t>Die im Vorbericht dargestellte Berechnung der Sonderumlage ist Bestandteil dieser Satzung.</t>
  </si>
  <si>
    <t>Stand des Eigenkapitals zum 31.12. des Vorvorjahres</t>
  </si>
  <si>
    <t>Voraussichtlicher Stand des Eigenkapitals zum 31.12. des Vorjahres</t>
  </si>
  <si>
    <t>Voraussichtlicher Stand des Eigenkapitals zum 31.12 des Haushaltsjahres</t>
  </si>
  <si>
    <t>Für das Personal sind Einstellungen in die Pensionsrückstellungen und Beihilferückstellungen eingeplant. Der dazu eingeplante Betrag ergibt sich aus den Berechnungen der rheinischen Versorgungskasse, die aufgrund versicherungsmathematischer Berechnungen die Barwerte der Pensionsansprüche der Beamten und in Abhängigkeit davon auch der zu erwartenden Beihilfeansprüche ermittelt. Der Differenzbetrag zwischen dem (vorläufig ermittelten) Endbestand des Vorjahres und dem geplanten Endbestand des zu beplanenden Haushaltsjahres ergibt die Zuführung zu den Pensionsrückstellungen. Die Auflösung der Pensionsrückstellungen für Versorgungsempfänger sind bei den sonstigen laufenden Erträgen veranschlagt.</t>
  </si>
  <si>
    <t>Pensionsrückstellungen</t>
  </si>
  <si>
    <t>Altersteilzeitrückstellungen</t>
  </si>
  <si>
    <t>1.1</t>
  </si>
  <si>
    <t>Rechnung 2008</t>
  </si>
  <si>
    <t>Rechnung 2009</t>
  </si>
  <si>
    <t>2. Erläuternde Angaben</t>
  </si>
  <si>
    <t xml:space="preserve">Die Bewilligung von Altersteilzeit für Beamtinnen und Beamte wird in </t>
  </si>
  <si>
    <t>Bei Ansätzen für Auszahlungen aus Investitionstätigkeit bleiben die Ermächtigungen gem. § 17 Abs. 2 GemHVO bis zur Fälligkeit der letzten Zahlung für ihren Zweck bestehen, bei Baumaßnahmen und Beschaffungen längstens jedoch zwei Jahre nach Schluss des Haushaltsjahres, in dem der Bau oder der Gegenstand in seinen wesentlichen Teilen genutzt werden kann.</t>
  </si>
  <si>
    <t>Hierbei steht die Besteuerung von Spielapparaten eindeutig im Vordergrund.</t>
  </si>
  <si>
    <t>Im Ergebnishaushalt sind alle Aufwendungen und Erträge enthalten. Darunter fallen insbesondere auch solche Aufwendungen und Erträge, die nicht zu sofortigen Auszahlungen führen. Hierunter fallen z.B. die Abschreibungen auf der Aufwandsseite oder die Auflösung von Sonderposten auf der Ertragsseite.</t>
  </si>
  <si>
    <t>lfd. Nr.</t>
  </si>
  <si>
    <t>Ergebnis</t>
  </si>
  <si>
    <t>5. Haushaltsvorjahr (Rechnungsergebnis)</t>
  </si>
  <si>
    <t>4. Haushaltsvorjahr (Rechnungsergebnis)</t>
  </si>
  <si>
    <t>Ansatz des Haushaltsjahres</t>
  </si>
  <si>
    <t>Zwischensumme</t>
  </si>
  <si>
    <t>1. Haushaltsfolgejahr (Planung)</t>
  </si>
  <si>
    <t>2. Haushaltsfolgejahr (Planung)</t>
  </si>
  <si>
    <t>3. Haushaltsfolgejahr (Planung)</t>
  </si>
  <si>
    <t>Summe</t>
  </si>
  <si>
    <t>Nr. 2</t>
  </si>
  <si>
    <t>./. planmäßige Tilgung</t>
  </si>
  <si>
    <t>Nr. 3</t>
  </si>
  <si>
    <t>Nr. 4</t>
  </si>
  <si>
    <t>- Einnahmen aus Investitionstätigkeit:</t>
  </si>
  <si>
    <t>maximaler Kreditbetrag:</t>
  </si>
  <si>
    <t>Bestand</t>
  </si>
  <si>
    <t>Zugang</t>
  </si>
  <si>
    <t>Tilgung</t>
  </si>
  <si>
    <t>Nettokreditaufnahme</t>
  </si>
  <si>
    <t>(geplanter) Endbestand</t>
  </si>
  <si>
    <t>Bestand lt. Eröffnungsbilanz</t>
  </si>
  <si>
    <t>Rechnung 2007</t>
  </si>
  <si>
    <t>Nr. 5</t>
  </si>
  <si>
    <t>Eröffnungsbilanz</t>
  </si>
  <si>
    <t>Stand 31.12.07</t>
  </si>
  <si>
    <t>Stand 31.12.08</t>
  </si>
  <si>
    <t>Stand 31.12.09</t>
  </si>
  <si>
    <t xml:space="preserve">I. Laufende Erträge und Einzahlungen </t>
  </si>
  <si>
    <t>Bezeichnung</t>
  </si>
  <si>
    <t>Haushaltsjahr</t>
  </si>
  <si>
    <t>Ergebnisplan</t>
  </si>
  <si>
    <t>Steuern und ähnliche Abgaben</t>
  </si>
  <si>
    <t>Finanzplan</t>
  </si>
  <si>
    <t>Plan</t>
  </si>
  <si>
    <t xml:space="preserve">Die Aufnahme von Investitionskrediten ist in den §§ 103 und 94 der Gemeindeordnung streng geregelt. </t>
  </si>
  <si>
    <t>Übersicht zur Beurteilung der dauernden Leistungsfähigkeit</t>
  </si>
  <si>
    <t>Einzahlungs- und Auszahlungsarten</t>
  </si>
  <si>
    <t>In €</t>
  </si>
  <si>
    <t>Auszahlungen zur planmäßigen Tilgung von bereits genehmigten Investitionskrediten
(§ 3 Abs. 1 Nr. 46 GemHVO)</t>
  </si>
  <si>
    <t>Freie Finanzspitze</t>
  </si>
  <si>
    <t>Auszahlungen zur planmäßigen Tilgung von geplanten aber noch nicht genehmigten Investitionskrediten 
(§ 3 Abs. 1 Nr. 46)</t>
  </si>
  <si>
    <t>verbleibende freie Finanzspitze</t>
  </si>
  <si>
    <t>(Berechnung der freien Finanzspitze)</t>
  </si>
  <si>
    <t>Übersicht über den voraussichtlichen Stand der Verbindlichkeiten zum Ende des Haushaltsjahres 
(§ 1 Abs. 1 Nr. 5 GemHVO)
 in Euro</t>
  </si>
  <si>
    <t>Art</t>
  </si>
  <si>
    <t xml:space="preserve">Voraussichtlicher Stand zu Beginn des Haushaltsjahres </t>
  </si>
  <si>
    <t>Voraussichtlicher Stand zum Ende des Haushaltsjahres</t>
  </si>
  <si>
    <t xml:space="preserve"> Anleihen</t>
  </si>
  <si>
    <t xml:space="preserve">- Verbindlichkeiten aus Kreditaufnahmen
   für Investitionen   </t>
  </si>
  <si>
    <t>- Verbindlichkeiten aus Kreditaufnahmen zur 
   Liquiditätssicherung</t>
  </si>
  <si>
    <t>Verbindlichkeiten aus Vorgängen, die Kreditaufnahmen wirtschaftlich gleichkommen</t>
  </si>
  <si>
    <t>Gesamtsumme</t>
  </si>
  <si>
    <t>a)</t>
  </si>
  <si>
    <t>für den Betriebszweig Wasserversorgung</t>
  </si>
  <si>
    <t xml:space="preserve">Die zur Erhebung anstehenden entgeltsfähigen Kosten verteilen sich gemäß  §§ 12 und 16 </t>
  </si>
  <si>
    <t>der Entgeltsatzung Wasserversorgung wie folgt:</t>
  </si>
  <si>
    <t xml:space="preserve">Verbrauchsgebühr      </t>
  </si>
  <si>
    <t>Wiederkehrender Beitrag Wasser</t>
  </si>
  <si>
    <t>aa)</t>
  </si>
  <si>
    <t>ab)</t>
  </si>
  <si>
    <t>Benutzungsgebühren für die Wasserversorgung</t>
  </si>
  <si>
    <t>Der Gebührensatz je Kubikmeter anrechenbarem Wasserverbrauchs (§§ 16, 17, 18 Entgeltsatzung Wasserversorgung) wird festgesetzt auf:</t>
  </si>
  <si>
    <t xml:space="preserve">     </t>
  </si>
  <si>
    <t>b)</t>
  </si>
  <si>
    <t>für den Betriebszweig Abwasserbeseitigung</t>
  </si>
  <si>
    <t xml:space="preserve">Die zur Erhebung anstehenden entgeltfähigen Kosten für Schmutzwasser verteilen sich gemäß §§ 13 und 17 der </t>
  </si>
  <si>
    <t>Entgeltsatzung Abwasserbeseitigung wie folgt:</t>
  </si>
  <si>
    <t>Schmutzwassergebühr</t>
  </si>
  <si>
    <t>Wiederkehrender Beitrag Schmutzwasser</t>
  </si>
  <si>
    <t>ba)</t>
  </si>
  <si>
    <t>Benutzungsgebühren für Schmutzwasser</t>
  </si>
  <si>
    <t>Der Gebührensatz beträgt je Kubikmeter gewichtete Schmutzwassermenge (§§ 18, 19, 20 Entgeltsatzung Abwasser-</t>
  </si>
  <si>
    <t>beseitigung)</t>
  </si>
  <si>
    <t>bb)</t>
  </si>
  <si>
    <t>Nr. 6</t>
  </si>
  <si>
    <t>Allgemeiner Finanzausgleich</t>
  </si>
  <si>
    <t>=</t>
  </si>
  <si>
    <t>./.</t>
  </si>
  <si>
    <t>Friesenhagen</t>
  </si>
  <si>
    <t>Harbach</t>
  </si>
  <si>
    <t>Mudersbach</t>
  </si>
  <si>
    <t>Niederfischbach</t>
  </si>
  <si>
    <t>Grundsteuer A</t>
  </si>
  <si>
    <t>Grundsteuer B</t>
  </si>
  <si>
    <t>Gewerbesteuer</t>
  </si>
  <si>
    <t>Steuerkraft</t>
  </si>
  <si>
    <t>Kirchen</t>
  </si>
  <si>
    <t>Umsatzsteuer</t>
  </si>
  <si>
    <t>Übersicht über die Entwicklung der Steuerkraftzahlen der einzelnen Gemeinden</t>
  </si>
  <si>
    <t>Der Beitragssatz beträgt je m² Grundstücksfläche mit Zuschlägen für Vollgeschosse (§§ 13, 14, Entgeltsatzung</t>
  </si>
  <si>
    <t>Abwasserbeseitigung)</t>
  </si>
  <si>
    <t>bc)</t>
  </si>
  <si>
    <t xml:space="preserve">Wiederkehrender Beitrag für Niederschlagswasser </t>
  </si>
  <si>
    <t>Der Beitragssatz beträgt je Quadratmeter der mit der Grundflächenzahl</t>
  </si>
  <si>
    <t>vervielfachten Grundstücksfläche (§ 13, 14 Entgeltsatzung Abwasserbeseitigung)</t>
  </si>
  <si>
    <t xml:space="preserve">       Auf die Benutzungsgebühren für Schmutzwasser, den wiederkehrenden Beitrag Schmutzwasser und den wiederkehrendem Beitrag für</t>
  </si>
  <si>
    <t xml:space="preserve">       Wasserverbrauch werden gemäß §§ 14 und 20 Entgeltsatzung Wasserversorgung und §§ 15 und 23 Entgeltsatzung Abwasserbeseitigung</t>
  </si>
  <si>
    <t xml:space="preserve">bd) </t>
  </si>
  <si>
    <t>laufender Kostenanteil der Straßenoberflächenentwässerung</t>
  </si>
  <si>
    <t xml:space="preserve">Je Quadratmeter Straßen-, Gehweg- und Parkfläche in den Ortsgemeinden Brachbach, </t>
  </si>
  <si>
    <t>Friesenhagen, Harbach, Mudersbach, Niederfischbach und der Stadt Kirchen (Sieg).</t>
  </si>
  <si>
    <t>be)</t>
  </si>
  <si>
    <t>Abwälzung der Abwasserabgabe</t>
  </si>
  <si>
    <t>bf)</t>
  </si>
  <si>
    <t>Gebühr für Fäkalschlammbeseitigung</t>
  </si>
  <si>
    <t>Die Gebühr für die Abfuhr und Beseitigung von Fäkalschlamm aus Grundstückskläranlagen mit Überlauf</t>
  </si>
  <si>
    <t>in ein Gewässer oder Versickerung in den Untergrund  (§ 21 Abs. 1 Entgeltssatzung Abwasserbeseitigung)</t>
  </si>
  <si>
    <t>je Kubikmeter abgefahrenen Schlamms beträgt</t>
  </si>
  <si>
    <t>bg)</t>
  </si>
  <si>
    <t xml:space="preserve">Gebühr für Abfuhr von Abwasser aus geschlossenen Gruben </t>
  </si>
  <si>
    <t>Für das Einsammeln, die Abfuhr und Beseitigung von Schmutzwasser aus geschlossenen Gruben  (§ 21 Abs. 2</t>
  </si>
  <si>
    <t>Entgeltsatzung Abwasserbeseitigung) beträgt die Gebühr je Kubikmeter abgefahrener und beseitigter Menge</t>
  </si>
  <si>
    <t>Einmalige Beiträge für die Wasserversorgung</t>
  </si>
  <si>
    <t>Einmalige Beiträge für die Abwasserbeseitigung</t>
  </si>
  <si>
    <t>§ 14</t>
  </si>
  <si>
    <t>§ 5 Kredite und Verpflichtungsermächtigungen für Sondervermögen</t>
  </si>
  <si>
    <t>Die Kredite und Verpflichtungsermächtigungen für Sondervermögen mit Sonderrechnung werden festgesetzt auf</t>
  </si>
  <si>
    <t>1. Kreditaufnahmen für Investitionen und Investitionsförderungsmaßnahmen</t>
  </si>
  <si>
    <t>Eigenbetrieb der Verbandsgemeindewerke Wasserversorgung</t>
  </si>
  <si>
    <t>Eigenbetrieb der Verbandsgemeindewerke Abwasserentsorgung</t>
  </si>
  <si>
    <t>Insgesamt:</t>
  </si>
  <si>
    <t>Brachbach</t>
  </si>
  <si>
    <t xml:space="preserve">II. Laufende Aufwendungen und Auszahlungen </t>
  </si>
  <si>
    <t xml:space="preserve">Investive Auszahlungen </t>
  </si>
  <si>
    <t>Entwicklung des Bestands an Investitionskrediten</t>
  </si>
  <si>
    <t xml:space="preserve">Haushaltssatzung </t>
  </si>
  <si>
    <t>§ 1 Ergebnis und Finanzhaushalt</t>
  </si>
  <si>
    <t>Festgesetzt werden</t>
  </si>
  <si>
    <t xml:space="preserve">1. </t>
  </si>
  <si>
    <t>Im Ergebnishaushalt</t>
  </si>
  <si>
    <t>der Gesamtbetrag der Erträge</t>
  </si>
  <si>
    <t>der Gesamtbetrag der Aufwendungen</t>
  </si>
  <si>
    <t>der Jahresüberschuss / Fehlbedarf</t>
  </si>
  <si>
    <t>Im Finanzhaushalt</t>
  </si>
  <si>
    <t>die ordentlichen Einzahlungen auf</t>
  </si>
  <si>
    <t>die ordentlichen Auszahlungen auf</t>
  </si>
  <si>
    <t>der Saldo der ordentlichen Ein- und Auszahlungen auf</t>
  </si>
  <si>
    <t>die außerordentlichen Einzahlungen auf</t>
  </si>
  <si>
    <t>die außerordentlichen Auszahlungen auf</t>
  </si>
  <si>
    <t>der Saldo der außerordentlichen Ein- und Auszahlungen auf</t>
  </si>
  <si>
    <t>die Einzahlungen aus Investitionstätigkeit auf</t>
  </si>
  <si>
    <t>die Auszahlungen aus Investitionstätigkeit auf</t>
  </si>
  <si>
    <t>der Saldo der Ein- und Auszahlungen aus Investitionstätigkeit auf</t>
  </si>
  <si>
    <t>die Einzahlungen aus Finanzierungstätigkeit auf</t>
  </si>
  <si>
    <t>die Auszahlungen aus Finanzierungstätigkeit auf</t>
  </si>
  <si>
    <t>der Saldo der Ein- und Auszahlungen aus Finanzierungstätigkeit auf</t>
  </si>
  <si>
    <t>der Gesamtbetrag der Einzahlungen auf</t>
  </si>
  <si>
    <t>der Gesamtbetrag der Auszahlungen auf</t>
  </si>
  <si>
    <t>die Veränderung des Finanzmittelbestandes im Haushaltsjahr</t>
  </si>
  <si>
    <t>§ 2 Gesamtbetrag der vorgesehenen Kredite</t>
  </si>
  <si>
    <t>Der Gesamtbetrag der vorgesehenen Kredite, deren Aufnahme zur Finanzierung von Investitionen und Investitionsförderungsmaßnahmen erforderlich ist, wird festgesetzt für:</t>
  </si>
  <si>
    <t>zinslose Kredite auf</t>
  </si>
  <si>
    <t>verzinste Kredite auf</t>
  </si>
  <si>
    <t>zusammen auf</t>
  </si>
  <si>
    <t>§ 3 Gesamtbetrag der vorgesehenen Ermächtigungen</t>
  </si>
  <si>
    <t>Übersicht über die Entwicklung der Gesamtumlagelast der Ortsgemeinden gegenüber der VG</t>
  </si>
  <si>
    <t>Sonderumlage</t>
  </si>
  <si>
    <t>Verbandsgemeindeumlage</t>
  </si>
  <si>
    <t>Brachbach VG-Umlage</t>
  </si>
  <si>
    <t>Brachbach - Sonderumlage</t>
  </si>
  <si>
    <t>Friesenhagen - VG-Umlage</t>
  </si>
  <si>
    <t>Harbach - VG-Umlage</t>
  </si>
  <si>
    <t>Kirchen - VG-Umlage</t>
  </si>
  <si>
    <t>Mudersbach - VG-Umlage</t>
  </si>
  <si>
    <t xml:space="preserve">Niederfischbach -VG-Umlage </t>
  </si>
  <si>
    <t>Harbach - Sonderumlage</t>
  </si>
  <si>
    <t>Kirchen - Sonderumlage</t>
  </si>
  <si>
    <t>Mudersbach - Sonderumlage</t>
  </si>
  <si>
    <t>Niederfischbach - Sonderumlage</t>
  </si>
  <si>
    <t>Rechn. Erg.</t>
  </si>
  <si>
    <t>Schlüsselzuweisungen</t>
  </si>
  <si>
    <t>Relative Zahllast/Umlagegrundlage</t>
  </si>
  <si>
    <t>Der Beitragssatz beträgt je m² Grundstücksfläche mit Zuschlägen für Vollgeschosse  (§ 12 Entgeltsatzung Wasserversorgung)</t>
  </si>
  <si>
    <t>§ 9 Über- und außerplanmäßige Aufwendungen und Auszahlungen</t>
  </si>
  <si>
    <t>Die Übersicht über die Investitionen gem. § 4 Abs.12 GemHVO wird als Anlage zum Haushaltsplan gedruckt. Zusätzlich werden die Investitionen im Haushaltsplan nach Produkten getrennt dargestellt.</t>
  </si>
  <si>
    <t>Die Positionen der inneren Verrechnung sind insgesamt über die Teilhaushalte hinweg gegenseitig deckungsfähig.</t>
  </si>
  <si>
    <t>Die Übertragbarkeit ist dahingehend beschränkt, dass nur Aufwands- oder Auszahlungsermächtigungen übertragen werden können, deren Finanzierung im folgenden Haushaltsjahr sichergestellt ist.</t>
  </si>
  <si>
    <t>Bilanzielle Abschreibungen</t>
  </si>
  <si>
    <t>Umlagesatz</t>
  </si>
  <si>
    <t>Entwicklung der Umlagesätze für die Verbandsgemeindeumlage in der Verbandsgemeinde Kirchen</t>
  </si>
  <si>
    <t>Über- und außerplanmäßige Aufwendungen oder Auszahlungen gem. § 100 Abs. 1 S. 2 GemO im Bereich der inneren Leistungsverrechnung und Abschreibungen  sind nicht erheblich.</t>
  </si>
  <si>
    <t>Fällen zugelassen</t>
  </si>
  <si>
    <t>Gemäß § 1 Abs. 3 der Satzung über die Erhebung von Entgelten für die öffentliche Wasserversorgungseinrichtung (Entgeltsatzung</t>
  </si>
  <si>
    <t>Gemäß § 1 Abs. 4 der Satzung über die Erhebung von Entgelten für die öffentliche Abwasserbeseitigung (Entgeltsatzung Abwasser-</t>
  </si>
  <si>
    <t>a) Schmutzwasser:</t>
  </si>
  <si>
    <t xml:space="preserve">   je Quadratmeter Grundstücksfläche mit Zuschlägen für Vollgeschosse</t>
  </si>
  <si>
    <t xml:space="preserve">   (§ 5 Entgeltsatzung Abwasserbeseitigung)</t>
  </si>
  <si>
    <t>b) Niederschlagswasser:</t>
  </si>
  <si>
    <t xml:space="preserve">   je Quadratmeter mögliche Abflussfläche</t>
  </si>
  <si>
    <t xml:space="preserve">   (§ 6 Entgeltsatzung Abwasserbeseitigung)</t>
  </si>
  <si>
    <t>Bürgermeister</t>
  </si>
  <si>
    <t>Produkt</t>
  </si>
  <si>
    <t>Öffentlich-rechtliche Leistungsentgelte</t>
  </si>
  <si>
    <t>Privatrechtliche Leistungsentgelte</t>
  </si>
  <si>
    <t>Privatrechtliche Leistungsentgelte sind Beträge die der Verbandsgemeinde aufgrund zivilrechtlicher Verträge zufließen. Überwiegend handelt es sich dabei um Mieteinnahmen und die zugehörigen Nebenkosten. Ferner sind die Erstattungen der Eltern für die Verpflegung der Schulkinder in Ganztagsbetreuung Bestandteil dieser Planpositionen.</t>
  </si>
  <si>
    <t>Vorbericht zum doppischen Haushaltsplan der Verbandsgemeinde Kirchen (Sieg)</t>
  </si>
  <si>
    <t>Der Vorbericht ist gem. § 1 Abs. 1 Gemeindehaushaltsverordnung (GemHVO) eine verpflichtende Anlage zum Haushaltsplan und soll gemäß § 6 GemHVO mindestens folgende Punkte umfassen:</t>
  </si>
  <si>
    <t>1.</t>
  </si>
  <si>
    <t>Die Entwicklung der Jahresergebnisse</t>
  </si>
  <si>
    <t>2.</t>
  </si>
  <si>
    <t>Die Entwicklung der Finanzmittelüberschüsse/der Finanzmittelfehlbeträge</t>
  </si>
  <si>
    <t>3.</t>
  </si>
  <si>
    <t>Die Entwicklung der Investitionen und Investitionsförderungsmaßnahmen, sowie die sich hieraus ergebenden Auswirkungen auf die Ergebnis- und Finanzhaushalte der folgenden Jahre</t>
  </si>
  <si>
    <t>4.</t>
  </si>
  <si>
    <t>Die Entwicklung der Investitionskredite sowie die Belastung des Haushalts durch kreditähnliche Rechtsgeschäfte</t>
  </si>
  <si>
    <t>5.</t>
  </si>
  <si>
    <t>Die Entwicklung der Kredite zur Liquiditätssicherung</t>
  </si>
  <si>
    <t>6.</t>
  </si>
  <si>
    <t>Entwicklung des Eigenkapitals</t>
  </si>
  <si>
    <t>7.</t>
  </si>
  <si>
    <t>Die Veränderung des Sonderpostens für Belastungen aus dem kommunalen Finanzausgleich</t>
  </si>
  <si>
    <t>Nr. 1</t>
  </si>
  <si>
    <t>Entwicklung der Jahresergebnisse:</t>
  </si>
  <si>
    <t>Sonstige laufende Erträge</t>
  </si>
  <si>
    <t>Berechnung höchstmöglicher Kreditbetrag:</t>
  </si>
  <si>
    <t>Das Akronym AfA entstammt dem Einkommenssteuerrecht (§ 7 EStG) und bedeutet "Absetzung für Abnutzung". Dieser Begriff entspricht nahezu dem handelsrechtlichen Abschreibungsbegriff. Da dieser Begriff auch vom Land verwendet wird, werden Abschreibungen auch hier mit diesem Kürzel umschrieben.</t>
  </si>
  <si>
    <t>Rechnung 2010</t>
  </si>
  <si>
    <t>Wasserversorgung) der Verbandsgemeinde Kirchen (Sieg) vom 14.03.2008 i.d.F. vom 04.11.2008 und gemäß Beschluss des Verbandsgemeinde-</t>
  </si>
  <si>
    <t>rates vom 14.06.2011, wird der Abgabensatz der einmaligen Beiträge für die Wasserversorgung auf 2,07 EUR  zuzüglich gesetzlicher Umsatz-</t>
  </si>
  <si>
    <t xml:space="preserve">beseitigung) der Verbandsgemeinde Kirchen (Sieg) vom 14.03.2008 i.d.F. vom 04.11.2008 und gemäß Beschluss des Verbandsgemeinderates vom </t>
  </si>
  <si>
    <t>14.06.2011, werden die Abgabensätze der einmaligen Beiträge wie folgt festgesetzt:</t>
  </si>
  <si>
    <t>§ 15</t>
  </si>
  <si>
    <t>Stand 31.12.10</t>
  </si>
  <si>
    <t>Die nachfolgende Aufstellung stellt die Entwicklung der Investitionssummen in Relation zu den Abschreibungen dar. Investitionen erhöhen das Anlagevermögen der Körperschaft, während Abschreibungen das Anlagevermögen durch die Wertminderung im Zeitablauf mindern. In Jahren, in denen die Investitionen über den Abschreibungen lagen, wurde das Anlagevermögen also vermehrt, in Jahren, in denen die Abschreibungen die Investitionen übersteigen, sinkt der Wert des Anlagevermögens.</t>
  </si>
  <si>
    <t>§ 12 Sperrvermerk</t>
  </si>
  <si>
    <t>§ 13 Die laufenden Entgelte werden wie folgt festgesetzt:</t>
  </si>
  <si>
    <t xml:space="preserve">Nach der Gemeindeordnung darf lediglich der ungedeckte Anteil der Investitionen bzw. Investitionsförderungsmaßnahmen durch Investitionskredite fremdfinanziert werden. </t>
  </si>
  <si>
    <t>Grundlage des Finanzausgleichs ist das Landesfinanzausgleichsgesetz (LFAG). Mit diesem Gesetz soll Unterschieden im Finanzbedarf und in der Finanzkraft der kommunalen Gebietskörperschaften Rechnung getragen werden. Insbesondere werden festgesetzt:</t>
  </si>
  <si>
    <r>
      <t xml:space="preserve">Die Höhe der </t>
    </r>
    <r>
      <rPr>
        <b/>
        <sz val="10"/>
        <rFont val="Arial"/>
        <family val="2"/>
      </rPr>
      <t>Schlüsselzuweisungen B1</t>
    </r>
    <r>
      <rPr>
        <sz val="10"/>
        <rFont val="Arial"/>
        <family val="2"/>
      </rPr>
      <t xml:space="preserve"> richtet sich nach der Bevölkerungszahl zum 30.06. des Vorjahres. Für jeden Einwohner werden der Verbandsgemeinde 10,00 € gewährt.</t>
    </r>
  </si>
  <si>
    <t>Zudem wird eine Investitionsschlüsselzuweisung, deren Höhe von der Schlüsselzuweisung B abhängt, gezahlt. Die Investitionsschlüsselzuweisung darf nur für Investitionen verwendet werden und wird in der Bilanz als Sonderposten bei den Anlagegütern ausgewiesen.</t>
  </si>
  <si>
    <t>Dem Bedarf wird die Finanzkraft (Steuerkraft und Zuweisungen) der Gemeinde gegenübergestellt. Aus der Differenz errechnet sich die Schlüsselzuweisung.</t>
  </si>
  <si>
    <t>Grundlage für die Berechnung der Schlüsselzuweisungen und der übrigen Finanzausgleichsinstrumente ist u.a. auch die Steuerkraft der Gemeinde. Es handelt sich dabei um eine nivellierte Darstellung der Steuer-IST-Einnahmen der Ortsgemeinde. Die Nivellierung wird vorgenommen um Ortsgemeinden, die einen höheren Steuersatz beschlossen haben nicht gegenüber solchen zu benachteiligen, die darauf verzichtet haben. Auf dieser Grundlage ergaben sich für die Ortsgemeinden und die Verbandsgemeinde Kirchen folgende Ergebnisse, welche indirekt die Höhe der Steuereinnahmen widerspiegeln:</t>
  </si>
  <si>
    <t>Summe der Umlagen</t>
  </si>
  <si>
    <t>III. Investitionseinzahlungen und -auszahlungen</t>
  </si>
  <si>
    <t>Die Verbandsgemeinde veranschlagt im Haushalt Abschreibungen gem. § 35 GemHVO. Die Höhe der Abschreibungen hängt von der gewählten Abschreibungsmethode, dem Buchwert des abzuschreibenden Anlagevermögens und  dem Abschreibungssatz ab. Die Abschreibungsmethode ist in allen Fällen bei der Verbandsgemeinde die lineare Abschreibung, also die Auflösung des Buchwertes auf die betriebsgewöhnliche Nutzungsdauer. Die betriebsgewöhnliche Nutzungsdauer und damit der Abschreibungssatz ist in der Abschreibungsrichtlinie durch das Land verbindlich festgelegt. Der Buchwert ergibt sich aus den fortgeführten (also durch Abschreibungen geminderten) Anschaffungs- oder Herstellungskosten (§ 34 GemHVO).</t>
  </si>
  <si>
    <t>Öffentliche Sicherheit und Ordnung, Soziales</t>
  </si>
  <si>
    <t>Gestaltung der Umwelt</t>
  </si>
  <si>
    <t>Allgemeine Finanzen</t>
  </si>
  <si>
    <t>sonstige laufende Aufwendungen</t>
  </si>
  <si>
    <t>sonstige Auszahlungen</t>
  </si>
  <si>
    <t>Gesamtplanposition</t>
  </si>
  <si>
    <t>Positionen EH/FH</t>
  </si>
  <si>
    <t>Zins- und sonstige Finanzerträge</t>
  </si>
  <si>
    <t>Zins- und sonstige Finanzaufwendungen</t>
  </si>
  <si>
    <t>Finanzergebnis</t>
  </si>
  <si>
    <t>2.1.1.1</t>
  </si>
  <si>
    <t>1.1.1.0</t>
  </si>
  <si>
    <t>Verwaltungssteuerung</t>
  </si>
  <si>
    <t>1.1.1.3</t>
  </si>
  <si>
    <t>Öffentlichkeitsarbeit</t>
  </si>
  <si>
    <t>1.1.1.4</t>
  </si>
  <si>
    <t>Gremien</t>
  </si>
  <si>
    <t>1.1.1.5</t>
  </si>
  <si>
    <t>Lokale Agenda</t>
  </si>
  <si>
    <t>1.1.1.6</t>
  </si>
  <si>
    <t>Gleichstellung</t>
  </si>
  <si>
    <t>1.1.1.7</t>
  </si>
  <si>
    <t>Personalvertretung</t>
  </si>
  <si>
    <t>1.1.1.9</t>
  </si>
  <si>
    <t>Demographische Entwicklung</t>
  </si>
  <si>
    <t>1.1.2.0</t>
  </si>
  <si>
    <t>Personal und Organisation</t>
  </si>
  <si>
    <t>1.1.4.4</t>
  </si>
  <si>
    <t>EDV</t>
  </si>
  <si>
    <t>1.1.4.5</t>
  </si>
  <si>
    <t>zentrale Beschaffung, sonst. zentrale Dienste</t>
  </si>
  <si>
    <t>1.1.9.0</t>
  </si>
  <si>
    <t>Schiedsamtswesen</t>
  </si>
  <si>
    <t>1.2.1.0</t>
  </si>
  <si>
    <t>Statistik und Wahlen</t>
  </si>
  <si>
    <t xml:space="preserve">Teilhaushalt 1.1 </t>
  </si>
  <si>
    <t>Innere Verwaltung, Personalwesen und Förderung von Aktivitäten Dritter</t>
  </si>
  <si>
    <t>Teilhaushalt 1.2</t>
  </si>
  <si>
    <t>Bildung u. Erziehung, Jugend, Kultur, Sport und Erholung</t>
  </si>
  <si>
    <t>2.0.1.0</t>
  </si>
  <si>
    <t>Sonstige Schulträgeraufgaben, Allgemeine Schulverwaltung</t>
  </si>
  <si>
    <t>Grundschule Brachbach</t>
  </si>
  <si>
    <t>2.1.1.2</t>
  </si>
  <si>
    <t>Grundschule Kirchen</t>
  </si>
  <si>
    <t>2.1.1.3</t>
  </si>
  <si>
    <t>Grundschule Wehbach</t>
  </si>
  <si>
    <t>2.1.1.4</t>
  </si>
  <si>
    <t>Grundschule Herkersdorf/Offhausen</t>
  </si>
  <si>
    <t>2.1.1.5</t>
  </si>
  <si>
    <t>Grundschule Niederschelderhütte</t>
  </si>
  <si>
    <t>2.1.1.6</t>
  </si>
  <si>
    <t>Grundschule Niederfischbach</t>
  </si>
  <si>
    <t>2.1.2.1</t>
  </si>
  <si>
    <t>Duale Oberschule</t>
  </si>
  <si>
    <t>2.1.5.1</t>
  </si>
  <si>
    <t>Realschule Plus</t>
  </si>
  <si>
    <t>2.1.8.1</t>
  </si>
  <si>
    <t>Integrierte Gesamtschule</t>
  </si>
  <si>
    <t>2.5.3.1</t>
  </si>
  <si>
    <t>Förderung Tierpark</t>
  </si>
  <si>
    <t>2.6.2.2</t>
  </si>
  <si>
    <t>2.7.1.0</t>
  </si>
  <si>
    <t>Verwaltung der Volkshochschulen</t>
  </si>
  <si>
    <t>2.8.1.1</t>
  </si>
  <si>
    <t>Förderung der Heimatpflege</t>
  </si>
  <si>
    <t>3.6.2.1</t>
  </si>
  <si>
    <t>Jugendarbeit</t>
  </si>
  <si>
    <t>3.6.5.1</t>
  </si>
  <si>
    <t>4.2.1.0</t>
  </si>
  <si>
    <t>Sportförderung</t>
  </si>
  <si>
    <t>5.7.5.0</t>
  </si>
  <si>
    <t>Tourismus</t>
  </si>
  <si>
    <t>Teilhaushalt 2</t>
  </si>
  <si>
    <t>1.1.4.1</t>
  </si>
  <si>
    <t>1.1.4.8</t>
  </si>
  <si>
    <t>Bereitstellung und Bewirtschaftung von Verwaltungsgebäuden</t>
  </si>
  <si>
    <t>1.1.6.0</t>
  </si>
  <si>
    <t>Finanzen</t>
  </si>
  <si>
    <t>1.1.6.1</t>
  </si>
  <si>
    <t>Zahlungsabwicklung - VG Kasse</t>
  </si>
  <si>
    <t>5.7.1.0</t>
  </si>
  <si>
    <t>Wirtschaftsförderung</t>
  </si>
  <si>
    <t>5.7.3.1</t>
  </si>
  <si>
    <t>Kommunale Einrichtungen und Unternehmen</t>
  </si>
  <si>
    <t>Teilhaushalt 3</t>
  </si>
  <si>
    <t>1.2.2.1</t>
  </si>
  <si>
    <t>Öffentliche Sicherheit und Ordnung, Vollstreckungsdienst</t>
  </si>
  <si>
    <t>1.2.2.3</t>
  </si>
  <si>
    <t>Personenstandswesen</t>
  </si>
  <si>
    <t>1.2.2.4</t>
  </si>
  <si>
    <t>Gewerbe und Gaststätten</t>
  </si>
  <si>
    <t>1.2.2.6</t>
  </si>
  <si>
    <t>Bürgerbüro</t>
  </si>
  <si>
    <t>1.2.3.1</t>
  </si>
  <si>
    <t>1.2.3.4</t>
  </si>
  <si>
    <t>Zulassung- und Abmeldung von Fahrzeugen</t>
  </si>
  <si>
    <t>1.2.3.5</t>
  </si>
  <si>
    <t>Überwachung des ruhenden Verkehrs</t>
  </si>
  <si>
    <t>1.2.3.6</t>
  </si>
  <si>
    <t>Überwachung des fließenden Verkehrs</t>
  </si>
  <si>
    <t>1.2.6.0</t>
  </si>
  <si>
    <t>Brandschutz</t>
  </si>
  <si>
    <t>Hilfe zum Lebensunterhalt und Hilfe in besonderen Lebenslagen</t>
  </si>
  <si>
    <t>Grundsicherung (Abrechnung mit der ARGE Grundsicherung AK)</t>
  </si>
  <si>
    <t>3.3.1.0</t>
  </si>
  <si>
    <t>Förderung der Wohlfahrtspflege</t>
  </si>
  <si>
    <t>3.5.1.9</t>
  </si>
  <si>
    <t>Sozialverwaltung</t>
  </si>
  <si>
    <t>Teilhaushalt 4</t>
  </si>
  <si>
    <t>3.6.6.1</t>
  </si>
  <si>
    <t>Kinderspielplätze</t>
  </si>
  <si>
    <t>5.0.0.0</t>
  </si>
  <si>
    <t>Bauverwaltung</t>
  </si>
  <si>
    <t>5.1.1.0</t>
  </si>
  <si>
    <t>5.1.1.1</t>
  </si>
  <si>
    <t>5.1.1.2</t>
  </si>
  <si>
    <t>Bauleitplanung</t>
  </si>
  <si>
    <t>5.2.1.0</t>
  </si>
  <si>
    <t>5.4.1.0</t>
  </si>
  <si>
    <t>Verkehrsanlagen</t>
  </si>
  <si>
    <t>5.5.2.1</t>
  </si>
  <si>
    <t>Gewässerunterhaltung</t>
  </si>
  <si>
    <t>5.5.4.0</t>
  </si>
  <si>
    <t>Naturschutz</t>
  </si>
  <si>
    <t>Teilhaushalt 5</t>
  </si>
  <si>
    <t>6.1.1.1</t>
  </si>
  <si>
    <t>Steuern</t>
  </si>
  <si>
    <t>6.1.1.3</t>
  </si>
  <si>
    <t>Allgemeine Zuweisungen</t>
  </si>
  <si>
    <t>6.1.1.4</t>
  </si>
  <si>
    <t>Allgemeine Umlagen</t>
  </si>
  <si>
    <t>6.1.2.1</t>
  </si>
  <si>
    <t>Kredite (für Investitionen)</t>
  </si>
  <si>
    <t>6.1.2.2</t>
  </si>
  <si>
    <t>Liquiditätskredite</t>
  </si>
  <si>
    <t>6.2.6.0</t>
  </si>
  <si>
    <t>Beteiligungen</t>
  </si>
  <si>
    <t>Zuwendungen und allgemeine Umlagen und sonstige Transfererträge</t>
  </si>
  <si>
    <t>Einzahlungen aus Zuwendungen, allgemeinen Umlagen und sonstigen Transfererträgen</t>
  </si>
  <si>
    <t>Hierunter fallen bei der Verbandsgemeinde Zuweisungen vom Land (für Schulen, Jugendarbeit, Brandschutz, Schlüsselzuweisungen B1 und B2).</t>
  </si>
  <si>
    <t>Gebühren aus dem Bereich öffentliche Sicherheit und Ordnung, Personenstandswesen, Gewerbe, Bürgerbüro, Zulassung von Fahrzeugen, Bauüberwachung, Entgelte für die Benutzung von öffentlichen Einrichtungen (Grundschulen, Ganztagsschulen).</t>
  </si>
  <si>
    <t>Entgelte aus Mieten und Pachten (Verwaltungs-, Schul- und Feuerwehrgebäude), Beteiligungen an den Essenkosten der Schulen.</t>
  </si>
  <si>
    <t>Erstattung von den Ortsgemeinden für das Personal in den Gemeindebüros und Turnhallen, Verwaltungskostenbeitrag der Verbandsgemeindewerke und Strukturförderungsgesellschaft, Abrechnung der Grundsicherung mit ARGE, Vorabausgleich Freizeitbad Molzberg.</t>
  </si>
  <si>
    <t>Unterhaltung und Bewirtschaftung von Grundstücken, Außenanlagen, Gebäuden- und Gebäudeeinrichtungen, Verbrauchs- und Betriebsmittel (Streusalz), Fahrzeugunterhaltung, geringwertige Geräte und Ausstattungsgegenstände, Labor- und Werkstattbedarf in Schulen und Kindertagesstätten, Essenkosten an Schulen, Unterhaltung des Infrastrukturvermögens.</t>
  </si>
  <si>
    <t>Hilfe zum Lebensunterhalt, Grundsicherung im Alter und bei Erwerbsminderung, Hilfen für Asylbewerber, Abrechnung mit der ARGE.</t>
  </si>
  <si>
    <t>Aufwendungen für Fortbildungen und Dienstreisen, Fachliteratur, Büromaterial, Verfügungsmittel und Repräsentationen, öffentliche Bekanntmachungen, Datenverarbeitung, Versicherungen, Telefonkosten, Porto und Versand, Aufwendungen für Dienst- und Schutzkleidung, Mieten/Pachten/Leasing, Sachverständigen-, Gerichts und ähnliche Kosten, Einzel- und Pauschalwertberichtungen auf Forderungen.</t>
  </si>
  <si>
    <t>Zinserstattungen von Gemeinden für Darlehen</t>
  </si>
  <si>
    <t>Zu zahlende Zinsen aus bestehenden Kreditverträgen. Bei Fehlbeträgen in der Einheitskasse müssen diese ebenfalls entsprechend verzinst werden.</t>
  </si>
  <si>
    <t>Kosten für ehrenamtliche Tätigkeit, Dienstbezüge der Beamten, Löhne der Arbeitnehmer und sonstige Personalnebenaufwendungen. Zuführungen zu Pensions-, Beihilfe- und Altersteilzeitrückstellungen zählen ebenfalls zu den Personalaufwendungen, sind allerdings zunächst nicht zahlungswirksam und werden verlustwirksam verbucht.</t>
  </si>
  <si>
    <t>Erträge aus der Auflösung von Rückstellungen und sonstigen Sonderposten, Erträge aus der Veräußerung von beweglichen Vermögensgegenständen (Z.B. alte PCs und Bildschirme), Erträge aus dem Verkauf von Stamm- und Heimatbüchern, Versicherungserstattungen, Konzessionsabgaben, Erträge aus dem Verkauf von Grundstücken und Gebäuden, Auflösung Pauschal- und Einzelwertberichtigungen.</t>
  </si>
  <si>
    <r>
      <t xml:space="preserve">Die </t>
    </r>
    <r>
      <rPr>
        <b/>
        <sz val="10"/>
        <rFont val="Arial"/>
        <family val="2"/>
      </rPr>
      <t xml:space="preserve">Schlüsselzuweisungen B2 </t>
    </r>
    <r>
      <rPr>
        <sz val="10"/>
        <rFont val="Arial"/>
        <family val="2"/>
      </rPr>
      <t xml:space="preserve">richten sich nach bestimmten Belastungen, die die Verbandsgemeinden und deren Ortsgemeinden zu tragen haben und sollen deren Wirkung abmildern. Hierzu wird die sogenannte Bedarfsmesszahl errechnet. Grundlage der Bedarfsmesszahl sind die Bevölkerungszahl der Gemeinde und sog. Leistungsansätze für besondere Belastungen.  </t>
    </r>
  </si>
  <si>
    <t>Kostenbeteiligungen- und erstattungen vom (über-) örtlichen Träger für Hilfe zum Lebensunterhalt, Grundsicherung und Hilfen für Asylbewerber.</t>
  </si>
  <si>
    <t>Öffentlich rechtliche Leistungsentgelte sind Einnahmen die der Verbandsgemeinde aufgrund einer öffentlich-rechtlichen Regelung zufließen. Es wird dabei zwischen Gebühren für Verwaltungsleistungen, Benutzungsgebühren und diversen Sondergebühren unterschieden. Verwaltungsgebühren werden in der Regel auf der Grundlage gesetzlicher oder satzungsmäßiger Regelungen für eine Verwaltungsleistung erhoben. Ein Beispiel hierfür sind die Gebühren des Standesamtes, bei dem der Nutzer der Verwaltungseinheit, also der Bürger, eine Gebühr für die Verwaltungshandlung entrichten muss, zum Beispiel die Eintragung der Geburt eines Kindes. 
Bei Benutzungsgebühren steht der Nutzen des Entgeltschuldners im Vordergrund. Hier sind die Gebühren für die Nutzung der offenen Ganztagsschule ein gutes Beispiel. Die Gebühr wird hier dafür erbracht, dass der Gebührenschuldner oder dessen Kinder die besondere Betreuungsleistung in Anspruch nehmen. Die Abgrenzung zu privatrechtlichen Erträgen erfolgt über die Beantwortung der Frage, ob die Einzahlung aufgrund eines zivilrechtlichen Vertrages erfolgt oder aufgrund einer öffentlich - rechtlichen Regelung.</t>
  </si>
  <si>
    <t>Kredite zur Liquiditätssicherung sind solche Kredite die in der Regel kurzfristig zur Sicherstellung der Zahlungsfähigkeit der Kommune benötigt werden. Da die Verbandsgemeinde gem. § 68 Abs. 4, §§ 106 und 107 GemO mit den Ortsgemeinden eine Einheitskasse bildet, werden über die Liquiditätskredite der Verbandsgemeinde die Fehlbeträge der Ortsgemeinden mit finanziert. Im Haushalt der Verbandsgemeinde sind lediglich die auf die Verbandsgemeinde entfallenden Anteile an den Liquiditätskrediten darzustellen.</t>
  </si>
  <si>
    <t>Saldo der ordentlichen und außer-ordentlichen Ein- und Auszahlungen
(§ 3 Abs.1 Nr. 26 GemHVO)</t>
  </si>
  <si>
    <t>Raumordnung, Landesplanung, räumliche Entwicklungsplanung</t>
  </si>
  <si>
    <t>Förderung der Musikpflege</t>
  </si>
  <si>
    <t>Verwaltung der Kitas</t>
  </si>
  <si>
    <t>Seite</t>
  </si>
  <si>
    <t>Stand 31.12.11</t>
  </si>
  <si>
    <t>Stand 31.12.13</t>
  </si>
  <si>
    <t>Stand 31.12.12</t>
  </si>
  <si>
    <t>Jahr</t>
  </si>
  <si>
    <t>2.7</t>
  </si>
  <si>
    <t>Ansätze für Auszahlungen aus Investitionstätigkeit werden gem. § 16 Abs. 3 GemHVO innerhalb eines Teilhaushalts für gegenseitig deckungsfähig erklärt.</t>
  </si>
  <si>
    <t>2.8</t>
  </si>
  <si>
    <t>Ansätze für ordentliche Auszahlungen werden zu Gunsten der Auszahlungen aus Investitionstätigkeit des selben Teilhaushalts gem. § 16 Abs. 4 GemHVO für einseitig deckungsfähig erklärt.</t>
  </si>
  <si>
    <t>Gesamtzusammenstellung</t>
  </si>
  <si>
    <t>Übersicht über die Auswirkungen im Ergebnisplan</t>
  </si>
  <si>
    <t>10  Summe der laufenden Erträge aus Verwaltungstätigkeit</t>
  </si>
  <si>
    <t>19  Summe der laufenden Aufwendungen aus Verwaltungstätigkeit:</t>
  </si>
  <si>
    <t>20  Ergebnis der laufenden Verwaltungstätigkeit</t>
  </si>
  <si>
    <t>Übersicht über die Auswirkungen im Finanzplan</t>
  </si>
  <si>
    <t>10  Einzahlungen aus laufender Verwaltungstätigkeit</t>
  </si>
  <si>
    <t>17  Auszahlungen aus laufender Verwaltungstätigkeit:</t>
  </si>
  <si>
    <t>18  Saldo der Ein- und Auszahlungen aus laufender Verwaltungstätigkeit</t>
  </si>
  <si>
    <t>Summe der Erträge:</t>
  </si>
  <si>
    <t>Summe der Einzahlungen:</t>
  </si>
  <si>
    <t>Verkehrsregelung, Verkehrslenkung, verkehrsrechtliche 
Genehmigungen und Anordnungen</t>
  </si>
  <si>
    <t>EUR</t>
  </si>
  <si>
    <t>Die Aufwendungen der Kontengruppen 50 und 51 sind insgesamt gegenseitig deckungsfähig, soweit nicht in den Bewirtschaftungsregelungen der Teilhaushalte etwas anderes bestimmt ist. Für diese Kontengruppen ist die Deckungsfähigkeit mit anderen Kontengruppen ausgeschlossen.</t>
  </si>
  <si>
    <t>Der Verbandsgemeinderat der Verbandsgemeinde Kirchen (Sieg) hat aufgrund von § 95 der Gemeindeordnung Rheinland-Pfalz vom 31. Januar 1994 (GVBl. S. 153), in der derzeit gültigen Fassung, folgende Haushaltssatzung beschlossen:</t>
  </si>
  <si>
    <t>Gemäß § 96 der Gemeindeordnung für Rheinland-Pfalz (GemO) ist der Haushaltsplan die Grundlage für die Haushaltswirtschaft der Gemeinde und ist für die  Gemeinde verbindlich. Im Haushaltsplan sind grundsätzlich alle anfallenden Erträge und Aufwendungen, alle Einzahlungen und Auszahlungen, sowie die notwendigen Verpflichtungsermächtigungen für Auszahlungen, die sich über mehrere Jahre erstrecken, einzuplanen.</t>
  </si>
  <si>
    <t>A. Pflichtangaben:</t>
  </si>
  <si>
    <t>Die Verbandsgemeinde Kirchen und ihre Ortsgemeinden wenden seit dem Haushaltsjahr 2007 für Haushaltsplanung und Haushaltsausführung die Regelungen der kommunalen Doppik an.  Danach plant die kommunale Gebietskörperschaft sowohl den Ergebnishaushalt, dieser entspricht weitestgehend einer Plan-Gewinn-und-Verlustrechnung. Das Jahresergebnis ist der Saldo aus allen Erträgen und Aufwendungen des geplanten Haushaltsjahres und spiegelt den Werteverzehr des Haushaltsjahres wieder, somit also die geplante Veränderung des Eigenkapitals.</t>
  </si>
  <si>
    <t>Die Planung ergeht gem. § 2 Gemeindehaushaltsverordnung (GemHVO) in der Form einer nach Ertrags- und Aufwandsarten gegliederten Gesamtaufstellung aller erwarteten Erträge und Aufwendungen.</t>
  </si>
  <si>
    <t>Entwicklung der Finanzmittelüberschüsse/der Finanzmittelfehlbeträge:</t>
  </si>
  <si>
    <t>Saldo der ordentlichen und außerordentlichen Ein- und Auszahlungen</t>
  </si>
  <si>
    <t>= vorzutragender Betrag</t>
  </si>
  <si>
    <t>Entwicklung der Investitionen:</t>
  </si>
  <si>
    <t>Entwicklung der Investitionskredite sowie die Belastung des Haushalts durch kreditähnliche Rechtsgeschäfte:</t>
  </si>
  <si>
    <t>zu finanzierender Investitionsbetrag:</t>
  </si>
  <si>
    <t>Stand 31.12.14</t>
  </si>
  <si>
    <t>In diesem Betrag ist auch die Aufnahme von Krediten für die ungedeckten Ausgaben der Ortsgemeinden enthalten.</t>
  </si>
  <si>
    <t>Rechnung 2011</t>
  </si>
  <si>
    <t>Entwicklung der Kredite zur Liquiditätssicherung:</t>
  </si>
  <si>
    <t>Entwicklung des Eigenkapitals:</t>
  </si>
  <si>
    <t>Eigenkapital ist der in der Bilanz unter der Passivposition 1 (Unterpositionen 1.1 - 1.4) ausgewiesene Differenzbetrag zwischen dem fortgeführten Wert des Vermögens und der Summe aus Sonderposten und Fremdkapital (Passivposition 2 - 5). Das Eigenkapital spiegelt den Wert wider, der durch eigene Mittel, also durch eigene Kraft in den Aktivposten enthalten ist. Dieser Wert verändert sich durch die laufende Geschäftstätigkeit der Verwaltung dauernd. Im Jahresabschluss wird die schlussendliche Veränderung des Eigenkapitals im Haushaltsjahr im Rahmen der Jahresrechnung ermittelt. Die geplante Veränderung des Eigenkapitals ergibt sich aus dem Ergebnisplan.</t>
  </si>
  <si>
    <t xml:space="preserve">lfd. Nr. </t>
  </si>
  <si>
    <t>Ergebnis
(gem. § 2 Abs. 1 Nr. 31 GemHVO)</t>
  </si>
  <si>
    <t>Für die Abdeckung der Aufwendungen während der Freizeitphase der Altersteilzeit wird eine Rückstellung in die Bilanz eingestellt. Die nötigen Aufwendungen sind getrennt nach Arbeitnehmern und Beamten veranschlagt.</t>
  </si>
  <si>
    <t>kein Sperrvermerk vorhanden</t>
  </si>
  <si>
    <t>Erhebliche über- und außerplanmäßige Aufwendungen oder Auszahlungen gem. § 100 Abs. 1 S. 2 GemO liegen vor, wenn im Einzelfall 15.000,00 EUR überschritten sind.</t>
  </si>
  <si>
    <t xml:space="preserve">Die Bewilligung von Altersteilzeit für Beschäftigte wird in </t>
  </si>
  <si>
    <t>Sonstige Einzahlungen</t>
  </si>
  <si>
    <t>Aufwendungen für Sach- und Dienstleistungen</t>
  </si>
  <si>
    <t>Auszahlungen für Sach- und Dienstleistungen</t>
  </si>
  <si>
    <t>Ausgleichsleistungen nach § 67 Abs. 7 GemO</t>
  </si>
  <si>
    <t>Ausgleichsleistungen nach § 67 Abs. 7 GemO werden nicht geleistet.</t>
  </si>
  <si>
    <t>Berechnungsgrundlage für die Sonderumlage ist der Fehlbedarf des Ergebnishaushalts für die Grundschulen in Trägerschaft der Verbandsgemeinde. Der Fehlbedarf des Ergebnishaushalts umfasst auch alle im Zusammenhang mit den Gebäuden anfallenden Aufwendungen und Erträge, soweit sie den Grundschulen zuzurechnen sind. Die Zurechnung erfolgt bei Gebäuden, die nicht ausschließlich dem Zweck einer Grundschule dienen, nach der tatsächlich genutzten Fläche. Umlagegrundlage ist die Summe aus der Steuerkraftmesszahlen nach § 13 LFAG und Schlüsselzuweisungen nach §§ 8 und 9 Abs. 2 i.V.m. § 11 Abs. 5 LFAG der umlagepflichtigen Körperschaften.</t>
  </si>
  <si>
    <t>Die Verbandsgemeinde Kirchen erhebt die Vergnügungssteuer aufgrund der Ermächtigung im KAG und der Satzung der Verbandsgemeinde über die Erhebung von Vergnügungssteuer.</t>
  </si>
  <si>
    <t>Stand 31.12.15</t>
  </si>
  <si>
    <t>Nr. 7</t>
  </si>
  <si>
    <t>Die Veränderung des Sonderpostens für Belastungen aus dem kommunalen Finanzausgleich werden bei der Verbandsgemeinde nicht ausgewiesen.</t>
  </si>
  <si>
    <t>Ermittlung der Umlagebeträge</t>
  </si>
  <si>
    <t>Der umlagefähige Betrag von</t>
  </si>
  <si>
    <t xml:space="preserve">wird entsprechend dem Verhältnis der Steuerkraft und der Schlüsselzuweisungen auf die </t>
  </si>
  <si>
    <t>Ortsgemeinden umgelegt. Die Steuerkraftzahlermittlung entspricht den Beträgen, die für den  Finanzausgleich ermittelt wurden.</t>
  </si>
  <si>
    <t>Da die Ortsgemeinde Friesenhagen die Grundschule in eigener Trägerschaft hält, ist sie von der Sonderumlage ausgenommen.</t>
  </si>
  <si>
    <t>Gemäß § 26 Abs. 2 und Abs. 1 Landesfinanzausgleichsgesetz (LFAG) vom 30.11.1999 (GVBl. S. 415), in der derzeit gültigen Fassung, erhebt die Verbandsgemeinde von den Ortsgemeinden Brachbach, Harbach, Mudersbach und Niederfischbach, sowie von der Stadt Kirchen (Sieg) eine Sonderumlage.</t>
  </si>
  <si>
    <t>Die zweite Komponente in der Haushaltsplanung der Kommunen nach der GemHVO ist der Finanzplan nach § 3 GemHVO. Hierin werden die erwarteten Einzahlungen und die Auszahlungen gegenübergestellt. Das Ergebnis des Finanzhaushaltes stellt somit die erwartete Veränderung des Barmittelbestandes der Kommune dar. Im Finanzplan sind auch nicht ergebniswirksame Auszahlungen und Einzahlungen (Aktivtausch, Bilanzverlängerung, -verkürzung) enthalten. Dies sind insbesondere die Posten für Investitionsausgaben (Aktivtausch), Kreditaufnahme und Investitionszuwendungen (Bilanzverlängerung) und Tilgung von Krediten (Bilanzverkürzung). Die Ein- und Auszahlungen für Investitionen sind nicht Bestandteil des Haushaltsausgleichs des Finanzhaushalts und daher nicht in der hier angegebenen Entwicklung der Finanzmittelüberschüsse und -fehlbeträge berücksichtigt.</t>
  </si>
  <si>
    <t>VG-Umlage</t>
  </si>
  <si>
    <t>5.1.1.5</t>
  </si>
  <si>
    <t>5.1.1.3</t>
  </si>
  <si>
    <t>Dorferneuerung, Städtebauförderung</t>
  </si>
  <si>
    <t>Bau- und Grundstücksordnung</t>
  </si>
  <si>
    <t>Stand 31.12.16</t>
  </si>
  <si>
    <t>Betrag</t>
  </si>
  <si>
    <t>in €</t>
  </si>
  <si>
    <t>5. Haushaltsvorjahr (festgestelltes Jahresergebnis)</t>
  </si>
  <si>
    <t>4. Haushaltsvorjahr (festgestelltes Jahresergebnis)</t>
  </si>
  <si>
    <t>1. Haushaltsvorjahr (Ansatz des Haushaltsvorjahres - einschl. Nachträge)</t>
  </si>
  <si>
    <t>Jahresergebnis (Ansatz des Haushaltsjahres)</t>
  </si>
  <si>
    <t>Übersicht über die Entwicklung der Jahresergebnisse 
(gemäß Muster 27 zu § 93 Abs. 4 GemO)</t>
  </si>
  <si>
    <t>Übersicht über die Entwicklung der Finanzmittelüberschüsse und -fehlbeträge
(gemäß Muster 28 zu § 93 Abs. 4 GemO)</t>
  </si>
  <si>
    <t>aus Haushaltsvorjahren vorzutragende Beträge
davon aus:</t>
  </si>
  <si>
    <t>vorzutragender Betrag</t>
  </si>
  <si>
    <r>
      <t xml:space="preserve">1. Haushaltsvorjahr </t>
    </r>
    <r>
      <rPr>
        <sz val="6"/>
        <rFont val="Arial"/>
        <family val="2"/>
      </rPr>
      <t>(Ansatz des Haushaltsvorjahres - einschl. Nachträge)</t>
    </r>
  </si>
  <si>
    <t>nachrichtlich:
aufgelaufenes
Eigenkapital</t>
  </si>
  <si>
    <t>+ Ansatz für Jahrsergebnis des Haushaltsvorjahres</t>
  </si>
  <si>
    <t>+ Ansatz für Jahrsergebnis des Haushaltsjahres</t>
  </si>
  <si>
    <t>+ geplantes Jahresergenis des Haushaltsfolgejahres</t>
  </si>
  <si>
    <t>+ geplantes Jahresergebnis des 2. Haushaltsfolgejahres</t>
  </si>
  <si>
    <t>+ geplantes Jahresergebnis des 3. Haushaltsfolgejahres</t>
  </si>
  <si>
    <t>Übersicht über die Entwicklung des Eigenkapital
(gemäß Muster 29 zu § 95 Abs. 3 GemO)</t>
  </si>
  <si>
    <t>Rechnung 2012</t>
  </si>
  <si>
    <t>Rechnung 2013</t>
  </si>
  <si>
    <t>Schlüssel-zuweisung B1</t>
  </si>
  <si>
    <t>Schlüssel-zuweisung B2</t>
  </si>
  <si>
    <t>Investitons-schlüsselzuw.</t>
  </si>
  <si>
    <t>vorl. Rechn.Erg.</t>
  </si>
  <si>
    <t>Stand 31.12.17</t>
  </si>
  <si>
    <t>Ansätze des Haushalts-jahres
 2020</t>
  </si>
  <si>
    <t>2. Haushaltsvorjahr (vorl. Rechnungsergebnis)</t>
  </si>
  <si>
    <t>+ Jahresergebnis des zweiten Haushaltsvorjahres (vorl. Ergebnis)</t>
  </si>
  <si>
    <t>Eigenkapital zum 31.12. des dritten Haushaltsvorjahres (vorl. Ergebnis)</t>
  </si>
  <si>
    <t>Maik Köhler</t>
  </si>
  <si>
    <t>Für Kleineinleiter beträgt die Abwasserabgabe (§ 28 Entgeltsatzung Abwasserbeseitigung)  je Einwohner</t>
  </si>
  <si>
    <t>festgesetzt.</t>
  </si>
  <si>
    <t>Ansätze des Haushalts-jahres
 2021</t>
  </si>
  <si>
    <t>Umlage</t>
  </si>
  <si>
    <t>Abschreibungen*</t>
  </si>
  <si>
    <t>*ohne Planabschreibung</t>
  </si>
  <si>
    <t>Rechnung 2014</t>
  </si>
  <si>
    <t>Gebäudemanagement</t>
  </si>
  <si>
    <t>Finanzen und kommunale Einrichtungen</t>
  </si>
  <si>
    <t>Rechnung 2015</t>
  </si>
  <si>
    <t>Rechnung 2016</t>
  </si>
  <si>
    <t>Rechn.Erg.</t>
  </si>
  <si>
    <t>Ansätze des Haushalts-jahres
 2022</t>
  </si>
  <si>
    <t>Bei den Ständen zum 31.12.2017 handelt es sich um vorläufige Werte, die ggf. der Änderung unterliegen.</t>
  </si>
  <si>
    <r>
      <rPr>
        <u/>
        <sz val="10"/>
        <rFont val="Arial"/>
        <family val="2"/>
      </rPr>
      <t>Hinweis:</t>
    </r>
    <r>
      <rPr>
        <sz val="10"/>
        <rFont val="Arial"/>
        <family val="2"/>
      </rPr>
      <t xml:space="preserve"> 
Entsprechend der aktuellen örtlichen Verwaltungsstruktur wurden die Produkte 1.1.4.1, 1.1.4.8 und 5.7.1.0 aus dem Teilhaushalt 2 in den Teilhaushalt 4 verschoben.</t>
    </r>
  </si>
  <si>
    <t>Kommunaler Klimaschutz</t>
  </si>
  <si>
    <t>Planungsstelle</t>
  </si>
  <si>
    <t>1.1.4.4/0020.784100</t>
  </si>
  <si>
    <t>1.1.4.4/0020.785710</t>
  </si>
  <si>
    <t>1.1.4.5/0010.785710</t>
  </si>
  <si>
    <t>2.0.1.0/0001.785710</t>
  </si>
  <si>
    <t>2.1.1.1/0110.785710</t>
  </si>
  <si>
    <t>2.1.1.1/0111.785710</t>
  </si>
  <si>
    <t>2.1.1.3/0303.785930</t>
  </si>
  <si>
    <t>2.1.1.4/0200.785710</t>
  </si>
  <si>
    <t>2.1.1.5/0303.785930</t>
  </si>
  <si>
    <t>2.1.1.6/0250.785710</t>
  </si>
  <si>
    <t>3.6.2.1/0001.785710</t>
  </si>
  <si>
    <t>5.7.5.0/0600.681420</t>
  </si>
  <si>
    <t>5.7.5.0/0600.785930</t>
  </si>
  <si>
    <t>1.1.4.8/0016.785710</t>
  </si>
  <si>
    <t>1.1.4.8/0019.785930</t>
  </si>
  <si>
    <t>1.2.2.3/0001.785710</t>
  </si>
  <si>
    <t>1.2.6.0/0060.681420</t>
  </si>
  <si>
    <t>1.2.6.0/0060.785710</t>
  </si>
  <si>
    <t>Jahresbeschaffung Feuerwehr</t>
  </si>
  <si>
    <t>1.2.6.0/0071.785930</t>
  </si>
  <si>
    <t>1.2.6.0/0073.681420</t>
  </si>
  <si>
    <t>1.2.6.0/0075.681430</t>
  </si>
  <si>
    <t>1.2.6.0/0075.785600</t>
  </si>
  <si>
    <t>1.2.6.0/0079.785930</t>
  </si>
  <si>
    <t>1.2.6.0/0080.785930</t>
  </si>
  <si>
    <r>
      <t>Die Schlüsselzuweisungen A</t>
    </r>
    <r>
      <rPr>
        <sz val="10"/>
        <rFont val="Arial"/>
        <family val="2"/>
      </rPr>
      <t xml:space="preserve"> sollen die finanzielle Mindestausstattung der </t>
    </r>
    <r>
      <rPr>
        <i/>
        <sz val="10"/>
        <rFont val="Arial"/>
        <family val="2"/>
      </rPr>
      <t>Ortsgemeinden</t>
    </r>
    <r>
      <rPr>
        <sz val="10"/>
        <rFont val="Arial"/>
        <family val="2"/>
      </rPr>
      <t xml:space="preserve"> sichern. Hierdurch wird garantiert, dass die Ortsgemeinden 78,5  v.H. der landesdurchschnittlichen Steuerkraft zur Verfügung haben. Je höher demnach die Steuerkraft einer Gemeinde ist, umso geringer fällt die Schlüsselzuweisung A aus. Sollte die Steuerkraft einer Gemeinde über 78,5 v.H. des Landesdurchschnitts liegen, erhält diese keine Schlüsselzuweisung A.</t>
    </r>
  </si>
  <si>
    <t>Ab dem Haushaltsjahr 2019 wird voraussichtlich keine Umlage für den Ausgleich des Fonds Deutsche Einheit mehr erhoben, da dieser Fond voll ausfinanziert ist.</t>
  </si>
  <si>
    <t>Steuerkraftzahlen</t>
  </si>
  <si>
    <t>VG - Umlage</t>
  </si>
  <si>
    <t xml:space="preserve"> Grundsteuer</t>
  </si>
  <si>
    <t>Grundsteuer</t>
  </si>
  <si>
    <t>Gewerbe-steuer</t>
  </si>
  <si>
    <t>Gemeinde-anteil Einkommen-steuer</t>
  </si>
  <si>
    <t>Gemeinde-anteil an der Umsatz-steuer</t>
  </si>
  <si>
    <t>Ausgleichs-leistungen n. § 21 LFAG</t>
  </si>
  <si>
    <t>Steuerkraft-messzahlen</t>
  </si>
  <si>
    <t>Schlüssel-zuweisungen</t>
  </si>
  <si>
    <t>Insgesamt Spalte 8 + 9</t>
  </si>
  <si>
    <t>A</t>
  </si>
  <si>
    <t>B</t>
  </si>
  <si>
    <t xml:space="preserve"> </t>
  </si>
  <si>
    <t>E6</t>
  </si>
  <si>
    <t>F6</t>
  </si>
  <si>
    <t>E5</t>
  </si>
  <si>
    <t>F5</t>
  </si>
  <si>
    <t>E4</t>
  </si>
  <si>
    <t>F4</t>
  </si>
  <si>
    <t>E3</t>
  </si>
  <si>
    <t>F3</t>
  </si>
  <si>
    <t>E1</t>
  </si>
  <si>
    <t>F1</t>
  </si>
  <si>
    <t>E2</t>
  </si>
  <si>
    <t>F2</t>
  </si>
  <si>
    <t>E7</t>
  </si>
  <si>
    <t>F7</t>
  </si>
  <si>
    <t>Personal- und Versorgungsaufwendungen</t>
  </si>
  <si>
    <t>Personal- und Versorgungsausazahlungen</t>
  </si>
  <si>
    <t>E9</t>
  </si>
  <si>
    <t>F9</t>
  </si>
  <si>
    <t>Durch die Reform der GemHVO wurden die Postition Personal- und Versorgungsaufwand zu einer  Position zusammengezogen</t>
  </si>
  <si>
    <t>E10</t>
  </si>
  <si>
    <t>F10</t>
  </si>
  <si>
    <t>E11</t>
  </si>
  <si>
    <t>E12</t>
  </si>
  <si>
    <t>F12</t>
  </si>
  <si>
    <t>E13</t>
  </si>
  <si>
    <t>F13</t>
  </si>
  <si>
    <t>E14</t>
  </si>
  <si>
    <t>F14</t>
  </si>
  <si>
    <t xml:space="preserve">Voraussichtlicher Stand zu Beginn des Haushaltsvorjahres </t>
  </si>
  <si>
    <t>Die hier veranschlagten Erträge sind in der Regel Ersätze für Aufwendungen die die Verbandsgemeinde im Rahmen der sozialen Sicherung zu tätigen hat. Die Summe der Aufwendungen im Einzelnen lässt sich unter der  Position 13 des Ergebnishaushalts bzw. des Finanzhaushalts im Einzelnen ersehen.</t>
  </si>
  <si>
    <t>Kassenbestand</t>
  </si>
  <si>
    <t>+ Forderungen aus Einh. Kasse</t>
  </si>
  <si>
    <t xml:space="preserve">   Stadt Kirchen</t>
  </si>
  <si>
    <t>- VBK aus Einh. Kasse</t>
  </si>
  <si>
    <t xml:space="preserve">  davon gegenüber:</t>
  </si>
  <si>
    <t xml:space="preserve">  Werke</t>
  </si>
  <si>
    <t xml:space="preserve">  Verwahrgelder</t>
  </si>
  <si>
    <t xml:space="preserve">  Stadtwerke Kirchen</t>
  </si>
  <si>
    <t xml:space="preserve">  OG Brachbach</t>
  </si>
  <si>
    <t xml:space="preserve">  OG Friesenhagen</t>
  </si>
  <si>
    <t xml:space="preserve">  OG Harbach</t>
  </si>
  <si>
    <t xml:space="preserve">  OG Niederfischbach</t>
  </si>
  <si>
    <t>- Liqu. Kredit</t>
  </si>
  <si>
    <t>= Zwischensumme</t>
  </si>
  <si>
    <t>= Zur Finanzierung des VG-Haushaltes zur Verfügung
   stehende Mittel:</t>
  </si>
  <si>
    <t>Kostenerstattungen vom öffentlichen Bereich von Gemeinden und Gemeindeverbänden</t>
  </si>
  <si>
    <t>Datenverarbeitung</t>
  </si>
  <si>
    <t>Sonstige Aufwendungen für Dienstleistungen</t>
  </si>
  <si>
    <t>Zuweisungen vom Land</t>
  </si>
  <si>
    <t>Sachverständigen- Gerichts- und ähnliche Aufwendungen</t>
  </si>
  <si>
    <t>1.1.4.4.562400</t>
  </si>
  <si>
    <t>Porto und Versandkosten</t>
  </si>
  <si>
    <t>1.2.1.0.442420</t>
  </si>
  <si>
    <t>Kostenerstattungen vom öffentlichen Bereich vom Land</t>
  </si>
  <si>
    <t>1.2.1.0.442430</t>
  </si>
  <si>
    <t>Mieten, Pachten u. Erbbauzinsen</t>
  </si>
  <si>
    <t>1.2.1.0.563300</t>
  </si>
  <si>
    <t>Unterhaltung der Grundstücke,Außenanlagen,Gebäude&amp;Gebäudeeinrichtungen</t>
  </si>
  <si>
    <t>Erläuterung</t>
  </si>
  <si>
    <t>2.0.1.0.414430</t>
  </si>
  <si>
    <t>Zuweisungen von Gemeinden und Gemeindeverbänden</t>
  </si>
  <si>
    <t>2.1.1.3/0301.785710</t>
  </si>
  <si>
    <t>2.1.1.4.523100</t>
  </si>
  <si>
    <t>2.1.1.5.523100</t>
  </si>
  <si>
    <t>5.7.5.0.529200</t>
  </si>
  <si>
    <t>1.2.6.0.523100</t>
  </si>
  <si>
    <t>3.1.1.2.423213</t>
  </si>
  <si>
    <t>Ersatz Grundsicherung 100 %</t>
  </si>
  <si>
    <t>3.1.1.2.553420</t>
  </si>
  <si>
    <t>Leist auhalb Persgr 4</t>
  </si>
  <si>
    <t>3.1.2.1.442430</t>
  </si>
  <si>
    <t>3.1.3.0.421141</t>
  </si>
  <si>
    <t>Erst. Aufw. Asylbewerber</t>
  </si>
  <si>
    <t>3.1.3.0.557110</t>
  </si>
  <si>
    <t>Lfd Leistungen AsylBLG</t>
  </si>
  <si>
    <t>3.1.3.0.562100</t>
  </si>
  <si>
    <t>1.1.4.8.523100</t>
  </si>
  <si>
    <t>5.1.1.1.562500</t>
  </si>
  <si>
    <t xml:space="preserve">Veränderung </t>
  </si>
  <si>
    <t>Wesentliche Veränderungen im Vergleich zum Haushaltsvorjahr (&gt; 10.000 EUR)</t>
  </si>
  <si>
    <t>6.1.1.3/0900.681420</t>
  </si>
  <si>
    <t>Investitionsschlüsselzuweisungen</t>
  </si>
  <si>
    <t>Investitionseinzahlungen</t>
  </si>
  <si>
    <t>Investitionsauszahlungen</t>
  </si>
  <si>
    <t>1.2.6.0/0076.785710</t>
  </si>
  <si>
    <t>Ansatz 2021</t>
  </si>
  <si>
    <t>Ansatz 2022</t>
  </si>
  <si>
    <t>Saldo aus Investitionstätigkeit</t>
  </si>
  <si>
    <t>SUMME Einzahlungen aus Investitionstätigkeit</t>
  </si>
  <si>
    <t>SUMME Auszahlungen aus Investitionstätigkeit</t>
  </si>
  <si>
    <t>Investitionszuwendungen von dem Land (pauschale Zuwendung aus der Feuerschutzsteuer)</t>
  </si>
  <si>
    <t>Investitionszuwendungen von Gemeinden und Gemeindeverbänden für HLF 10/10 FW Niederschelderhütte</t>
  </si>
  <si>
    <t>Investitionszuwendungen von dem Land (Förderung Radweg Wildenburg bis Rothemühle)</t>
  </si>
  <si>
    <t>Allg. Ansatz für Auszahlungen für bewegliche Sachen des Anlagevermögens Rathaus</t>
  </si>
  <si>
    <t>Ansatz für Ausstattung Büros Standesamt u. Trauzimmer</t>
  </si>
  <si>
    <t>Anschaffung HLF 10/10 FW NSH</t>
  </si>
  <si>
    <t>Planungs- und Baukosten für den Anbau des Feuerwehrhauses Brachbach</t>
  </si>
  <si>
    <t>Neubau FWH Niederschelderhütte</t>
  </si>
  <si>
    <t>Pauschaler Ansatz für Anschaffung von Ausstattungsgegenständen Jugendpflege</t>
  </si>
  <si>
    <t>geringerer Ansatz aufgrund gesunkener Flüchtlingszahlen</t>
  </si>
  <si>
    <t>Anpassung an tatsächl. Entwicklung</t>
  </si>
  <si>
    <t>Abrechnung Personalkosten Mitarbeiter Jobcenter Betzdorf; Anpassung an tatsächl. Entwicklung</t>
  </si>
  <si>
    <t>4.1.4.3</t>
  </si>
  <si>
    <t>Gesundheits-, Infektionsschutz</t>
  </si>
  <si>
    <t>5.3.1.0</t>
  </si>
  <si>
    <t>Elektrizitätsversorgung</t>
  </si>
  <si>
    <t>1.2.3.6/0037.785600</t>
  </si>
  <si>
    <t>2.1.1.6/0252.785930</t>
  </si>
  <si>
    <t>Erneuerung Zufahrt Grundschule Niederfischbach</t>
  </si>
  <si>
    <t>Ansatz 2020</t>
  </si>
  <si>
    <t>2.1.1.1/0340.785930</t>
  </si>
  <si>
    <t xml:space="preserve">       Vorausleistungen in Höhe von je 1/4 des voraussichtlichen Entgeltes erhoben, die am 15.02., 15.05., 15.08. und 15.11.2020 fällig sind.</t>
  </si>
  <si>
    <t>vorl. Rechnung 2018</t>
  </si>
  <si>
    <t>Rechnung 2017</t>
  </si>
  <si>
    <t>Planung 2020</t>
  </si>
  <si>
    <t>Stand 31.12.18</t>
  </si>
  <si>
    <t>vorauss. Stand 31.12.20</t>
  </si>
  <si>
    <t>Ansätze des Haushalts-jahres
 2023</t>
  </si>
  <si>
    <t>Investitionen oberhalb der Wertgrenze von 50.000,00 EUR im Einzelfall sind im Teilhaushalt gesondert darzustellen.</t>
  </si>
  <si>
    <t>2.0.1.0/0004.681420</t>
  </si>
  <si>
    <t>Landesförderung im Rahmen des "Digitalpakts Schulen"</t>
  </si>
  <si>
    <t>2.1.1.1/0350.681410</t>
  </si>
  <si>
    <t>2.1.1.1/0350.681420</t>
  </si>
  <si>
    <t>2.1.1.2/0351.681410</t>
  </si>
  <si>
    <t>2.1.1.2/0351.681420</t>
  </si>
  <si>
    <t>2.1.1.3/0352.681410</t>
  </si>
  <si>
    <t>2.1.1.3/0352.681420</t>
  </si>
  <si>
    <t>2.1.1.4/0353.681410</t>
  </si>
  <si>
    <t>2.1.1.4/0353.681420</t>
  </si>
  <si>
    <t>2.1.1.6/0355.681410</t>
  </si>
  <si>
    <t>2.1.1.6/0355.681420</t>
  </si>
  <si>
    <t>2.1.1.5/0354.681410</t>
  </si>
  <si>
    <t>2.1.1.5/0354.681420</t>
  </si>
  <si>
    <t>Auszahlungen für Konzessionen, Lizenzen und ähnliche immaterielle Güter</t>
  </si>
  <si>
    <t>1.1.4.4/0023.784100</t>
  </si>
  <si>
    <t>1.1.4.4/0023.785800</t>
  </si>
  <si>
    <t>Anschaffung DMS/ECM (Software)</t>
  </si>
  <si>
    <t>Anschaffung DMS/ECM (Hardware)</t>
  </si>
  <si>
    <t>Anschaffung eines neuen Messwagens zur mobilen Geschwindigkeitsüberwachung</t>
  </si>
  <si>
    <t>1.2.6.0/0085.785930</t>
  </si>
  <si>
    <t>1.2.6.0/0086.785930</t>
  </si>
  <si>
    <t>Umbau, Erweiterung u. Sanierung FWH Niederfischbach</t>
  </si>
  <si>
    <t>Planungskosten Erweiterung Feuerwehreinsatzzentrale Kirchen</t>
  </si>
  <si>
    <t>2.0.1.0/0004.785930</t>
  </si>
  <si>
    <t>Maßnahmen im Rahmen des "Digitialpakts Schulen"</t>
  </si>
  <si>
    <t>Anbau GS Brachbach</t>
  </si>
  <si>
    <t>2.1.1.1/0350.785930</t>
  </si>
  <si>
    <t>Breitbandausbau GS Brachbach</t>
  </si>
  <si>
    <t>2.1.1.1/0356.785930</t>
  </si>
  <si>
    <t>2.1.1.2/0341.785930</t>
  </si>
  <si>
    <t>2.1.1.2/0351.785930</t>
  </si>
  <si>
    <t>Breitbandausbau GS Kirchen</t>
  </si>
  <si>
    <t>2.1.1.2/0357.785930</t>
  </si>
  <si>
    <t>Energetische Sanierung GS Wehbach</t>
  </si>
  <si>
    <t>2.1.1.3/0352.785930</t>
  </si>
  <si>
    <t>Breitbandausbau GS Wehbach</t>
  </si>
  <si>
    <t>2.1.1.3/0358.785930</t>
  </si>
  <si>
    <t>2.1.1.4/0340.785930</t>
  </si>
  <si>
    <t>Energetische Sanierung GS Herkersdorf/Offhausen</t>
  </si>
  <si>
    <t>2.1.1.4/0353.785930</t>
  </si>
  <si>
    <t>Breitbandausbau GS Herkersdorf/Offhausen</t>
  </si>
  <si>
    <t>2.1.1.4/0359.785930</t>
  </si>
  <si>
    <t>2.1.1.5/0303.785710</t>
  </si>
  <si>
    <t>2.1.1.5/0354.785930</t>
  </si>
  <si>
    <t>Breitbandausbau GS Niederschelderhütte</t>
  </si>
  <si>
    <t>2.1.1.5/0360.785930</t>
  </si>
  <si>
    <t>2.1.1.6/0340.785930</t>
  </si>
  <si>
    <t>2.1.1.6/0355.785930</t>
  </si>
  <si>
    <t>Breitbandausbau GS Niederfischbach</t>
  </si>
  <si>
    <t>2.1.1.6/0361.785930</t>
  </si>
  <si>
    <t>6.1.1.4.416200</t>
  </si>
  <si>
    <t>2.1.1.6.523100</t>
  </si>
  <si>
    <t>2.0.1.0.523800</t>
  </si>
  <si>
    <r>
      <t xml:space="preserve">Gemäß § 26 Abs. 1 Landesfinanzausgleichsgesetz (LFAG) vom 30.11.1999 (GVBl. S. 415), in der derzeit gültigen Fassung, erhebt die Verbandsgemeinde von allen Ortsgemeinden eine Verbandsgemeindeumlage. Der Umlagesatz wird auf </t>
    </r>
    <r>
      <rPr>
        <b/>
        <sz val="10"/>
        <rFont val="Arial"/>
        <family val="2"/>
      </rPr>
      <t>26</t>
    </r>
    <r>
      <rPr>
        <b/>
        <sz val="11"/>
        <rFont val="Arial"/>
        <family val="2"/>
      </rPr>
      <t>,</t>
    </r>
    <r>
      <rPr>
        <b/>
        <sz val="10"/>
        <rFont val="Arial"/>
        <family val="2"/>
      </rPr>
      <t>00 %</t>
    </r>
    <r>
      <rPr>
        <sz val="10"/>
        <rFont val="Arial"/>
        <family val="2"/>
      </rPr>
      <t xml:space="preserve"> festgesetzt.</t>
    </r>
  </si>
  <si>
    <t xml:space="preserve">Bestand zum 31.12.17 </t>
  </si>
  <si>
    <t>Zahlungssaldo/Mittel-inanspruchnahme 
2018</t>
  </si>
  <si>
    <t>Bestand zum 31.12.18</t>
  </si>
  <si>
    <t>5.7.1.0.529100</t>
  </si>
  <si>
    <t>Sonstige Aufwendungen für Sachleistungen</t>
  </si>
  <si>
    <t>5.7.1.0.541510</t>
  </si>
  <si>
    <t>3.1.2.1.551100</t>
  </si>
  <si>
    <t>Kosten d Unterkunft u Heizung</t>
  </si>
  <si>
    <t>allgemeine Softwarepflege bzw. Wartung, Kommunalnetz, Serverwartung, Jahreslizenzen, Print-Out</t>
  </si>
  <si>
    <t>Anpassung an tatsächliche Auszahlungen für Flächennutzungsplan</t>
  </si>
  <si>
    <t>1.1.4.8/0019.681420</t>
  </si>
  <si>
    <t>vorl. Ergeb. 2019</t>
  </si>
  <si>
    <t>5.5.2.1.523300</t>
  </si>
  <si>
    <t>1.2.6.0.523800</t>
  </si>
  <si>
    <t>3.1.3.0.523234</t>
  </si>
  <si>
    <t>3.1.3.0.523233</t>
  </si>
  <si>
    <t>3.1.3.0.523230</t>
  </si>
  <si>
    <t>3.1.3.0.523232</t>
  </si>
  <si>
    <t>2.1.1.2.524200</t>
  </si>
  <si>
    <t>2.1.1.1.523100</t>
  </si>
  <si>
    <t>2.1.1.1.523800</t>
  </si>
  <si>
    <t>2.1.1.1.524200</t>
  </si>
  <si>
    <t>2.1.1.3.523100</t>
  </si>
  <si>
    <t>1.2.6.0.523500</t>
  </si>
  <si>
    <t>Unterhaltung des Infrastrukturvermögens</t>
  </si>
  <si>
    <t>Geringwertige Geräte,Ausstattungs-,Ausrüstungs-,Gebrauchsgegenstände</t>
  </si>
  <si>
    <t>Bew Gebäude - Heizöl/Gas/Pelle</t>
  </si>
  <si>
    <t>Bew Gebäude - Strom</t>
  </si>
  <si>
    <t>Bewirtschaftung der Gebäude einschließlich der Bestandteile</t>
  </si>
  <si>
    <t>Bew Gebäude - Wasser/Abwasser</t>
  </si>
  <si>
    <t>Essenskosten</t>
  </si>
  <si>
    <t>Fahrzeugunterhaltung</t>
  </si>
  <si>
    <t>Geringwertige Geräte,Ausstattungs-,Ausrüstungs-Gebrauchsgegenstände</t>
  </si>
  <si>
    <t>3.1.1.2.553410</t>
  </si>
  <si>
    <t>Leist auhalb Persgr 3</t>
  </si>
  <si>
    <t>Ansatz  2023</t>
  </si>
  <si>
    <t>Ansatz  2024</t>
  </si>
  <si>
    <t>VE - Aktuell</t>
  </si>
  <si>
    <t>1.1.4.8/0024.681420</t>
  </si>
  <si>
    <t>I-Stock-Antrag Generalsanierung</t>
  </si>
  <si>
    <t>Festbetragszuschuss des Landes für den Bau des FWH Harbach</t>
  </si>
  <si>
    <t>1.2.6.0/0075.681420</t>
  </si>
  <si>
    <t>Investitionszuwendungen vom Land für HLF 10/10 FW Niederschelderhütte</t>
  </si>
  <si>
    <t>1.2.6.0/0079.681420</t>
  </si>
  <si>
    <t>Festbetragszuschuss des Landes für den Bau des FWH Brachbach</t>
  </si>
  <si>
    <t>1.2.6.0/0080.681420</t>
  </si>
  <si>
    <t>Festbetragszuschuss des Landes für den Bau des FWH Niederschelderhütte</t>
  </si>
  <si>
    <t>2.1.1.1/0340.681401</t>
  </si>
  <si>
    <t>Zuw. der EU für den Multifunktionsanbau an der GS Brachbach</t>
  </si>
  <si>
    <t>Bundesförderung zum Breitbandausbau (50 %) an den Schulen</t>
  </si>
  <si>
    <t>Landesförderung zum Breitbandausbau (40 %) an den Schulen</t>
  </si>
  <si>
    <t>2.1.1.5/0301.681420</t>
  </si>
  <si>
    <t>5.5.2.1/0570.681420</t>
  </si>
  <si>
    <t>Zuwendungen v. Land für Hochwasserschutz Imhäuserbach</t>
  </si>
  <si>
    <t>5.7.1.0/0100.681410</t>
  </si>
  <si>
    <t>Bundesförderung zum Breitbandausbau (50 %) Gewerbeflächen</t>
  </si>
  <si>
    <t>5.7.1.0/0100.681420</t>
  </si>
  <si>
    <t>Landesförderung zum Breitbandausbau (40 %) Gewerbeflächen</t>
  </si>
  <si>
    <t>Auszahlungen für bewegliche Sachen des Anlagevermögens über 410 Euro</t>
  </si>
  <si>
    <t>Auszahlungen für bewgl. Gegenstände Sachen des Anlagevermögens: Bestuhlung, Ausstattungsgegenstände,</t>
  </si>
  <si>
    <t>1.1.4.8/0024.785930</t>
  </si>
  <si>
    <t>Generalsanierung Rathaus als I-Stock-Maßnahme</t>
  </si>
  <si>
    <t>Bauvorhaben Feuerwehrhaus Freusburg</t>
  </si>
  <si>
    <t>Digitale Alarmierung (Funksender usw.) sowie Umstellung der Leitstellentechnik</t>
  </si>
  <si>
    <t>1.2.6.0/0089.785710</t>
  </si>
  <si>
    <t>Beschaffung Persönlicher Schutzausrüstung für VG-Feuerwehr</t>
  </si>
  <si>
    <t>Anschaffung von Whiteboards außerhalb vom Digital-Pakt</t>
  </si>
  <si>
    <t>Ausstattungsmaßnahmen im Rahmen des Digitialpakts Schulen</t>
  </si>
  <si>
    <t xml:space="preserve">Anschaffungen Ausstattungsgegenstände oGTS GS Brachbach </t>
  </si>
  <si>
    <t xml:space="preserve">Anschaffungen Ausstattungsgegenstände GS Brachbach </t>
  </si>
  <si>
    <t>2.1.1.1/0305.785930</t>
  </si>
  <si>
    <t>Bauliche Kleininvestitionen GS Brachbach</t>
  </si>
  <si>
    <t>2.1.1.2/0160.785710</t>
  </si>
  <si>
    <t>Bauliche Kleininvestitionen GS Kirchen</t>
  </si>
  <si>
    <t>Maßnahmen im Rahmen des "Digitialpakts Schulen" GS Kirchen</t>
  </si>
  <si>
    <t>Anschaffungen Ausstattungsgegenstände GS Wehbach</t>
  </si>
  <si>
    <t>2.1.1.3/0304.785930</t>
  </si>
  <si>
    <t>Schließen der Pausenhalle GS Wehbach</t>
  </si>
  <si>
    <t>Digitalpakt Schulen GS Wehbach</t>
  </si>
  <si>
    <t>Anschaffungen Ausstattungsgegenstände GS Herkersdorf/Offhausen</t>
  </si>
  <si>
    <t>2.1.1.4/0341.785930</t>
  </si>
  <si>
    <t>Kleinere bauliche Maßnahmen GS Herkersdorf/Offhausen</t>
  </si>
  <si>
    <t>Maßnahmen im Rahmen des "Digitialpakts Schulen" GS Herkersdorf/Offhausen</t>
  </si>
  <si>
    <t>Anschaffungen GS Niederschelderhütte</t>
  </si>
  <si>
    <t>Kleinere bauliche Maßnahmen GS Niederschelderhütte</t>
  </si>
  <si>
    <t>Maßnahmen im Rahmen des "Digitialpakts Schulen" GS Niederschelderhütte</t>
  </si>
  <si>
    <t>Anschaffungen Ausstattungsgegenstände GS Niederfischbach</t>
  </si>
  <si>
    <t>Kleinere bauliche Maßnahmen GS Niederfischbach</t>
  </si>
  <si>
    <t>Maßnahmen im Rahmen des "Digitialpakts Schulen" GS Niederfischbach</t>
  </si>
  <si>
    <t>3.3.1.0/0371.785600</t>
  </si>
  <si>
    <t>Anschaffung Fahrzeug Bürgerfahrdienst</t>
  </si>
  <si>
    <t>5.5.2.1/0570.785930</t>
  </si>
  <si>
    <t>Baumaßnahme Hochwasserschutz Imhäuser Bach</t>
  </si>
  <si>
    <t>5.7.1.0/0100.785930</t>
  </si>
  <si>
    <t>Breitbandanbindung Gewerbeflächen</t>
  </si>
  <si>
    <t>Gewässerunterhaltung, Befahrung, Anpassung an Bedarf der vergangenen Jahre</t>
  </si>
  <si>
    <t xml:space="preserve">weniger geplante Unterhaltungsaufwendungen für das Rathausgebäude </t>
  </si>
  <si>
    <t>weniger geplante Unterhaltungsaufwendungen für die GS Herkersdorf/Offhausen</t>
  </si>
  <si>
    <t xml:space="preserve">weniger geplante Unterhaltungsaufwendungen in den Feuerwehrhäusern </t>
  </si>
  <si>
    <t>weniger geplante Unterhaltungsaufwendungen für die Niederschelderhütte</t>
  </si>
  <si>
    <t>geringerer Beschaffungsbedarf für Austattungsgegenstände</t>
  </si>
  <si>
    <t>mehr geplante Unterhaltungsaufwendungen für die GS Brachbach</t>
  </si>
  <si>
    <t>Steigerung aufgrund 10-jahres Inspektion der Drehleiter</t>
  </si>
  <si>
    <t>Ansatz für Beschaffungen von Regalen für alle Grundschulen</t>
  </si>
  <si>
    <t>u.a. Anschaffung von Möblierung Werkraum gem. Schulträgerausschuss 7.700 EUR</t>
  </si>
  <si>
    <t>mehr geplante Unterhaltungsaufwendungen Wanderwege</t>
  </si>
  <si>
    <t>Mehrkosten für Projekt Wirtschaftsförderung</t>
  </si>
  <si>
    <t>mehr geplante Unterhaltungsaufwendungen für die GS Wehbach</t>
  </si>
  <si>
    <t>mehr geplante Unterhaltungsaufwendungen für die GS Niederfischbach</t>
  </si>
  <si>
    <t>Steigt i.V.m. der Steuerkraft</t>
  </si>
  <si>
    <t xml:space="preserve">Allgemeine Umlagen an Gemeindeverbände:  Landkreise
</t>
  </si>
  <si>
    <t>Bundes- und Lantagswahl 2021</t>
  </si>
  <si>
    <t>2.1.1.2.562400</t>
  </si>
  <si>
    <t>höherer Ansatz für digitalen Unterricht GS Kirchen</t>
  </si>
  <si>
    <t>erhöhte Umlagegrundlagen (VG-Umlage wie im Vorjahr 26 %)</t>
  </si>
  <si>
    <r>
      <t xml:space="preserve">Sonderumlage Grundschule </t>
    </r>
    <r>
      <rPr>
        <sz val="10"/>
        <rFont val="Calibri"/>
        <family val="2"/>
      </rPr>
      <t>→</t>
    </r>
    <r>
      <rPr>
        <sz val="10"/>
        <rFont val="Arial"/>
        <family val="2"/>
      </rPr>
      <t xml:space="preserve"> höhere Aufwendungen in den Grundschulen</t>
    </r>
  </si>
  <si>
    <t>6.1.1.3.411130</t>
  </si>
  <si>
    <t>erhöhte Berechnungsgrundlage</t>
  </si>
  <si>
    <t>Schlüsselzuweisung B2</t>
  </si>
  <si>
    <t>Ermittlung der Steuerkraft 2021</t>
  </si>
  <si>
    <t xml:space="preserve">der Verbandsgemeinde Kirchen (Sieg) für das Haushaltsjahr 2021 vom </t>
  </si>
  <si>
    <t>Übersicht über die Bestände der Verbandsgemeindekasse zum 04.11.2020</t>
  </si>
  <si>
    <t>Zahlungssaldo/Mittel-inanspruchnahme 
2019</t>
  </si>
  <si>
    <t>Bestand zum 31.12.19</t>
  </si>
  <si>
    <t>Zahlungssaldo/Mittel-inanspruchnahme 
bis 04.11.2020</t>
  </si>
  <si>
    <t>Bestand zum 04.11.2020</t>
  </si>
  <si>
    <t xml:space="preserve">   davon gegenüber:</t>
  </si>
  <si>
    <t>Werke</t>
  </si>
  <si>
    <t>VW/VO</t>
  </si>
  <si>
    <t>OG Friesenhagen</t>
  </si>
  <si>
    <t xml:space="preserve">  OG Mudersbach</t>
  </si>
  <si>
    <t>3. Haushaltsvorjahr (vorl. Rechnungsergebnis)</t>
  </si>
  <si>
    <t xml:space="preserve">Erwarteter Saldo aus Ein- und Auszahlungen für weiteres Jahr 2020: </t>
  </si>
  <si>
    <t>- Einnahmen aus Investitionsschlüsselzuweisungen 2021:</t>
  </si>
  <si>
    <t>Planung 2021</t>
  </si>
  <si>
    <t>vorl. Rechnung  2019</t>
  </si>
  <si>
    <t>Stand 31.12.19</t>
  </si>
  <si>
    <t>vorauss. Stand 31.12.21</t>
  </si>
  <si>
    <t>vorl. Rechnungs-ergebnis
2019</t>
  </si>
  <si>
    <t>Ansätze des Haushalts-jahres
 2024</t>
  </si>
  <si>
    <t>(gemäß § 2 Abs. 1 Satz 1 Posten E 23 GemHVO)</t>
  </si>
  <si>
    <t>Ansatz für Heizungsanlage Rathaus Kirchen (vormals Nahwärmeverbund)</t>
  </si>
  <si>
    <t>Auszahlungen Radwegebau (incl. 20.000 € für Siegtalradweg)</t>
  </si>
  <si>
    <t>Zuwendung Heizungsanlage Rathaus (vormals Nahwärmeverbund)</t>
  </si>
  <si>
    <r>
      <t xml:space="preserve">Der Gesamtbetrag der Ermächtigungen zum Eingehen von Verpflichtungen, die in künftigen Haushaltsjahren zu Auszahlungen für Investitionen und Investitionsförderungsmaßnahmen (Verpflichtungsermächtigungen) führen können, wird festgesetzt auf </t>
    </r>
    <r>
      <rPr>
        <b/>
        <sz val="10"/>
        <rFont val="Arial"/>
        <family val="2"/>
      </rPr>
      <t>1.749.000,00 EUR.</t>
    </r>
  </si>
  <si>
    <r>
      <t>Die Summe der Verpflichtungsermächtigungen, für die in künftigen Haushaltsjahren voraussichtlich Investitionskredite aufgenommen werden müssen, beläuft sich auf</t>
    </r>
    <r>
      <rPr>
        <b/>
        <sz val="10"/>
        <rFont val="Arial"/>
        <family val="2"/>
      </rPr>
      <t xml:space="preserve"> 1.239.000,00 EUR.</t>
    </r>
  </si>
  <si>
    <t>4,65 € x 55 Ki x 5 Tage x 38 Wo</t>
  </si>
  <si>
    <t>4,65 € x 60 Ki.x4Tage x 38 Wochen</t>
  </si>
  <si>
    <t>Erträge Leader-Förderung WFK</t>
  </si>
  <si>
    <t>5.7.1.0.414420</t>
  </si>
  <si>
    <t>HH-Posten</t>
  </si>
  <si>
    <t>E 1</t>
  </si>
  <si>
    <t>E 2</t>
  </si>
  <si>
    <t>E 3</t>
  </si>
  <si>
    <t>E 4</t>
  </si>
  <si>
    <t>E 5</t>
  </si>
  <si>
    <t>E 6</t>
  </si>
  <si>
    <t>E 7</t>
  </si>
  <si>
    <t>Differenz</t>
  </si>
  <si>
    <r>
      <rPr>
        <b/>
        <sz val="10"/>
        <rFont val="Arial"/>
        <family val="2"/>
      </rPr>
      <t>Steuern und ähnliche Abgaben</t>
    </r>
    <r>
      <rPr>
        <sz val="10"/>
        <rFont val="Arial"/>
        <family val="2"/>
      </rPr>
      <t xml:space="preserve">
(Vergnügunssteuer)</t>
    </r>
  </si>
  <si>
    <r>
      <t xml:space="preserve">Zuwendungen und allgemeine Umlagen und sonstige Transfererträge
</t>
    </r>
    <r>
      <rPr>
        <sz val="10"/>
        <rFont val="Arial"/>
        <family val="2"/>
      </rPr>
      <t>(VG-Umlage, Grundschulumlage, Zuweisungen)</t>
    </r>
  </si>
  <si>
    <r>
      <t xml:space="preserve">Erträge der sozialen Sicherung
</t>
    </r>
    <r>
      <rPr>
        <sz val="10"/>
        <rFont val="Arial"/>
        <family val="2"/>
      </rPr>
      <t>(Erstattung Kosten Sozialhilfe durch Bund/Land/Kreis)</t>
    </r>
  </si>
  <si>
    <r>
      <t xml:space="preserve">Öffentlich-rechtliche Leistungsentgelte
</t>
    </r>
    <r>
      <rPr>
        <sz val="10"/>
        <rFont val="Arial"/>
        <family val="2"/>
      </rPr>
      <t>Gebühren aus dem Bereich öffentliche Sicherheit und Ordnung, Personenstandswesen, Gewerbe, Bürgerbüro, Zulassung von Fahrzeugen etc.)</t>
    </r>
  </si>
  <si>
    <r>
      <t xml:space="preserve">Privatrechtliche Leistungsentgelte
</t>
    </r>
    <r>
      <rPr>
        <sz val="10"/>
        <rFont val="Arial"/>
        <family val="2"/>
      </rPr>
      <t>Entgelte aus Mieten und Pachten (Verwaltungs-, Schul- und Feuerwehrgebäude), Beteiligungen an den Essenkosten der Schulen.</t>
    </r>
  </si>
  <si>
    <r>
      <t xml:space="preserve">Kostenerstattungen
</t>
    </r>
    <r>
      <rPr>
        <sz val="10"/>
        <rFont val="Arial"/>
        <family val="2"/>
      </rPr>
      <t>(Erstattung von den Ortsgemeinden für das Personal in den Gemeindebüros und Turnhallen, Verwaltungskostenbeitrag der Verbandsgemeindewerke, Erstattung Personalkosten ARGE)</t>
    </r>
  </si>
  <si>
    <r>
      <t xml:space="preserve">Sonstige laufende Erträge
</t>
    </r>
    <r>
      <rPr>
        <sz val="10"/>
        <rFont val="Arial"/>
        <family val="2"/>
      </rPr>
      <t>(Erträge aus der Auflösung von Rückstellungen und sonstigen Sonderposten, Erträge aus der Veräußerung von beweglichen Vermögensgegenständen  Erträge aus dem Verkauf von Stamm- und Heimatbüchern etc.)</t>
    </r>
  </si>
  <si>
    <t>Wesentliche Positionen</t>
  </si>
  <si>
    <t>keine wesentliche Änderung</t>
  </si>
  <si>
    <t>Ersatz Grundsicherung: + 20.000
Erst. Aufw. Asylbewerber: + 58.000</t>
  </si>
  <si>
    <t xml:space="preserve">
Bundestags- und Landtagswahl 2021</t>
  </si>
  <si>
    <t xml:space="preserve">Erstattungen für Bundes- und Landtagswahlen: + 31.000
Abrechnung Personalkosten Mitarbeiter Jobcenter: + 16.000
</t>
  </si>
  <si>
    <r>
      <t xml:space="preserve">Personal- und Versorgungsaufwendungen
</t>
    </r>
    <r>
      <rPr>
        <sz val="10"/>
        <color theme="1"/>
        <rFont val="Arial"/>
        <family val="2"/>
      </rPr>
      <t>(Bezüge Beamte, Entgelte tarifl. Beschäftigte)</t>
    </r>
    <r>
      <rPr>
        <b/>
        <sz val="10"/>
        <color theme="1"/>
        <rFont val="Arial"/>
        <family val="2"/>
      </rPr>
      <t xml:space="preserve">
</t>
    </r>
  </si>
  <si>
    <r>
      <t xml:space="preserve">Bilanzielle Abschreibungen
</t>
    </r>
    <r>
      <rPr>
        <sz val="10"/>
        <color theme="1"/>
        <rFont val="Arial"/>
        <family val="2"/>
      </rPr>
      <t xml:space="preserve">(AfA für gesamtes Vermögen der VG)
</t>
    </r>
  </si>
  <si>
    <r>
      <t xml:space="preserve">Zuwendungen, Umlagen und sonstige Transferaufwendungen
</t>
    </r>
    <r>
      <rPr>
        <sz val="10"/>
        <color theme="1"/>
        <rFont val="Arial"/>
        <family val="2"/>
      </rPr>
      <t>(Kreisumlage etc.)</t>
    </r>
  </si>
  <si>
    <r>
      <t xml:space="preserve">Aufwendungen für Sach- und Dienstleistungen
</t>
    </r>
    <r>
      <rPr>
        <sz val="10"/>
        <color theme="1"/>
        <rFont val="Arial"/>
        <family val="2"/>
      </rPr>
      <t>(Unterhaltung/Nebenkosten für Gebäude,</t>
    </r>
    <r>
      <rPr>
        <b/>
        <sz val="10"/>
        <color theme="1"/>
        <rFont val="Arial"/>
        <family val="2"/>
      </rPr>
      <t xml:space="preserve">
</t>
    </r>
    <r>
      <rPr>
        <sz val="10"/>
        <color theme="1"/>
        <rFont val="Arial"/>
        <family val="2"/>
      </rPr>
      <t>Kosten für Essen Ganztag, Lehr-/Lernmittel für</t>
    </r>
    <r>
      <rPr>
        <b/>
        <sz val="10"/>
        <color theme="1"/>
        <rFont val="Arial"/>
        <family val="2"/>
      </rPr>
      <t xml:space="preserve">
</t>
    </r>
    <r>
      <rPr>
        <sz val="10"/>
        <color theme="1"/>
        <rFont val="Arial"/>
        <family val="2"/>
      </rPr>
      <t>Schulen etc.)</t>
    </r>
  </si>
  <si>
    <r>
      <t xml:space="preserve">Aufwendungen der sozialen Sicherung
</t>
    </r>
    <r>
      <rPr>
        <sz val="10"/>
        <color theme="1"/>
        <rFont val="Arial"/>
        <family val="2"/>
      </rPr>
      <t>Hilfe zum Lebensunterhalt, Grundsicherung im Alter und bei Erwerbsminderung, Hilfen für Asylbewerber, Abrechnung mit der ARGE.</t>
    </r>
  </si>
  <si>
    <r>
      <t xml:space="preserve">sonstige laufende Aufwendungen
</t>
    </r>
    <r>
      <rPr>
        <sz val="10"/>
        <color theme="1"/>
        <rFont val="Arial"/>
        <family val="2"/>
      </rPr>
      <t>Aufwendungen für Fortbildungen und Dienstreisen, Fachliteratur, Büromaterial, Verfügungsmittel und Repräsentationen, öffentliche Bekanntmachungen,etc.</t>
    </r>
  </si>
  <si>
    <t>Steigerung Tariflöhne
Änderungen Stellenplan</t>
  </si>
  <si>
    <t xml:space="preserve">z.B. Unterhaltungsaufwendungen für das Rathausgebäude: -30.000
Unterhaltungsaufwendungen GS Herkersdorf/Offhausen: -45.000
Unterhaltungsaufwendungen in den Feuerwehrhäusern: -39.000
Unterhaltungsaufwendungen für die GS Niederschelderhütte: -36.750
geringerer Beschaffungsbedarf für Austattungsgegenstände Feuerwehr: -33.000
10-jahres Inspektion der Drehleiter: + 49.000
</t>
  </si>
  <si>
    <t>Kreisumlage: + 46.171</t>
  </si>
  <si>
    <t>Anpassung an laufende Entwicklung</t>
  </si>
  <si>
    <t xml:space="preserve">geringerer Ansatz für Mieten aufgrund gesunkener Flüchtlingszahlen: -40.000
allgemeine Softwarepflege: + 13.210
Porto Bundes- und Lantagswahl 2021: + 10.000
digitaler Unterricht GS Kirchen: + 17.750
Anpassung an tatsächliche Auszahlungen für Flächennutzungsplan: -40.000
</t>
  </si>
  <si>
    <t>Auflösung von Pensionsrückstellungen: 
+ 313.290
Ist der Versorgungsfall eingetreten, muss der Betrieb die Pensionsrückstellung grundsätzlich jährlich mit einem Teilbetrag gewinnerhöhend auflösen, und zwar in Höhe des Unterschiedsbetrags zwischen dem versicherungsmathematischen Barwert am Schluss des Wirtschaftsjahres und am Schluss des vorangegangenen Wirtschaftsjahres.</t>
  </si>
  <si>
    <t>Gebühren für die Erteilung von Bescheiden</t>
  </si>
  <si>
    <t>1.1.4.5.442430</t>
  </si>
  <si>
    <t>Aufwendungen für Dienst- u Schutzkleidung, persönl. Ausrüstungsgegenstände</t>
  </si>
  <si>
    <t xml:space="preserve">Ordnungsrechtliche Erträge </t>
  </si>
  <si>
    <t>1.2.3.4.431200</t>
  </si>
  <si>
    <t>1.2.3.6.462100</t>
  </si>
  <si>
    <t>1.2.6.0.561500</t>
  </si>
  <si>
    <t>Gebühreneinnahmen Zulassungsstelle</t>
  </si>
  <si>
    <t>Abrechnung Personalkosten Mitarbeiter OG Büros</t>
  </si>
  <si>
    <t>Der erhebliche Unterschied zum Planergebnis des Vorjahres ergibt sich durch Veränderungen im Bereich der Pensionsrückstellungen (+313.290 €).</t>
  </si>
  <si>
    <t>Bußgelder Überwachung fließender Verkehr</t>
  </si>
  <si>
    <t>Bewirtschaftung Wohnungen Asylbewerber; Anpassung an tatsächlichen Bedarf</t>
  </si>
  <si>
    <t>geringerer Ansatz aufgrund geplanter investiver Anschaffung</t>
  </si>
  <si>
    <t>Der Produkthaushalt für das Haushaltsjahr 2021 setzt sich wie folgt zusammen:</t>
  </si>
  <si>
    <t>Eink.-steuer</t>
  </si>
  <si>
    <t>Ust-Mehrein.</t>
  </si>
  <si>
    <t>Verbandsgemeindeumlage: + 459.230
Grundschulumlage: + 74347
Schlüsselzuweisung B2: +101.489</t>
  </si>
  <si>
    <t>Gebühreneinnahmen der Zulassungsstelle: + 40.000</t>
  </si>
  <si>
    <t>5.4.1.0.442430</t>
  </si>
  <si>
    <t>Abrechnung Planunglesitungen FB 4; Erstattung für Beauftragung Anwaltskanzlei für WKB</t>
  </si>
  <si>
    <t>5.4.1.0.562500</t>
  </si>
  <si>
    <t>Beauftragung Anwaltskanzlei für die WKB-Einführung</t>
  </si>
  <si>
    <t>zuzüglich der jeweils geltenden gesetzlichen Umsatzsteuer.</t>
  </si>
  <si>
    <t>0,12  EUR</t>
  </si>
  <si>
    <t>2,10 EUR</t>
  </si>
  <si>
    <t>2,19 EUR</t>
  </si>
  <si>
    <t>0,08 EUR</t>
  </si>
  <si>
    <t>0,32 EUR</t>
  </si>
  <si>
    <t>0,50 EUR</t>
  </si>
  <si>
    <t>17,90 EUR</t>
  </si>
  <si>
    <t>64,50 EUR</t>
  </si>
  <si>
    <t>47,44 EUR</t>
  </si>
  <si>
    <t>steuer einschließlich Umsatzsteuer je Quadratmeter Grundstücksfläche mit Zuschlägen für Vollgeschosse (§ 5 Entgeltsatzung)</t>
  </si>
  <si>
    <t>5,79 EUR</t>
  </si>
  <si>
    <t>Kirchen, den 14.12.2020</t>
  </si>
  <si>
    <t>Summe:</t>
  </si>
  <si>
    <t>Zur Finanzierung des Haushaltes benötigt im Rahmen der mittelfristigen Finanzplanung:</t>
  </si>
  <si>
    <t>Voraussichtlicher Rest zum 31.12.24</t>
  </si>
  <si>
    <t>Vorraussichtlicher Rest zum 31.12.20</t>
  </si>
  <si>
    <t>Freie Finanzspitze 2021</t>
  </si>
  <si>
    <t>Saldo Finanzplan 2022</t>
  </si>
  <si>
    <t>Saldo Finanzplan 2023</t>
  </si>
  <si>
    <t>Saldo Finanzplan 2024</t>
  </si>
  <si>
    <t xml:space="preserve">Die Investitionskredite sind in der Bilanz unter dem Posten 4.2.1 auf der Passivseite ausgewiesen. Im aktuellen Haushaltsjahr ist eine Aufnahme von neuen Investitionskrediten  i.H.v. 3.480.950 € vorgesehen. </t>
  </si>
  <si>
    <t>Der vorhandenen Kassenbestand wird auf Basis der vorliegenden Planungsdaten bis ins Jahr 2024 vollständig abgebaut sein.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</si>
</sst>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4" formatCode="_-* #,##0.00\ &quot;€&quot;_-;\-* #,##0.00\ &quot;€&quot;_-;_-* &quot;-&quot;??\ &quot;€&quot;_-;_-@_-"/>
    <numFmt numFmtId="164" formatCode="\+\ #,##0.00;\ \-\ #,##0.00"/>
    <numFmt numFmtId="165" formatCode="#,##0.0"/>
    <numFmt numFmtId="166" formatCode="#,##0\ &quot;€&quot;"/>
    <numFmt numFmtId="167" formatCode="0\ &quot;EW&quot;"/>
    <numFmt numFmtId="168" formatCode="0.0%"/>
    <numFmt numFmtId="169" formatCode="yyyy"/>
    <numFmt numFmtId="170" formatCode="\+\ #,##0;\ \-\ #,##0"/>
    <numFmt numFmtId="171" formatCode="#,##0.00\ [$€-407]"/>
    <numFmt numFmtId="172" formatCode="_-* #,##0.00\ [$EUR]_-;\-* #,##0.00\ [$EUR]_-;_-* &quot;-&quot;??\ [$EUR]_-;_-@_-"/>
    <numFmt numFmtId="173" formatCode="_-* #,##0.00\ &quot;DM&quot;_-;\-* #,##0.00\ &quot;DM&quot;_-;_-* &quot;-&quot;??\ &quot;DM&quot;_-;_-@_-"/>
    <numFmt numFmtId="174" formatCode="#,##0\ [$€-1]"/>
    <numFmt numFmtId="175" formatCode="#,##0.00\ &quot;DM&quot;;[Red]\-#,##0.00\ &quot;DM&quot;"/>
    <numFmt numFmtId="176" formatCode="#,##0.00\ [$EUR]"/>
    <numFmt numFmtId="177" formatCode="#,##0.00\ [$EUR];\-#,##0.00\ [$EUR]"/>
    <numFmt numFmtId="178" formatCode="\+#,##0.00;\ \-#,##0.00"/>
    <numFmt numFmtId="179" formatCode="#,##0.00\ _€"/>
    <numFmt numFmtId="180" formatCode="#,##0.00\ &quot;€&quot;"/>
  </numFmts>
  <fonts count="43" x14ac:knownFonts="1">
    <font>
      <sz val="10"/>
      <name val="Arial"/>
    </font>
    <font>
      <sz val="11"/>
      <color theme="1"/>
      <name val="Arial"/>
      <family val="2"/>
    </font>
    <font>
      <sz val="11"/>
      <color theme="1"/>
      <name val="Arial"/>
      <family val="2"/>
    </font>
    <font>
      <sz val="10"/>
      <name val="Arial"/>
      <family val="2"/>
    </font>
    <font>
      <b/>
      <sz val="14"/>
      <name val="Arial"/>
      <family val="2"/>
    </font>
    <font>
      <sz val="12"/>
      <name val="Arial"/>
      <family val="2"/>
    </font>
    <font>
      <sz val="14"/>
      <name val="Arial"/>
      <family val="2"/>
    </font>
    <font>
      <b/>
      <sz val="10"/>
      <name val="Arial"/>
      <family val="2"/>
    </font>
    <font>
      <b/>
      <sz val="12"/>
      <name val="Arial"/>
      <family val="2"/>
    </font>
    <font>
      <sz val="10"/>
      <name val="Arial"/>
      <family val="2"/>
    </font>
    <font>
      <b/>
      <sz val="18"/>
      <name val="Arial"/>
      <family val="2"/>
    </font>
    <font>
      <i/>
      <sz val="10"/>
      <name val="Arial"/>
      <family val="2"/>
    </font>
    <font>
      <b/>
      <sz val="11"/>
      <name val="Arial"/>
      <family val="2"/>
    </font>
    <font>
      <b/>
      <u/>
      <sz val="10"/>
      <name val="Arial"/>
      <family val="2"/>
    </font>
    <font>
      <sz val="9"/>
      <name val="Arial"/>
      <family val="2"/>
    </font>
    <font>
      <sz val="8"/>
      <name val="Arial"/>
      <family val="2"/>
    </font>
    <font>
      <b/>
      <u val="double"/>
      <sz val="10"/>
      <name val="Arial"/>
      <family val="2"/>
    </font>
    <font>
      <u/>
      <sz val="10"/>
      <name val="Arial"/>
      <family val="2"/>
    </font>
    <font>
      <b/>
      <sz val="16"/>
      <name val="Arial"/>
      <family val="2"/>
    </font>
    <font>
      <b/>
      <sz val="8"/>
      <name val="Arial"/>
      <family val="2"/>
    </font>
    <font>
      <u/>
      <sz val="16"/>
      <name val="Arial"/>
      <family val="2"/>
    </font>
    <font>
      <b/>
      <u/>
      <sz val="11"/>
      <name val="Arial"/>
      <family val="2"/>
    </font>
    <font>
      <sz val="11"/>
      <name val="Arial"/>
      <family val="2"/>
    </font>
    <font>
      <b/>
      <u/>
      <sz val="12"/>
      <name val="Arial"/>
      <family val="2"/>
    </font>
    <font>
      <sz val="16"/>
      <name val="Arial"/>
      <family val="2"/>
    </font>
    <font>
      <b/>
      <sz val="11"/>
      <color theme="1"/>
      <name val="Arial"/>
      <family val="2"/>
    </font>
    <font>
      <sz val="10"/>
      <color rgb="FFFF0000"/>
      <name val="Arial"/>
      <family val="2"/>
    </font>
    <font>
      <sz val="6"/>
      <name val="Arial"/>
      <family val="2"/>
    </font>
    <font>
      <sz val="11"/>
      <color rgb="FFFF0000"/>
      <name val="Arial"/>
      <family val="2"/>
    </font>
    <font>
      <i/>
      <sz val="11"/>
      <color theme="1"/>
      <name val="Arial"/>
      <family val="2"/>
    </font>
    <font>
      <b/>
      <i/>
      <sz val="10"/>
      <name val="Arial"/>
      <family val="2"/>
    </font>
    <font>
      <b/>
      <sz val="10"/>
      <color rgb="FFFF0000"/>
      <name val="Arial"/>
      <family val="2"/>
    </font>
    <font>
      <i/>
      <sz val="11"/>
      <color rgb="FFFF0000"/>
      <name val="Arial"/>
      <family val="2"/>
    </font>
    <font>
      <b/>
      <u/>
      <sz val="9"/>
      <name val="Arial"/>
      <family val="2"/>
    </font>
    <font>
      <sz val="10"/>
      <name val="Calibri"/>
      <family val="2"/>
    </font>
    <font>
      <i/>
      <u/>
      <sz val="10"/>
      <name val="Arial"/>
      <family val="2"/>
    </font>
    <font>
      <b/>
      <sz val="10"/>
      <color theme="0"/>
      <name val="Arial"/>
      <family val="2"/>
    </font>
    <font>
      <b/>
      <sz val="10"/>
      <color indexed="8"/>
      <name val="ARIAL"/>
      <family val="2"/>
    </font>
    <font>
      <b/>
      <sz val="11"/>
      <color theme="1"/>
      <name val="Calibri"/>
      <family val="2"/>
      <scheme val="minor"/>
    </font>
    <font>
      <sz val="11"/>
      <name val="Calibri"/>
      <family val="2"/>
      <scheme val="minor"/>
    </font>
    <font>
      <b/>
      <sz val="11"/>
      <name val="Calibri"/>
      <family val="2"/>
      <scheme val="minor"/>
    </font>
    <font>
      <sz val="10"/>
      <color theme="1"/>
      <name val="Arial"/>
      <family val="2"/>
    </font>
    <font>
      <b/>
      <sz val="10"/>
      <color theme="1"/>
      <name val="Arial"/>
      <family val="2"/>
    </font>
  </fonts>
  <fills count="11">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34">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diagonal style="thin">
        <color indexed="64"/>
      </diagonal>
    </border>
    <border diagonalUp="1">
      <left style="thin">
        <color indexed="64"/>
      </left>
      <right style="thin">
        <color indexed="64"/>
      </right>
      <top/>
      <bottom style="thin">
        <color indexed="64"/>
      </bottom>
      <diagonal style="thin">
        <color indexed="64"/>
      </diagonal>
    </border>
    <border diagonalUp="1" diagonalDown="1">
      <left style="thin">
        <color indexed="64"/>
      </left>
      <right/>
      <top style="thin">
        <color indexed="64"/>
      </top>
      <bottom style="thin">
        <color indexed="64"/>
      </bottom>
      <diagonal style="thin">
        <color indexed="64"/>
      </diagonal>
    </border>
    <border diagonalUp="1" diagonalDown="1">
      <left/>
      <right/>
      <top style="thin">
        <color indexed="64"/>
      </top>
      <bottom style="thin">
        <color indexed="64"/>
      </bottom>
      <diagonal style="thin">
        <color indexed="64"/>
      </diagonal>
    </border>
    <border diagonalUp="1" diagonalDown="1">
      <left/>
      <right style="thin">
        <color indexed="64"/>
      </right>
      <top style="thin">
        <color indexed="64"/>
      </top>
      <bottom style="thin">
        <color indexed="64"/>
      </bottom>
      <diagonal style="thin">
        <color indexed="64"/>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indexed="64"/>
      </right>
      <top style="thick">
        <color theme="0"/>
      </top>
      <bottom style="thin">
        <color indexed="64"/>
      </bottom>
      <diagonal/>
    </border>
  </borders>
  <cellStyleXfs count="9">
    <xf numFmtId="0" fontId="0" fillId="0" borderId="0"/>
    <xf numFmtId="9" fontId="3" fillId="0" borderId="0" applyFont="0" applyFill="0" applyBorder="0" applyAlignment="0" applyProtection="0"/>
    <xf numFmtId="44" fontId="3" fillId="0" borderId="0" applyFont="0" applyFill="0" applyBorder="0" applyAlignment="0" applyProtection="0"/>
    <xf numFmtId="0" fontId="2" fillId="0" borderId="0"/>
    <xf numFmtId="0" fontId="3" fillId="0" borderId="0"/>
    <xf numFmtId="0" fontId="1" fillId="0" borderId="0"/>
    <xf numFmtId="0" fontId="3" fillId="0" borderId="0"/>
    <xf numFmtId="0" fontId="3" fillId="0" borderId="0"/>
    <xf numFmtId="9" fontId="3" fillId="0" borderId="0" applyFont="0" applyFill="0" applyBorder="0" applyAlignment="0" applyProtection="0"/>
  </cellStyleXfs>
  <cellXfs count="831">
    <xf numFmtId="0" fontId="0" fillId="0" borderId="0" xfId="0"/>
    <xf numFmtId="0" fontId="6" fillId="0" borderId="0" xfId="0" applyFont="1"/>
    <xf numFmtId="0" fontId="7" fillId="0" borderId="0" xfId="0" applyFont="1"/>
    <xf numFmtId="0" fontId="0" fillId="0" borderId="1" xfId="0" applyBorder="1" applyAlignment="1">
      <alignment horizontal="center"/>
    </xf>
    <xf numFmtId="0" fontId="0" fillId="0" borderId="10" xfId="0" applyBorder="1" applyAlignment="1">
      <alignment horizontal="center"/>
    </xf>
    <xf numFmtId="4" fontId="0" fillId="0" borderId="10" xfId="0" applyNumberFormat="1" applyBorder="1"/>
    <xf numFmtId="0" fontId="7" fillId="0" borderId="11" xfId="0" applyFont="1" applyBorder="1" applyAlignment="1">
      <alignment horizontal="center"/>
    </xf>
    <xf numFmtId="0" fontId="7" fillId="0" borderId="12" xfId="0" applyFont="1" applyBorder="1"/>
    <xf numFmtId="49" fontId="0" fillId="0" borderId="0" xfId="0" applyNumberFormat="1"/>
    <xf numFmtId="4" fontId="0" fillId="0" borderId="0" xfId="0" applyNumberFormat="1" applyAlignment="1">
      <alignment horizontal="right"/>
    </xf>
    <xf numFmtId="0" fontId="0" fillId="0" borderId="0" xfId="0" quotePrefix="1" applyBorder="1"/>
    <xf numFmtId="4" fontId="0" fillId="0" borderId="0" xfId="0" applyNumberFormat="1"/>
    <xf numFmtId="4" fontId="0" fillId="0" borderId="5" xfId="0" applyNumberFormat="1" applyFill="1" applyBorder="1" applyAlignment="1">
      <alignment horizontal="right"/>
    </xf>
    <xf numFmtId="49" fontId="0" fillId="0" borderId="3" xfId="0" applyNumberFormat="1" applyBorder="1"/>
    <xf numFmtId="0" fontId="0" fillId="0" borderId="15" xfId="0" applyBorder="1"/>
    <xf numFmtId="49" fontId="0" fillId="0" borderId="8" xfId="0" applyNumberFormat="1" applyBorder="1"/>
    <xf numFmtId="3" fontId="0" fillId="0" borderId="1" xfId="0" applyNumberFormat="1" applyBorder="1"/>
    <xf numFmtId="3" fontId="0" fillId="0" borderId="4" xfId="0" applyNumberFormat="1" applyBorder="1"/>
    <xf numFmtId="0" fontId="7" fillId="0" borderId="0" xfId="0" applyFont="1" applyAlignment="1">
      <alignment horizontal="left"/>
    </xf>
    <xf numFmtId="0" fontId="0" fillId="0" borderId="0" xfId="0" applyAlignment="1">
      <alignment horizontal="center"/>
    </xf>
    <xf numFmtId="3" fontId="0" fillId="0" borderId="10" xfId="0" applyNumberFormat="1" applyBorder="1"/>
    <xf numFmtId="0" fontId="4" fillId="0" borderId="0" xfId="0" applyFont="1"/>
    <xf numFmtId="0" fontId="14" fillId="0" borderId="0" xfId="0" applyFont="1"/>
    <xf numFmtId="0" fontId="15" fillId="0" borderId="0" xfId="0" applyFont="1"/>
    <xf numFmtId="0" fontId="9" fillId="0" borderId="0" xfId="0" applyFont="1"/>
    <xf numFmtId="0" fontId="14" fillId="0" borderId="8" xfId="0" applyFont="1" applyBorder="1" applyAlignment="1">
      <alignment horizontal="left" indent="1"/>
    </xf>
    <xf numFmtId="0" fontId="14" fillId="0" borderId="0" xfId="0" applyFont="1" applyBorder="1"/>
    <xf numFmtId="0" fontId="14" fillId="0" borderId="6" xfId="0" applyFont="1" applyBorder="1" applyAlignment="1">
      <alignment horizontal="left" indent="1"/>
    </xf>
    <xf numFmtId="3" fontId="14" fillId="0" borderId="10" xfId="0" applyNumberFormat="1" applyFont="1" applyBorder="1" applyAlignment="1">
      <alignment horizontal="right"/>
    </xf>
    <xf numFmtId="3" fontId="14" fillId="0" borderId="4" xfId="0" applyNumberFormat="1" applyFont="1" applyBorder="1" applyAlignment="1">
      <alignment horizontal="right"/>
    </xf>
    <xf numFmtId="0" fontId="13" fillId="0" borderId="0" xfId="0" applyFont="1"/>
    <xf numFmtId="3" fontId="0" fillId="0" borderId="0" xfId="0" applyNumberFormat="1" applyBorder="1"/>
    <xf numFmtId="0" fontId="3" fillId="0" borderId="0" xfId="0" applyFont="1"/>
    <xf numFmtId="4" fontId="0" fillId="0" borderId="5" xfId="0" applyNumberFormat="1" applyBorder="1"/>
    <xf numFmtId="0" fontId="18" fillId="0" borderId="0" xfId="0" applyFont="1"/>
    <xf numFmtId="3" fontId="7" fillId="0" borderId="0" xfId="0" applyNumberFormat="1" applyFont="1" applyBorder="1"/>
    <xf numFmtId="0" fontId="7" fillId="0" borderId="3" xfId="0" applyFont="1" applyBorder="1"/>
    <xf numFmtId="164" fontId="0" fillId="0" borderId="0" xfId="0" applyNumberFormat="1"/>
    <xf numFmtId="3" fontId="14" fillId="0" borderId="0" xfId="0" applyNumberFormat="1" applyFont="1"/>
    <xf numFmtId="3" fontId="15" fillId="0" borderId="10" xfId="0" applyNumberFormat="1" applyFont="1" applyBorder="1"/>
    <xf numFmtId="3" fontId="15" fillId="0" borderId="4" xfId="0" applyNumberFormat="1" applyFont="1" applyBorder="1"/>
    <xf numFmtId="3" fontId="15" fillId="0" borderId="17" xfId="0" applyNumberFormat="1" applyFont="1" applyBorder="1"/>
    <xf numFmtId="3" fontId="15" fillId="0" borderId="9" xfId="0" applyNumberFormat="1" applyFont="1" applyBorder="1"/>
    <xf numFmtId="0" fontId="7" fillId="0" borderId="21" xfId="0" applyFont="1" applyBorder="1" applyAlignment="1">
      <alignment horizontal="right"/>
    </xf>
    <xf numFmtId="0" fontId="19" fillId="0" borderId="21" xfId="0" applyFont="1" applyBorder="1" applyAlignment="1">
      <alignment horizontal="right"/>
    </xf>
    <xf numFmtId="0" fontId="15" fillId="0" borderId="22" xfId="0" applyFont="1" applyBorder="1" applyAlignment="1">
      <alignment horizontal="right"/>
    </xf>
    <xf numFmtId="0" fontId="15" fillId="0" borderId="0" xfId="0" applyFont="1" applyBorder="1" applyAlignment="1">
      <alignment horizontal="right"/>
    </xf>
    <xf numFmtId="0" fontId="15" fillId="0" borderId="20" xfId="0" applyFont="1" applyBorder="1" applyAlignment="1">
      <alignment horizontal="right"/>
    </xf>
    <xf numFmtId="4" fontId="0" fillId="0" borderId="15" xfId="0" applyNumberFormat="1" applyBorder="1"/>
    <xf numFmtId="0" fontId="13" fillId="3" borderId="12" xfId="0" applyFont="1" applyFill="1" applyBorder="1"/>
    <xf numFmtId="0" fontId="7" fillId="0" borderId="0" xfId="0" applyFont="1" applyFill="1" applyBorder="1"/>
    <xf numFmtId="171" fontId="7" fillId="0" borderId="0" xfId="0" applyNumberFormat="1" applyFont="1" applyBorder="1"/>
    <xf numFmtId="0" fontId="20" fillId="0" borderId="0" xfId="0" applyFont="1" applyAlignment="1">
      <alignment vertical="top"/>
    </xf>
    <xf numFmtId="0" fontId="0" fillId="0" borderId="0" xfId="0" applyAlignment="1">
      <alignment horizontal="left"/>
    </xf>
    <xf numFmtId="0" fontId="7" fillId="2" borderId="0" xfId="0" applyFont="1" applyFill="1"/>
    <xf numFmtId="4" fontId="7" fillId="2" borderId="0" xfId="0" applyNumberFormat="1" applyFont="1" applyFill="1"/>
    <xf numFmtId="49" fontId="7" fillId="0" borderId="0" xfId="0" applyNumberFormat="1" applyFont="1"/>
    <xf numFmtId="0" fontId="22" fillId="0" borderId="0" xfId="0" applyFont="1"/>
    <xf numFmtId="0" fontId="7" fillId="0" borderId="0" xfId="0" applyFont="1" applyBorder="1" applyAlignment="1">
      <alignment horizontal="left"/>
    </xf>
    <xf numFmtId="0" fontId="9" fillId="0" borderId="0" xfId="0" applyFont="1" applyBorder="1" applyAlignment="1">
      <alignment horizontal="left"/>
    </xf>
    <xf numFmtId="175" fontId="7" fillId="0" borderId="0" xfId="0" applyNumberFormat="1" applyFont="1" applyBorder="1" applyAlignment="1">
      <alignment horizontal="left"/>
    </xf>
    <xf numFmtId="0" fontId="0" fillId="2" borderId="6" xfId="0" applyFill="1" applyBorder="1"/>
    <xf numFmtId="164" fontId="0" fillId="0" borderId="10" xfId="0" applyNumberFormat="1" applyBorder="1"/>
    <xf numFmtId="0" fontId="7" fillId="2" borderId="3" xfId="0" applyFont="1" applyFill="1" applyBorder="1"/>
    <xf numFmtId="0" fontId="0" fillId="2" borderId="1" xfId="0" applyFill="1" applyBorder="1"/>
    <xf numFmtId="0" fontId="7" fillId="2" borderId="8" xfId="0" applyFont="1" applyFill="1" applyBorder="1"/>
    <xf numFmtId="164" fontId="7" fillId="2" borderId="10" xfId="0" applyNumberFormat="1" applyFont="1" applyFill="1" applyBorder="1"/>
    <xf numFmtId="0" fontId="7" fillId="2" borderId="6" xfId="0" applyFont="1" applyFill="1" applyBorder="1"/>
    <xf numFmtId="0" fontId="0" fillId="2" borderId="4" xfId="0" applyFill="1" applyBorder="1"/>
    <xf numFmtId="0" fontId="0" fillId="2" borderId="3" xfId="0" applyFill="1" applyBorder="1"/>
    <xf numFmtId="0" fontId="0" fillId="2" borderId="15" xfId="0" applyFill="1" applyBorder="1"/>
    <xf numFmtId="0" fontId="0" fillId="2" borderId="2" xfId="0" applyFill="1" applyBorder="1"/>
    <xf numFmtId="164" fontId="16" fillId="2" borderId="10" xfId="0" applyNumberFormat="1" applyFont="1" applyFill="1" applyBorder="1"/>
    <xf numFmtId="0" fontId="0" fillId="4" borderId="1" xfId="0" applyFill="1" applyBorder="1"/>
    <xf numFmtId="164" fontId="0" fillId="0" borderId="1" xfId="0" applyNumberFormat="1" applyBorder="1"/>
    <xf numFmtId="164" fontId="0" fillId="0" borderId="4" xfId="0" applyNumberFormat="1" applyBorder="1"/>
    <xf numFmtId="164" fontId="0" fillId="2" borderId="1" xfId="0" applyNumberFormat="1" applyFill="1" applyBorder="1"/>
    <xf numFmtId="164" fontId="0" fillId="2" borderId="4" xfId="0" applyNumberFormat="1" applyFill="1" applyBorder="1"/>
    <xf numFmtId="170" fontId="7" fillId="2" borderId="10" xfId="0" applyNumberFormat="1" applyFont="1" applyFill="1" applyBorder="1"/>
    <xf numFmtId="170" fontId="16" fillId="2" borderId="10" xfId="0" applyNumberFormat="1" applyFont="1" applyFill="1" applyBorder="1" applyAlignment="1">
      <alignment horizontal="right"/>
    </xf>
    <xf numFmtId="0" fontId="9" fillId="0" borderId="7" xfId="0" applyFont="1" applyBorder="1" applyAlignment="1">
      <alignment horizontal="center" wrapText="1"/>
    </xf>
    <xf numFmtId="0" fontId="9" fillId="0" borderId="11" xfId="0" applyFont="1" applyBorder="1" applyAlignment="1">
      <alignment horizontal="left" vertical="top" wrapText="1"/>
    </xf>
    <xf numFmtId="0" fontId="9" fillId="0" borderId="11" xfId="0" quotePrefix="1" applyFont="1" applyBorder="1" applyAlignment="1">
      <alignment horizontal="left" vertical="top" wrapText="1"/>
    </xf>
    <xf numFmtId="0" fontId="9" fillId="0" borderId="11" xfId="0" applyFont="1" applyBorder="1" applyAlignment="1">
      <alignment horizontal="left" vertical="center" wrapText="1"/>
    </xf>
    <xf numFmtId="0" fontId="9" fillId="0" borderId="0" xfId="0" applyFont="1" applyBorder="1" applyAlignment="1">
      <alignment horizontal="right"/>
    </xf>
    <xf numFmtId="0" fontId="23" fillId="0" borderId="0" xfId="0" applyFont="1"/>
    <xf numFmtId="165" fontId="0" fillId="4" borderId="10" xfId="0" applyNumberFormat="1" applyFill="1" applyBorder="1"/>
    <xf numFmtId="165" fontId="0" fillId="4" borderId="4" xfId="0" applyNumberFormat="1" applyFill="1" applyBorder="1"/>
    <xf numFmtId="165" fontId="0" fillId="4" borderId="1" xfId="0" applyNumberFormat="1" applyFill="1" applyBorder="1"/>
    <xf numFmtId="165" fontId="0" fillId="2" borderId="1" xfId="0" applyNumberFormat="1" applyFill="1" applyBorder="1"/>
    <xf numFmtId="165" fontId="0" fillId="2" borderId="4" xfId="0" applyNumberFormat="1" applyFill="1" applyBorder="1"/>
    <xf numFmtId="170" fontId="16" fillId="2" borderId="10" xfId="0" applyNumberFormat="1" applyFont="1" applyFill="1" applyBorder="1"/>
    <xf numFmtId="3" fontId="0" fillId="4" borderId="10" xfId="0" applyNumberFormat="1" applyFill="1" applyBorder="1"/>
    <xf numFmtId="3" fontId="0" fillId="4" borderId="4" xfId="0" applyNumberFormat="1" applyFill="1" applyBorder="1"/>
    <xf numFmtId="3" fontId="0" fillId="4" borderId="1" xfId="0" applyNumberFormat="1" applyFill="1" applyBorder="1"/>
    <xf numFmtId="3" fontId="0" fillId="2" borderId="1" xfId="0" applyNumberFormat="1" applyFill="1" applyBorder="1"/>
    <xf numFmtId="3" fontId="0" fillId="2" borderId="4" xfId="0" applyNumberFormat="1" applyFill="1" applyBorder="1"/>
    <xf numFmtId="0" fontId="0" fillId="0" borderId="0" xfId="0" applyBorder="1" applyAlignment="1"/>
    <xf numFmtId="166" fontId="9" fillId="0" borderId="11" xfId="0" applyNumberFormat="1" applyFont="1" applyBorder="1" applyAlignment="1">
      <alignment horizontal="right" vertical="top"/>
    </xf>
    <xf numFmtId="0" fontId="7" fillId="0" borderId="0" xfId="0" applyFont="1" applyBorder="1"/>
    <xf numFmtId="0" fontId="0" fillId="0" borderId="0" xfId="0" applyBorder="1"/>
    <xf numFmtId="0" fontId="0" fillId="0" borderId="0" xfId="0" applyAlignment="1">
      <alignment horizontal="justify" wrapText="1"/>
    </xf>
    <xf numFmtId="0" fontId="0" fillId="0" borderId="0" xfId="0" applyAlignment="1">
      <alignment wrapText="1"/>
    </xf>
    <xf numFmtId="164" fontId="3" fillId="0" borderId="11" xfId="0" applyNumberFormat="1" applyFont="1" applyBorder="1" applyAlignment="1">
      <alignment horizontal="center" vertical="top" wrapText="1"/>
    </xf>
    <xf numFmtId="0" fontId="3" fillId="0" borderId="11" xfId="0" applyFont="1" applyBorder="1" applyAlignment="1">
      <alignment horizontal="center" vertical="top" wrapText="1"/>
    </xf>
    <xf numFmtId="0" fontId="3" fillId="4" borderId="11" xfId="0" applyFont="1" applyFill="1" applyBorder="1" applyAlignment="1">
      <alignment horizontal="center" vertical="top" wrapText="1"/>
    </xf>
    <xf numFmtId="0" fontId="3" fillId="0" borderId="0" xfId="0" applyFont="1" applyBorder="1"/>
    <xf numFmtId="0" fontId="3" fillId="0" borderId="5" xfId="0" applyFont="1" applyBorder="1"/>
    <xf numFmtId="0" fontId="3" fillId="0" borderId="22" xfId="0" applyFont="1" applyBorder="1" applyAlignment="1">
      <alignment horizontal="right"/>
    </xf>
    <xf numFmtId="0" fontId="3" fillId="0" borderId="0" xfId="0" applyFont="1" applyBorder="1" applyAlignment="1">
      <alignment horizontal="right"/>
    </xf>
    <xf numFmtId="0" fontId="3" fillId="0" borderId="20" xfId="0" applyFont="1" applyBorder="1" applyAlignment="1">
      <alignment horizontal="right"/>
    </xf>
    <xf numFmtId="0" fontId="3" fillId="0" borderId="6" xfId="0" applyFont="1" applyBorder="1"/>
    <xf numFmtId="0" fontId="3" fillId="0" borderId="12" xfId="0" applyFont="1" applyBorder="1" applyAlignment="1">
      <alignment vertical="center"/>
    </xf>
    <xf numFmtId="0" fontId="3" fillId="0" borderId="13" xfId="0" applyFont="1" applyBorder="1"/>
    <xf numFmtId="0" fontId="3" fillId="0" borderId="12" xfId="0" applyFont="1" applyBorder="1"/>
    <xf numFmtId="0" fontId="3" fillId="0" borderId="12" xfId="0" applyFont="1" applyFill="1" applyBorder="1"/>
    <xf numFmtId="0" fontId="3" fillId="0" borderId="0" xfId="0" applyFont="1" applyFill="1" applyBorder="1"/>
    <xf numFmtId="0" fontId="3" fillId="0" borderId="0" xfId="0" applyFont="1" applyBorder="1" applyAlignment="1"/>
    <xf numFmtId="0" fontId="3" fillId="0" borderId="9" xfId="0" applyFont="1" applyBorder="1"/>
    <xf numFmtId="0" fontId="15" fillId="0" borderId="9" xfId="0" applyFont="1" applyBorder="1"/>
    <xf numFmtId="0" fontId="3" fillId="0" borderId="8" xfId="0" applyFont="1" applyBorder="1"/>
    <xf numFmtId="0" fontId="0" fillId="0" borderId="0" xfId="0" applyFill="1"/>
    <xf numFmtId="0" fontId="7" fillId="0" borderId="0" xfId="0" applyFont="1" applyFill="1"/>
    <xf numFmtId="49" fontId="0" fillId="0" borderId="0" xfId="0" applyNumberFormat="1" applyFill="1"/>
    <xf numFmtId="0" fontId="0" fillId="0" borderId="0" xfId="0" applyFill="1" applyAlignment="1">
      <alignment horizontal="justify" wrapText="1"/>
    </xf>
    <xf numFmtId="0" fontId="0" fillId="0" borderId="0" xfId="0" applyFill="1" applyAlignment="1">
      <alignment wrapText="1"/>
    </xf>
    <xf numFmtId="0" fontId="0" fillId="2" borderId="11" xfId="0" applyFill="1" applyBorder="1"/>
    <xf numFmtId="0" fontId="0" fillId="0" borderId="0" xfId="0" applyFill="1" applyAlignment="1">
      <alignment wrapText="1"/>
    </xf>
    <xf numFmtId="49" fontId="3" fillId="0" borderId="0" xfId="0" applyNumberFormat="1" applyFont="1" applyFill="1" applyAlignment="1">
      <alignment vertical="top"/>
    </xf>
    <xf numFmtId="4" fontId="9" fillId="0" borderId="0" xfId="0" applyNumberFormat="1" applyFont="1" applyBorder="1"/>
    <xf numFmtId="4" fontId="7" fillId="0" borderId="0" xfId="0" applyNumberFormat="1" applyFont="1" applyBorder="1"/>
    <xf numFmtId="0" fontId="0" fillId="0" borderId="0" xfId="0" applyBorder="1"/>
    <xf numFmtId="4" fontId="0" fillId="0" borderId="0" xfId="0" applyNumberFormat="1" applyBorder="1"/>
    <xf numFmtId="4" fontId="3" fillId="0" borderId="0" xfId="0" applyNumberFormat="1" applyFont="1" applyBorder="1"/>
    <xf numFmtId="0" fontId="7" fillId="0" borderId="0" xfId="0" applyFont="1" applyBorder="1"/>
    <xf numFmtId="0" fontId="0" fillId="0" borderId="8" xfId="0" applyBorder="1"/>
    <xf numFmtId="0" fontId="0" fillId="0" borderId="9" xfId="0" applyBorder="1"/>
    <xf numFmtId="0" fontId="3" fillId="0" borderId="11" xfId="0" applyFont="1" applyBorder="1" applyAlignment="1">
      <alignment horizontal="center" vertical="center"/>
    </xf>
    <xf numFmtId="4" fontId="3" fillId="0" borderId="10" xfId="0" applyNumberFormat="1" applyFont="1" applyBorder="1"/>
    <xf numFmtId="0" fontId="7" fillId="0" borderId="1" xfId="0" applyFont="1" applyBorder="1" applyAlignment="1">
      <alignment horizontal="center" vertical="top"/>
    </xf>
    <xf numFmtId="0" fontId="7" fillId="0" borderId="15" xfId="0" applyFont="1" applyBorder="1" applyAlignment="1">
      <alignment horizontal="center" vertical="top"/>
    </xf>
    <xf numFmtId="0" fontId="7" fillId="0" borderId="4" xfId="0" applyFont="1" applyBorder="1" applyAlignment="1">
      <alignment horizontal="center" vertical="top"/>
    </xf>
    <xf numFmtId="0" fontId="7" fillId="0" borderId="5" xfId="0" applyFont="1" applyBorder="1" applyAlignment="1">
      <alignment horizontal="center" vertical="top"/>
    </xf>
    <xf numFmtId="3" fontId="3" fillId="0" borderId="10" xfId="0" applyNumberFormat="1" applyFont="1" applyBorder="1"/>
    <xf numFmtId="3" fontId="3" fillId="0" borderId="0" xfId="0" applyNumberFormat="1" applyFont="1" applyBorder="1"/>
    <xf numFmtId="0" fontId="0" fillId="0" borderId="12" xfId="0" applyBorder="1"/>
    <xf numFmtId="0" fontId="0" fillId="0" borderId="13" xfId="0" applyBorder="1"/>
    <xf numFmtId="49" fontId="3" fillId="0" borderId="0" xfId="0" applyNumberFormat="1" applyFont="1"/>
    <xf numFmtId="0" fontId="3" fillId="0" borderId="1"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7" fillId="0" borderId="0" xfId="4" applyFont="1" applyBorder="1"/>
    <xf numFmtId="0" fontId="0" fillId="0" borderId="0" xfId="0" applyAlignment="1">
      <alignment wrapText="1"/>
    </xf>
    <xf numFmtId="0" fontId="0" fillId="0" borderId="0" xfId="0" applyFill="1" applyAlignment="1">
      <alignment wrapText="1"/>
    </xf>
    <xf numFmtId="0" fontId="3" fillId="0" borderId="0" xfId="0" applyFont="1" applyFill="1" applyAlignment="1">
      <alignment wrapText="1"/>
    </xf>
    <xf numFmtId="4" fontId="0" fillId="0" borderId="11" xfId="0" applyNumberFormat="1" applyBorder="1"/>
    <xf numFmtId="0" fontId="0" fillId="0" borderId="0" xfId="0" applyBorder="1" applyAlignment="1">
      <alignment horizontal="center"/>
    </xf>
    <xf numFmtId="0" fontId="0" fillId="0" borderId="11" xfId="0" applyBorder="1"/>
    <xf numFmtId="0" fontId="3" fillId="0" borderId="3" xfId="0" applyFont="1" applyBorder="1"/>
    <xf numFmtId="0" fontId="3" fillId="0" borderId="15" xfId="0" applyFont="1" applyBorder="1"/>
    <xf numFmtId="0" fontId="3" fillId="0" borderId="2" xfId="0" applyFont="1" applyBorder="1"/>
    <xf numFmtId="0" fontId="0" fillId="0" borderId="5" xfId="0" applyBorder="1"/>
    <xf numFmtId="0" fontId="3" fillId="0" borderId="0" xfId="0" applyFont="1" applyFill="1" applyBorder="1" applyAlignment="1">
      <alignment horizontal="left"/>
    </xf>
    <xf numFmtId="0" fontId="3" fillId="5" borderId="11" xfId="0" applyFont="1" applyFill="1" applyBorder="1" applyAlignment="1">
      <alignment horizontal="center"/>
    </xf>
    <xf numFmtId="0" fontId="3" fillId="5" borderId="12" xfId="0" applyFont="1" applyFill="1" applyBorder="1"/>
    <xf numFmtId="4" fontId="3" fillId="5" borderId="13" xfId="0" applyNumberFormat="1" applyFont="1" applyFill="1" applyBorder="1"/>
    <xf numFmtId="4" fontId="3" fillId="5" borderId="11" xfId="0" applyNumberFormat="1" applyFont="1" applyFill="1" applyBorder="1"/>
    <xf numFmtId="0" fontId="7" fillId="0" borderId="0" xfId="0" applyFont="1" applyBorder="1" applyAlignment="1">
      <alignment horizontal="center"/>
    </xf>
    <xf numFmtId="0" fontId="0" fillId="0" borderId="6" xfId="0" applyFill="1" applyBorder="1" applyAlignment="1">
      <alignment horizontal="left"/>
    </xf>
    <xf numFmtId="4" fontId="0" fillId="0" borderId="12" xfId="0" applyNumberFormat="1" applyBorder="1" applyAlignment="1"/>
    <xf numFmtId="4" fontId="0" fillId="0" borderId="11" xfId="0" applyNumberFormat="1" applyBorder="1" applyAlignment="1"/>
    <xf numFmtId="0" fontId="0" fillId="0" borderId="9" xfId="0" applyBorder="1" applyAlignment="1"/>
    <xf numFmtId="0" fontId="0" fillId="0" borderId="10" xfId="0" applyFill="1" applyBorder="1"/>
    <xf numFmtId="14" fontId="0" fillId="0" borderId="10" xfId="0" applyNumberFormat="1" applyFill="1" applyBorder="1"/>
    <xf numFmtId="0" fontId="0" fillId="0" borderId="4" xfId="0" applyFill="1" applyBorder="1"/>
    <xf numFmtId="0" fontId="14" fillId="0" borderId="0" xfId="0" applyFont="1" applyBorder="1" applyAlignment="1">
      <alignment horizontal="left" indent="1"/>
    </xf>
    <xf numFmtId="3" fontId="14" fillId="0" borderId="0" xfId="0" applyNumberFormat="1" applyFont="1" applyBorder="1" applyAlignment="1">
      <alignment horizontal="right"/>
    </xf>
    <xf numFmtId="0" fontId="3" fillId="0" borderId="7" xfId="0" applyFont="1" applyBorder="1"/>
    <xf numFmtId="0" fontId="3" fillId="0" borderId="16" xfId="0" applyFont="1" applyBorder="1" applyAlignment="1">
      <alignment horizontal="center"/>
    </xf>
    <xf numFmtId="0" fontId="25" fillId="0" borderId="0" xfId="0" applyFont="1"/>
    <xf numFmtId="4" fontId="3" fillId="0" borderId="11" xfId="0" applyNumberFormat="1" applyFont="1" applyBorder="1" applyAlignment="1">
      <alignment horizontal="center" vertical="center"/>
    </xf>
    <xf numFmtId="4" fontId="7" fillId="0" borderId="1" xfId="0" applyNumberFormat="1" applyFont="1" applyBorder="1" applyAlignment="1">
      <alignment horizontal="center" vertical="top"/>
    </xf>
    <xf numFmtId="4" fontId="7" fillId="0" borderId="4" xfId="0" applyNumberFormat="1" applyFont="1" applyBorder="1" applyAlignment="1">
      <alignment horizontal="center" vertical="top"/>
    </xf>
    <xf numFmtId="4" fontId="7" fillId="0" borderId="11" xfId="0" applyNumberFormat="1" applyFont="1" applyBorder="1"/>
    <xf numFmtId="3" fontId="17" fillId="0" borderId="0" xfId="0" applyNumberFormat="1" applyFont="1" applyBorder="1"/>
    <xf numFmtId="0" fontId="4" fillId="0" borderId="0" xfId="0" applyFont="1" applyBorder="1"/>
    <xf numFmtId="0" fontId="8" fillId="0" borderId="0" xfId="0" applyFont="1" applyBorder="1"/>
    <xf numFmtId="3" fontId="13" fillId="0" borderId="0" xfId="0" applyNumberFormat="1" applyFont="1" applyBorder="1"/>
    <xf numFmtId="0" fontId="5" fillId="0" borderId="0" xfId="0" applyFont="1" applyBorder="1"/>
    <xf numFmtId="3" fontId="16" fillId="0" borderId="0" xfId="0" applyNumberFormat="1" applyFont="1" applyBorder="1"/>
    <xf numFmtId="0" fontId="16" fillId="0" borderId="0" xfId="0" applyFont="1" applyBorder="1"/>
    <xf numFmtId="0" fontId="0" fillId="0" borderId="0" xfId="0" applyAlignment="1">
      <alignment wrapText="1"/>
    </xf>
    <xf numFmtId="0" fontId="0" fillId="0" borderId="0" xfId="0" applyAlignment="1">
      <alignment horizontal="justify" wrapText="1"/>
    </xf>
    <xf numFmtId="4" fontId="7" fillId="0" borderId="0" xfId="0" applyNumberFormat="1" applyFont="1" applyBorder="1"/>
    <xf numFmtId="0" fontId="0" fillId="0" borderId="3" xfId="0" applyBorder="1"/>
    <xf numFmtId="0" fontId="0" fillId="0" borderId="2" xfId="0" applyBorder="1"/>
    <xf numFmtId="0" fontId="0" fillId="0" borderId="14" xfId="0" applyBorder="1"/>
    <xf numFmtId="4" fontId="0" fillId="0" borderId="3" xfId="0" applyNumberFormat="1" applyBorder="1" applyAlignment="1">
      <alignment horizontal="right"/>
    </xf>
    <xf numFmtId="4" fontId="0" fillId="0" borderId="2" xfId="0" applyNumberFormat="1" applyBorder="1" applyAlignment="1">
      <alignment horizontal="right"/>
    </xf>
    <xf numFmtId="4" fontId="0" fillId="0" borderId="8" xfId="0" applyNumberFormat="1" applyBorder="1" applyAlignment="1">
      <alignment horizontal="right"/>
    </xf>
    <xf numFmtId="4" fontId="0" fillId="0" borderId="9" xfId="0" applyNumberFormat="1" applyBorder="1" applyAlignment="1">
      <alignment horizontal="right"/>
    </xf>
    <xf numFmtId="0" fontId="0" fillId="0" borderId="10" xfId="0" applyBorder="1"/>
    <xf numFmtId="0" fontId="0" fillId="0" borderId="11" xfId="0" applyBorder="1" applyAlignment="1">
      <alignment horizontal="center"/>
    </xf>
    <xf numFmtId="0" fontId="3" fillId="0" borderId="5" xfId="0" quotePrefix="1" applyFont="1" applyBorder="1"/>
    <xf numFmtId="0" fontId="3" fillId="0" borderId="8" xfId="0" applyFont="1" applyBorder="1" applyAlignment="1"/>
    <xf numFmtId="4" fontId="0" fillId="5" borderId="5" xfId="0" applyNumberFormat="1" applyFill="1" applyBorder="1" applyAlignment="1">
      <alignment horizontal="right"/>
    </xf>
    <xf numFmtId="0" fontId="0" fillId="0" borderId="3" xfId="0" applyBorder="1"/>
    <xf numFmtId="0" fontId="0" fillId="0" borderId="6" xfId="0" applyBorder="1"/>
    <xf numFmtId="0" fontId="0" fillId="0" borderId="1" xfId="0" applyBorder="1"/>
    <xf numFmtId="0" fontId="0" fillId="0" borderId="10" xfId="0" applyBorder="1"/>
    <xf numFmtId="0" fontId="0" fillId="0" borderId="4" xfId="0" applyBorder="1"/>
    <xf numFmtId="3" fontId="3" fillId="0" borderId="4" xfId="0" applyNumberFormat="1" applyFont="1" applyBorder="1"/>
    <xf numFmtId="3" fontId="3" fillId="0" borderId="17" xfId="0" applyNumberFormat="1" applyFont="1" applyBorder="1"/>
    <xf numFmtId="10" fontId="3" fillId="0" borderId="10" xfId="1" applyNumberFormat="1" applyFont="1" applyBorder="1"/>
    <xf numFmtId="10" fontId="3" fillId="0" borderId="4" xfId="1" applyNumberFormat="1" applyFont="1" applyBorder="1"/>
    <xf numFmtId="0" fontId="0" fillId="0" borderId="0" xfId="0"/>
    <xf numFmtId="0" fontId="0" fillId="0" borderId="0" xfId="0" applyBorder="1"/>
    <xf numFmtId="0" fontId="3" fillId="0" borderId="0" xfId="0" applyFont="1"/>
    <xf numFmtId="0" fontId="3" fillId="0" borderId="11" xfId="0" applyFont="1" applyBorder="1"/>
    <xf numFmtId="3" fontId="3" fillId="0" borderId="10" xfId="0" applyNumberFormat="1" applyFont="1" applyFill="1" applyBorder="1"/>
    <xf numFmtId="4" fontId="0" fillId="0" borderId="8" xfId="0" applyNumberFormat="1" applyBorder="1" applyAlignment="1">
      <alignment horizontal="right"/>
    </xf>
    <xf numFmtId="4" fontId="0" fillId="0" borderId="9" xfId="0" applyNumberFormat="1" applyBorder="1" applyAlignment="1">
      <alignment horizontal="right"/>
    </xf>
    <xf numFmtId="0" fontId="3" fillId="0" borderId="0" xfId="0" applyFont="1" applyAlignment="1">
      <alignment wrapText="1"/>
    </xf>
    <xf numFmtId="0" fontId="3" fillId="0" borderId="8" xfId="0" applyFont="1" applyBorder="1" applyAlignment="1">
      <alignment horizontal="left"/>
    </xf>
    <xf numFmtId="0" fontId="3" fillId="0" borderId="0" xfId="0" applyFont="1" applyBorder="1" applyAlignment="1">
      <alignment horizontal="left"/>
    </xf>
    <xf numFmtId="0" fontId="3" fillId="0" borderId="9" xfId="0" applyFont="1" applyBorder="1" applyAlignment="1">
      <alignment horizontal="left"/>
    </xf>
    <xf numFmtId="4" fontId="3" fillId="5" borderId="14" xfId="0" applyNumberFormat="1" applyFont="1" applyFill="1" applyBorder="1"/>
    <xf numFmtId="0" fontId="0" fillId="0" borderId="2" xfId="0" applyBorder="1"/>
    <xf numFmtId="0" fontId="0" fillId="0" borderId="7" xfId="0" applyBorder="1"/>
    <xf numFmtId="0" fontId="3" fillId="0" borderId="7" xfId="0" applyFont="1" applyBorder="1" applyAlignment="1">
      <alignment horizontal="center" wrapText="1"/>
    </xf>
    <xf numFmtId="4" fontId="0" fillId="5" borderId="6" xfId="0" applyNumberFormat="1" applyFill="1" applyBorder="1" applyAlignment="1">
      <alignment horizontal="right"/>
    </xf>
    <xf numFmtId="0" fontId="3" fillId="0" borderId="8" xfId="0" quotePrefix="1" applyFont="1" applyBorder="1" applyAlignment="1">
      <alignment horizontal="left"/>
    </xf>
    <xf numFmtId="0" fontId="0" fillId="0" borderId="0" xfId="0" applyBorder="1" applyAlignment="1">
      <alignment horizontal="justify" wrapText="1"/>
    </xf>
    <xf numFmtId="0" fontId="0" fillId="0" borderId="1" xfId="0" applyBorder="1"/>
    <xf numFmtId="0" fontId="0" fillId="0" borderId="10" xfId="0" applyBorder="1"/>
    <xf numFmtId="0" fontId="0" fillId="0" borderId="4" xfId="0" applyBorder="1"/>
    <xf numFmtId="0" fontId="0" fillId="0" borderId="11" xfId="0" applyBorder="1" applyAlignment="1">
      <alignment horizontal="center"/>
    </xf>
    <xf numFmtId="4" fontId="0" fillId="0" borderId="3" xfId="0" applyNumberFormat="1" applyBorder="1" applyAlignment="1"/>
    <xf numFmtId="4" fontId="0" fillId="0" borderId="8" xfId="0" applyNumberFormat="1" applyBorder="1" applyAlignment="1"/>
    <xf numFmtId="4" fontId="0" fillId="0" borderId="6" xfId="0" applyNumberFormat="1" applyBorder="1" applyAlignment="1"/>
    <xf numFmtId="0" fontId="0" fillId="0" borderId="0" xfId="0" applyFill="1" applyBorder="1" applyAlignment="1"/>
    <xf numFmtId="0" fontId="8" fillId="0" borderId="0" xfId="0" applyFont="1" applyFill="1" applyBorder="1" applyAlignment="1">
      <alignment vertical="center"/>
    </xf>
    <xf numFmtId="0" fontId="0" fillId="0" borderId="0" xfId="0" applyFill="1" applyBorder="1" applyAlignment="1">
      <alignment vertical="top"/>
    </xf>
    <xf numFmtId="4" fontId="0" fillId="0" borderId="0" xfId="0" applyNumberFormat="1" applyFill="1" applyBorder="1" applyAlignment="1"/>
    <xf numFmtId="4" fontId="3" fillId="0" borderId="0" xfId="0" applyNumberFormat="1" applyFont="1" applyFill="1" applyBorder="1" applyAlignment="1"/>
    <xf numFmtId="0" fontId="3" fillId="0" borderId="0" xfId="0" applyFont="1" applyFill="1" applyBorder="1" applyAlignment="1"/>
    <xf numFmtId="4" fontId="7" fillId="0" borderId="0" xfId="0" applyNumberFormat="1" applyFont="1" applyFill="1" applyBorder="1" applyAlignment="1"/>
    <xf numFmtId="0" fontId="3" fillId="0" borderId="9" xfId="0" applyFont="1" applyBorder="1" applyAlignment="1">
      <alignment horizontal="center" wrapText="1"/>
    </xf>
    <xf numFmtId="0" fontId="3" fillId="0" borderId="3" xfId="0" applyFont="1" applyBorder="1" applyAlignment="1">
      <alignment horizontal="left"/>
    </xf>
    <xf numFmtId="0" fontId="0" fillId="0" borderId="10" xfId="0" applyFill="1" applyBorder="1" applyAlignment="1">
      <alignment horizontal="center"/>
    </xf>
    <xf numFmtId="0" fontId="3" fillId="0" borderId="8" xfId="0" applyFont="1" applyFill="1" applyBorder="1" applyAlignment="1">
      <alignment horizontal="left"/>
    </xf>
    <xf numFmtId="4" fontId="3" fillId="5" borderId="11" xfId="0" applyNumberFormat="1" applyFont="1" applyFill="1" applyBorder="1" applyAlignment="1">
      <alignment horizontal="center"/>
    </xf>
    <xf numFmtId="0" fontId="0" fillId="0" borderId="8" xfId="0" applyFill="1" applyBorder="1" applyAlignment="1">
      <alignment horizontal="left"/>
    </xf>
    <xf numFmtId="0" fontId="7" fillId="0" borderId="5" xfId="0" applyFont="1" applyBorder="1"/>
    <xf numFmtId="0" fontId="5" fillId="0" borderId="0" xfId="0" applyFont="1" applyFill="1" applyBorder="1" applyAlignment="1">
      <alignment vertical="center"/>
    </xf>
    <xf numFmtId="0" fontId="3" fillId="0" borderId="0" xfId="0" quotePrefix="1" applyFont="1" applyFill="1" applyBorder="1" applyAlignment="1">
      <alignment vertical="center"/>
    </xf>
    <xf numFmtId="4" fontId="3" fillId="0" borderId="0" xfId="0" applyNumberFormat="1" applyFont="1" applyFill="1" applyBorder="1" applyAlignment="1">
      <alignment horizontal="right"/>
    </xf>
    <xf numFmtId="4" fontId="3" fillId="0" borderId="8" xfId="0" applyNumberFormat="1" applyFont="1" applyBorder="1" applyAlignment="1"/>
    <xf numFmtId="0" fontId="0" fillId="0" borderId="8" xfId="0" applyBorder="1" applyAlignment="1">
      <alignment horizontal="center"/>
    </xf>
    <xf numFmtId="4" fontId="7" fillId="0" borderId="0" xfId="0" applyNumberFormat="1" applyFont="1" applyBorder="1" applyAlignment="1">
      <alignment horizontal="right"/>
    </xf>
    <xf numFmtId="0" fontId="3" fillId="0" borderId="0" xfId="0" applyFont="1" applyFill="1"/>
    <xf numFmtId="14" fontId="3" fillId="0" borderId="0" xfId="0" applyNumberFormat="1" applyFont="1" applyFill="1" applyBorder="1"/>
    <xf numFmtId="0" fontId="3" fillId="0" borderId="0" xfId="0" quotePrefix="1" applyFont="1" applyFill="1" applyBorder="1" applyAlignment="1"/>
    <xf numFmtId="0" fontId="13" fillId="3" borderId="12" xfId="0" applyFont="1" applyFill="1" applyBorder="1" applyAlignment="1">
      <alignment wrapText="1"/>
    </xf>
    <xf numFmtId="0" fontId="3" fillId="0" borderId="11" xfId="0" applyFont="1" applyBorder="1" applyAlignment="1">
      <alignment horizontal="center" wrapText="1"/>
    </xf>
    <xf numFmtId="0" fontId="0" fillId="0" borderId="4" xfId="0" applyBorder="1"/>
    <xf numFmtId="0" fontId="0" fillId="0" borderId="0" xfId="0" applyAlignment="1">
      <alignment horizontal="right"/>
    </xf>
    <xf numFmtId="4" fontId="0" fillId="0" borderId="9" xfId="0" applyNumberFormat="1" applyBorder="1" applyAlignment="1">
      <alignment horizontal="right"/>
    </xf>
    <xf numFmtId="4" fontId="0" fillId="0" borderId="8" xfId="0" applyNumberFormat="1" applyBorder="1" applyAlignment="1">
      <alignment horizontal="right"/>
    </xf>
    <xf numFmtId="0" fontId="0" fillId="0" borderId="1" xfId="0" applyBorder="1" applyAlignment="1">
      <alignment wrapText="1"/>
    </xf>
    <xf numFmtId="0" fontId="3" fillId="0" borderId="8" xfId="0" quotePrefix="1" applyFont="1" applyBorder="1" applyAlignment="1">
      <alignment horizontal="left"/>
    </xf>
    <xf numFmtId="14" fontId="3" fillId="5" borderId="11" xfId="0" applyNumberFormat="1" applyFont="1" applyFill="1" applyBorder="1"/>
    <xf numFmtId="0" fontId="12" fillId="0" borderId="0" xfId="0" applyFont="1"/>
    <xf numFmtId="0" fontId="1" fillId="0" borderId="0" xfId="0" applyFont="1"/>
    <xf numFmtId="0" fontId="28" fillId="0" borderId="0" xfId="0" applyFont="1"/>
    <xf numFmtId="0" fontId="29" fillId="0" borderId="0" xfId="0" applyFont="1"/>
    <xf numFmtId="4" fontId="0" fillId="0" borderId="9" xfId="0" applyNumberFormat="1" applyBorder="1" applyAlignment="1">
      <alignment horizontal="right"/>
    </xf>
    <xf numFmtId="4" fontId="0" fillId="0" borderId="8" xfId="0" applyNumberFormat="1" applyBorder="1" applyAlignment="1">
      <alignment horizontal="right"/>
    </xf>
    <xf numFmtId="0" fontId="0" fillId="0" borderId="0" xfId="0" applyFill="1" applyBorder="1"/>
    <xf numFmtId="4" fontId="0" fillId="0" borderId="8" xfId="0" applyNumberFormat="1" applyBorder="1" applyAlignment="1">
      <alignment horizontal="right"/>
    </xf>
    <xf numFmtId="4" fontId="0" fillId="0" borderId="9" xfId="0" applyNumberFormat="1" applyBorder="1" applyAlignment="1">
      <alignment horizontal="right"/>
    </xf>
    <xf numFmtId="4" fontId="0" fillId="0" borderId="8" xfId="0" applyNumberFormat="1" applyBorder="1"/>
    <xf numFmtId="4" fontId="0" fillId="0" borderId="9" xfId="0" applyNumberFormat="1" applyBorder="1"/>
    <xf numFmtId="0" fontId="3" fillId="0" borderId="1" xfId="0" applyFont="1" applyBorder="1"/>
    <xf numFmtId="0" fontId="26" fillId="0" borderId="0" xfId="0" applyFont="1"/>
    <xf numFmtId="4" fontId="28" fillId="0" borderId="0" xfId="0" applyNumberFormat="1" applyFont="1"/>
    <xf numFmtId="0" fontId="32" fillId="0" borderId="0" xfId="0" applyFont="1"/>
    <xf numFmtId="4" fontId="32" fillId="0" borderId="0" xfId="0" applyNumberFormat="1" applyFont="1"/>
    <xf numFmtId="0" fontId="10" fillId="0" borderId="11"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3" fontId="3" fillId="0" borderId="8" xfId="0" applyNumberFormat="1" applyFont="1" applyBorder="1"/>
    <xf numFmtId="0" fontId="7" fillId="0" borderId="4" xfId="0" applyFont="1" applyBorder="1"/>
    <xf numFmtId="3" fontId="7" fillId="0" borderId="4" xfId="0" applyNumberFormat="1" applyFont="1" applyBorder="1"/>
    <xf numFmtId="3" fontId="7" fillId="0" borderId="6" xfId="0" applyNumberFormat="1" applyFont="1" applyBorder="1"/>
    <xf numFmtId="0" fontId="6" fillId="0" borderId="12" xfId="0" applyFont="1" applyBorder="1" applyAlignment="1"/>
    <xf numFmtId="0" fontId="6" fillId="0" borderId="14" xfId="0" applyFont="1" applyBorder="1" applyAlignment="1"/>
    <xf numFmtId="0" fontId="7" fillId="0" borderId="21" xfId="0" applyFont="1" applyBorder="1" applyAlignment="1">
      <alignment horizontal="center"/>
    </xf>
    <xf numFmtId="166" fontId="0" fillId="0" borderId="11" xfId="0" applyNumberFormat="1" applyBorder="1" applyAlignment="1">
      <alignment horizontal="right"/>
    </xf>
    <xf numFmtId="166" fontId="9" fillId="0" borderId="12" xfId="0" applyNumberFormat="1" applyFont="1" applyBorder="1" applyAlignment="1">
      <alignment horizontal="right" vertical="top"/>
    </xf>
    <xf numFmtId="0" fontId="33" fillId="0" borderId="0" xfId="0" applyFont="1" applyBorder="1" applyAlignment="1">
      <alignment horizontal="left" indent="1"/>
    </xf>
    <xf numFmtId="0" fontId="3" fillId="0" borderId="14" xfId="0" applyFont="1" applyBorder="1"/>
    <xf numFmtId="0" fontId="3" fillId="0" borderId="11" xfId="0" applyFont="1" applyBorder="1" applyAlignment="1">
      <alignment horizontal="left" vertical="center"/>
    </xf>
    <xf numFmtId="0" fontId="0" fillId="0" borderId="11" xfId="0" applyBorder="1" applyAlignment="1">
      <alignment horizontal="left" vertical="top"/>
    </xf>
    <xf numFmtId="0" fontId="0" fillId="0" borderId="0" xfId="0" applyBorder="1" applyAlignment="1">
      <alignment horizontal="center"/>
    </xf>
    <xf numFmtId="0" fontId="0" fillId="0" borderId="0" xfId="0" applyFont="1" applyFill="1" applyBorder="1" applyAlignment="1">
      <alignment horizontal="justify" wrapText="1"/>
    </xf>
    <xf numFmtId="4" fontId="3" fillId="0" borderId="0" xfId="0" applyNumberFormat="1" applyFont="1"/>
    <xf numFmtId="0" fontId="7" fillId="0" borderId="0" xfId="0" applyFont="1" applyBorder="1" applyAlignment="1"/>
    <xf numFmtId="0" fontId="0" fillId="0" borderId="0" xfId="0" applyBorder="1" applyAlignment="1">
      <alignment vertical="top"/>
    </xf>
    <xf numFmtId="0" fontId="0" fillId="0" borderId="0" xfId="0" applyBorder="1" applyAlignment="1">
      <alignment horizontal="center" vertical="center"/>
    </xf>
    <xf numFmtId="0" fontId="5" fillId="0" borderId="0" xfId="4" applyFont="1" applyBorder="1" applyAlignment="1"/>
    <xf numFmtId="0" fontId="5" fillId="0" borderId="0" xfId="4" applyFont="1" applyBorder="1"/>
    <xf numFmtId="0" fontId="3" fillId="0" borderId="0" xfId="4" applyFont="1" applyBorder="1"/>
    <xf numFmtId="0" fontId="3" fillId="0" borderId="0" xfId="4" applyFont="1"/>
    <xf numFmtId="0" fontId="3" fillId="0" borderId="0" xfId="4" applyFont="1" applyAlignment="1">
      <alignment vertical="top"/>
    </xf>
    <xf numFmtId="0" fontId="7" fillId="0" borderId="11" xfId="4" applyFont="1" applyBorder="1" applyAlignment="1">
      <alignment horizontal="right"/>
    </xf>
    <xf numFmtId="3" fontId="7" fillId="0" borderId="11" xfId="4" applyNumberFormat="1" applyFont="1" applyBorder="1"/>
    <xf numFmtId="0" fontId="3" fillId="0" borderId="11" xfId="4" applyFont="1" applyBorder="1"/>
    <xf numFmtId="3" fontId="3" fillId="0" borderId="11" xfId="4" applyNumberFormat="1" applyFont="1" applyBorder="1"/>
    <xf numFmtId="0" fontId="11" fillId="0" borderId="11" xfId="4" applyFont="1" applyBorder="1" applyAlignment="1">
      <alignment horizontal="right"/>
    </xf>
    <xf numFmtId="3" fontId="11" fillId="0" borderId="11" xfId="4" applyNumberFormat="1" applyFont="1" applyBorder="1"/>
    <xf numFmtId="3" fontId="30" fillId="0" borderId="11" xfId="4" applyNumberFormat="1" applyFont="1" applyBorder="1"/>
    <xf numFmtId="0" fontId="3" fillId="0" borderId="11" xfId="4" applyFont="1" applyFill="1" applyBorder="1" applyAlignment="1">
      <alignment vertical="top"/>
    </xf>
    <xf numFmtId="0" fontId="3" fillId="0" borderId="11" xfId="4" applyFont="1" applyFill="1" applyBorder="1" applyAlignment="1">
      <alignment vertical="top" wrapText="1"/>
    </xf>
    <xf numFmtId="0" fontId="3" fillId="0" borderId="11" xfId="4" applyFont="1" applyBorder="1" applyAlignment="1">
      <alignment vertical="top"/>
    </xf>
    <xf numFmtId="0" fontId="7" fillId="0" borderId="11" xfId="4" applyFont="1" applyBorder="1" applyAlignment="1">
      <alignment vertical="top"/>
    </xf>
    <xf numFmtId="0" fontId="3" fillId="0" borderId="11" xfId="4" applyFont="1" applyBorder="1" applyAlignment="1">
      <alignment wrapText="1"/>
    </xf>
    <xf numFmtId="0" fontId="3" fillId="6" borderId="11" xfId="0" applyFont="1" applyFill="1" applyBorder="1"/>
    <xf numFmtId="4" fontId="3" fillId="0" borderId="11" xfId="0" applyNumberFormat="1" applyFont="1" applyBorder="1"/>
    <xf numFmtId="0" fontId="3" fillId="0" borderId="11" xfId="0" applyFont="1" applyBorder="1" applyAlignment="1">
      <alignment vertical="center"/>
    </xf>
    <xf numFmtId="4" fontId="3" fillId="0" borderId="11" xfId="0" applyNumberFormat="1" applyFont="1" applyBorder="1" applyAlignment="1">
      <alignment vertical="center"/>
    </xf>
    <xf numFmtId="0" fontId="0" fillId="0" borderId="0" xfId="0" applyBorder="1" applyAlignment="1">
      <alignment horizontal="center"/>
    </xf>
    <xf numFmtId="0" fontId="12" fillId="0" borderId="0" xfId="0" applyFont="1" applyBorder="1"/>
    <xf numFmtId="4" fontId="3" fillId="0" borderId="11" xfId="4" applyNumberFormat="1" applyFont="1" applyBorder="1"/>
    <xf numFmtId="4" fontId="7" fillId="0" borderId="11" xfId="4" applyNumberFormat="1" applyFont="1" applyBorder="1"/>
    <xf numFmtId="4" fontId="11" fillId="0" borderId="11" xfId="4" applyNumberFormat="1" applyFont="1" applyBorder="1"/>
    <xf numFmtId="4" fontId="30" fillId="0" borderId="11" xfId="4" applyNumberFormat="1" applyFont="1" applyBorder="1"/>
    <xf numFmtId="0" fontId="35" fillId="0" borderId="0" xfId="0" applyFont="1" applyFill="1" applyBorder="1"/>
    <xf numFmtId="0" fontId="35" fillId="0" borderId="0" xfId="0" applyFont="1"/>
    <xf numFmtId="0" fontId="3" fillId="0" borderId="11" xfId="0" applyFont="1" applyFill="1" applyBorder="1" applyAlignment="1">
      <alignment vertical="center"/>
    </xf>
    <xf numFmtId="4" fontId="3" fillId="0" borderId="11" xfId="0" applyNumberFormat="1" applyFont="1" applyFill="1" applyBorder="1" applyAlignment="1">
      <alignment vertical="center"/>
    </xf>
    <xf numFmtId="0" fontId="3" fillId="0" borderId="0" xfId="0" applyFont="1" applyBorder="1" applyAlignment="1">
      <alignment horizontal="left" vertical="center" wrapText="1"/>
    </xf>
    <xf numFmtId="4" fontId="0" fillId="0" borderId="8" xfId="0" applyNumberFormat="1" applyBorder="1"/>
    <xf numFmtId="4" fontId="0" fillId="0" borderId="9" xfId="0" applyNumberFormat="1" applyBorder="1"/>
    <xf numFmtId="4" fontId="0" fillId="0" borderId="9" xfId="0" applyNumberFormat="1" applyBorder="1" applyAlignment="1">
      <alignment horizontal="right"/>
    </xf>
    <xf numFmtId="4" fontId="0" fillId="0" borderId="8" xfId="0" applyNumberFormat="1" applyBorder="1" applyAlignment="1">
      <alignment horizontal="right"/>
    </xf>
    <xf numFmtId="0" fontId="24" fillId="0" borderId="0" xfId="4" applyFont="1" applyBorder="1" applyAlignment="1"/>
    <xf numFmtId="0" fontId="3" fillId="0" borderId="0" xfId="4" applyFont="1" applyAlignment="1"/>
    <xf numFmtId="0" fontId="26" fillId="0" borderId="0" xfId="4" applyFont="1" applyBorder="1"/>
    <xf numFmtId="0" fontId="31" fillId="0" borderId="0" xfId="4" applyFont="1" applyBorder="1"/>
    <xf numFmtId="0" fontId="26" fillId="0" borderId="0" xfId="4" applyFont="1"/>
    <xf numFmtId="0" fontId="26" fillId="0" borderId="0" xfId="4" applyFont="1" applyBorder="1" applyAlignment="1">
      <alignment horizontal="right"/>
    </xf>
    <xf numFmtId="0" fontId="3" fillId="0" borderId="0" xfId="0" applyFont="1" applyAlignment="1">
      <alignment horizontal="justify" wrapText="1"/>
    </xf>
    <xf numFmtId="4" fontId="7" fillId="0" borderId="0" xfId="0" applyNumberFormat="1" applyFont="1" applyBorder="1"/>
    <xf numFmtId="0" fontId="3" fillId="0" borderId="0" xfId="0" applyFont="1" applyAlignment="1">
      <alignment wrapText="1"/>
    </xf>
    <xf numFmtId="0" fontId="3" fillId="0" borderId="15" xfId="0" applyFont="1" applyBorder="1" applyAlignment="1">
      <alignment horizontal="left"/>
    </xf>
    <xf numFmtId="0" fontId="3" fillId="0" borderId="2" xfId="0" applyFont="1" applyBorder="1" applyAlignment="1">
      <alignment horizontal="left"/>
    </xf>
    <xf numFmtId="0" fontId="3" fillId="0" borderId="0" xfId="0" applyFont="1" applyBorder="1" applyAlignment="1">
      <alignment horizontal="left"/>
    </xf>
    <xf numFmtId="0" fontId="3" fillId="0" borderId="9" xfId="0" applyFont="1" applyBorder="1" applyAlignment="1">
      <alignment horizontal="left"/>
    </xf>
    <xf numFmtId="0" fontId="3" fillId="0" borderId="5"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12" xfId="0" applyFont="1" applyBorder="1" applyAlignment="1">
      <alignment horizontal="center"/>
    </xf>
    <xf numFmtId="0" fontId="3" fillId="0" borderId="0" xfId="0" applyFont="1" applyFill="1" applyBorder="1" applyAlignment="1">
      <alignment horizontal="left"/>
    </xf>
    <xf numFmtId="0" fontId="7" fillId="0" borderId="5" xfId="0" applyFont="1" applyBorder="1" applyAlignment="1">
      <alignment horizontal="left"/>
    </xf>
    <xf numFmtId="0" fontId="3" fillId="0" borderId="0" xfId="0" applyFont="1" applyFill="1" applyBorder="1" applyAlignment="1">
      <alignment horizontal="justify" wrapText="1"/>
    </xf>
    <xf numFmtId="169" fontId="10" fillId="0" borderId="0" xfId="0" applyNumberFormat="1" applyFont="1" applyAlignment="1">
      <alignment horizontal="center"/>
    </xf>
    <xf numFmtId="0" fontId="3" fillId="0" borderId="13" xfId="0" applyFont="1" applyBorder="1" applyAlignment="1">
      <alignment horizontal="left"/>
    </xf>
    <xf numFmtId="0" fontId="3" fillId="0" borderId="0" xfId="0" applyFont="1" applyFill="1" applyBorder="1" applyAlignment="1">
      <alignment horizontal="left" wrapText="1"/>
    </xf>
    <xf numFmtId="0" fontId="3" fillId="0" borderId="0" xfId="0" applyFont="1" applyAlignment="1">
      <alignment horizontal="right"/>
    </xf>
    <xf numFmtId="0" fontId="3" fillId="0" borderId="0" xfId="0" applyFont="1" applyAlignment="1">
      <alignment horizontal="left"/>
    </xf>
    <xf numFmtId="0" fontId="22" fillId="0" borderId="0" xfId="0" applyFont="1" applyAlignment="1">
      <alignment horizontal="left"/>
    </xf>
    <xf numFmtId="172" fontId="3" fillId="0" borderId="0" xfId="0" applyNumberFormat="1" applyFont="1"/>
    <xf numFmtId="0" fontId="3" fillId="0" borderId="0" xfId="0" applyFont="1" applyFill="1" applyAlignment="1">
      <alignment horizontal="left" indent="4"/>
    </xf>
    <xf numFmtId="0" fontId="11" fillId="0" borderId="0" xfId="0" applyFont="1"/>
    <xf numFmtId="0" fontId="11" fillId="0" borderId="0" xfId="0" applyFont="1" applyAlignment="1">
      <alignment horizontal="left"/>
    </xf>
    <xf numFmtId="0" fontId="22" fillId="0" borderId="0" xfId="0" applyFont="1" applyBorder="1" applyAlignment="1">
      <alignment horizontal="left"/>
    </xf>
    <xf numFmtId="0" fontId="22" fillId="0" borderId="0" xfId="0" applyFont="1" applyBorder="1" applyAlignment="1">
      <alignment horizontal="left" wrapText="1"/>
    </xf>
    <xf numFmtId="173" fontId="12" fillId="0" borderId="0" xfId="0" applyNumberFormat="1" applyFont="1" applyBorder="1" applyAlignment="1">
      <alignment horizontal="right"/>
    </xf>
    <xf numFmtId="0" fontId="13" fillId="3" borderId="0" xfId="0" applyFont="1" applyFill="1" applyBorder="1" applyAlignment="1">
      <alignment horizontal="left"/>
    </xf>
    <xf numFmtId="0" fontId="3" fillId="3" borderId="0" xfId="0" applyFont="1" applyFill="1" applyBorder="1" applyAlignment="1">
      <alignment horizontal="left"/>
    </xf>
    <xf numFmtId="0" fontId="17" fillId="3" borderId="0" xfId="0" applyFont="1" applyFill="1" applyBorder="1" applyAlignment="1">
      <alignment horizontal="left"/>
    </xf>
    <xf numFmtId="3" fontId="3" fillId="0" borderId="0" xfId="0" applyNumberFormat="1" applyFont="1" applyBorder="1" applyAlignment="1">
      <alignment horizontal="left"/>
    </xf>
    <xf numFmtId="3" fontId="3" fillId="0" borderId="0" xfId="0" applyNumberFormat="1" applyFont="1" applyFill="1" applyBorder="1" applyAlignment="1">
      <alignment horizontal="left"/>
    </xf>
    <xf numFmtId="168" fontId="7" fillId="0" borderId="0" xfId="0" applyNumberFormat="1" applyFont="1" applyBorder="1" applyAlignment="1">
      <alignment horizontal="center"/>
    </xf>
    <xf numFmtId="3" fontId="7" fillId="0" borderId="0" xfId="0" applyNumberFormat="1" applyFont="1" applyFill="1" applyBorder="1" applyAlignment="1">
      <alignment horizontal="left"/>
    </xf>
    <xf numFmtId="0" fontId="7" fillId="0" borderId="0" xfId="0" applyFont="1" applyFill="1" applyBorder="1" applyAlignment="1">
      <alignment horizontal="left"/>
    </xf>
    <xf numFmtId="172" fontId="7" fillId="0" borderId="0" xfId="0" applyNumberFormat="1" applyFont="1" applyBorder="1" applyAlignment="1">
      <alignment horizontal="right"/>
    </xf>
    <xf numFmtId="0" fontId="7" fillId="0" borderId="0" xfId="0" applyFont="1" applyAlignment="1">
      <alignment horizontal="right"/>
    </xf>
    <xf numFmtId="0" fontId="7" fillId="0" borderId="0" xfId="0" applyFont="1" applyFill="1" applyAlignment="1">
      <alignment horizontal="right"/>
    </xf>
    <xf numFmtId="0" fontId="7" fillId="0" borderId="0" xfId="0" applyFont="1" applyFill="1" applyBorder="1" applyAlignment="1">
      <alignment horizontal="right"/>
    </xf>
    <xf numFmtId="173" fontId="7" fillId="0" borderId="0" xfId="0" applyNumberFormat="1" applyFont="1" applyBorder="1" applyAlignment="1">
      <alignment horizontal="right"/>
    </xf>
    <xf numFmtId="176" fontId="7" fillId="0" borderId="0" xfId="0" applyNumberFormat="1" applyFont="1" applyFill="1" applyBorder="1" applyAlignment="1">
      <alignment horizontal="right"/>
    </xf>
    <xf numFmtId="0" fontId="7" fillId="0" borderId="15" xfId="0" applyFont="1" applyBorder="1" applyAlignment="1">
      <alignment horizontal="left"/>
    </xf>
    <xf numFmtId="0" fontId="7" fillId="0" borderId="15" xfId="0" applyFont="1" applyFill="1" applyBorder="1" applyAlignment="1">
      <alignment horizontal="right"/>
    </xf>
    <xf numFmtId="0" fontId="3" fillId="0" borderId="6" xfId="0" applyFont="1" applyBorder="1" applyAlignment="1">
      <alignment horizontal="left"/>
    </xf>
    <xf numFmtId="0" fontId="7" fillId="0" borderId="5" xfId="0" applyFont="1" applyFill="1" applyBorder="1" applyAlignment="1">
      <alignment horizontal="right"/>
    </xf>
    <xf numFmtId="177" fontId="7" fillId="0" borderId="0" xfId="0" applyNumberFormat="1" applyFont="1" applyFill="1" applyBorder="1" applyAlignment="1">
      <alignment horizontal="right"/>
    </xf>
    <xf numFmtId="0" fontId="3" fillId="0" borderId="0" xfId="0" applyFont="1" applyFill="1" applyAlignment="1">
      <alignment horizontal="right"/>
    </xf>
    <xf numFmtId="174" fontId="3" fillId="0" borderId="0" xfId="0" applyNumberFormat="1" applyFont="1" applyBorder="1" applyAlignment="1">
      <alignment horizontal="left"/>
    </xf>
    <xf numFmtId="175" fontId="7" fillId="0" borderId="0" xfId="0" applyNumberFormat="1" applyFont="1" applyFill="1" applyBorder="1" applyAlignment="1">
      <alignment horizontal="left"/>
    </xf>
    <xf numFmtId="10" fontId="36" fillId="0" borderId="0" xfId="0" applyNumberFormat="1" applyFont="1" applyFill="1" applyBorder="1" applyAlignment="1">
      <alignment horizontal="right"/>
    </xf>
    <xf numFmtId="176" fontId="36" fillId="0" borderId="0" xfId="0" applyNumberFormat="1" applyFont="1" applyFill="1" applyBorder="1" applyAlignment="1">
      <alignment horizontal="right"/>
    </xf>
    <xf numFmtId="177" fontId="36" fillId="0" borderId="0" xfId="0" applyNumberFormat="1" applyFont="1" applyFill="1" applyBorder="1" applyAlignment="1">
      <alignment horizontal="right"/>
    </xf>
    <xf numFmtId="4" fontId="7" fillId="0" borderId="0" xfId="0" applyNumberFormat="1" applyFont="1" applyFill="1" applyBorder="1"/>
    <xf numFmtId="178" fontId="7" fillId="0" borderId="0" xfId="0" applyNumberFormat="1" applyFont="1" applyFill="1" applyBorder="1"/>
    <xf numFmtId="0" fontId="12" fillId="0" borderId="0" xfId="0" quotePrefix="1" applyFont="1" applyFill="1" applyBorder="1" applyAlignment="1">
      <alignment horizontal="left" wrapText="1" indent="1"/>
    </xf>
    <xf numFmtId="4" fontId="12" fillId="0" borderId="0" xfId="0" applyNumberFormat="1" applyFont="1" applyFill="1" applyBorder="1"/>
    <xf numFmtId="0" fontId="22" fillId="0" borderId="0" xfId="0" applyFont="1" applyFill="1" applyBorder="1"/>
    <xf numFmtId="0" fontId="7" fillId="0" borderId="0" xfId="6" applyFont="1" applyFill="1" applyBorder="1" applyAlignment="1">
      <alignment vertical="top"/>
    </xf>
    <xf numFmtId="178" fontId="7" fillId="7" borderId="11" xfId="6" applyNumberFormat="1" applyFont="1" applyFill="1" applyBorder="1" applyAlignment="1">
      <alignment horizontal="right" wrapText="1"/>
    </xf>
    <xf numFmtId="0" fontId="3" fillId="6" borderId="11" xfId="6" applyFont="1" applyFill="1" applyBorder="1" applyAlignment="1">
      <alignment horizontal="center" wrapText="1"/>
    </xf>
    <xf numFmtId="0" fontId="7" fillId="7" borderId="11" xfId="6" applyFont="1" applyFill="1" applyBorder="1" applyAlignment="1">
      <alignment horizontal="right" wrapText="1"/>
    </xf>
    <xf numFmtId="0" fontId="7" fillId="0" borderId="11" xfId="6" applyFont="1" applyBorder="1" applyAlignment="1">
      <alignment horizontal="left" indent="1"/>
    </xf>
    <xf numFmtId="4" fontId="7" fillId="7" borderId="11" xfId="6" applyNumberFormat="1" applyFont="1" applyFill="1" applyBorder="1"/>
    <xf numFmtId="4" fontId="7" fillId="6" borderId="11" xfId="6" applyNumberFormat="1" applyFont="1" applyFill="1" applyBorder="1"/>
    <xf numFmtId="0" fontId="7" fillId="0" borderId="1" xfId="6" quotePrefix="1" applyFont="1" applyBorder="1" applyAlignment="1">
      <alignment horizontal="left" indent="1"/>
    </xf>
    <xf numFmtId="178" fontId="7" fillId="7" borderId="1" xfId="6" applyNumberFormat="1" applyFont="1" applyFill="1" applyBorder="1"/>
    <xf numFmtId="178" fontId="7" fillId="6" borderId="1" xfId="6" applyNumberFormat="1" applyFont="1" applyFill="1" applyBorder="1"/>
    <xf numFmtId="4" fontId="7" fillId="7" borderId="1" xfId="6" applyNumberFormat="1" applyFont="1" applyFill="1" applyBorder="1"/>
    <xf numFmtId="0" fontId="11" fillId="0" borderId="10" xfId="6" applyFont="1" applyBorder="1" applyAlignment="1">
      <alignment horizontal="left" indent="1"/>
    </xf>
    <xf numFmtId="178" fontId="3" fillId="7" borderId="10" xfId="6" applyNumberFormat="1" applyFont="1" applyFill="1" applyBorder="1"/>
    <xf numFmtId="178" fontId="3" fillId="6" borderId="10" xfId="6" applyNumberFormat="1" applyFont="1" applyFill="1" applyBorder="1"/>
    <xf numFmtId="4" fontId="3" fillId="7" borderId="10" xfId="6" applyNumberFormat="1" applyFont="1" applyFill="1" applyBorder="1"/>
    <xf numFmtId="178" fontId="11" fillId="7" borderId="10" xfId="6" applyNumberFormat="1" applyFont="1" applyFill="1" applyBorder="1"/>
    <xf numFmtId="178" fontId="11" fillId="6" borderId="10" xfId="6" applyNumberFormat="1" applyFont="1" applyFill="1" applyBorder="1"/>
    <xf numFmtId="4" fontId="11" fillId="7" borderId="10" xfId="6" applyNumberFormat="1" applyFont="1" applyFill="1" applyBorder="1"/>
    <xf numFmtId="0" fontId="11" fillId="0" borderId="4" xfId="6" applyFont="1" applyBorder="1" applyAlignment="1">
      <alignment horizontal="left" indent="1"/>
    </xf>
    <xf numFmtId="178" fontId="11" fillId="7" borderId="4" xfId="6" applyNumberFormat="1" applyFont="1" applyFill="1" applyBorder="1"/>
    <xf numFmtId="178" fontId="11" fillId="6" borderId="4" xfId="6" applyNumberFormat="1" applyFont="1" applyFill="1" applyBorder="1"/>
    <xf numFmtId="0" fontId="7" fillId="0" borderId="11" xfId="6" quotePrefix="1" applyFont="1" applyBorder="1" applyAlignment="1">
      <alignment horizontal="left" wrapText="1" indent="1"/>
    </xf>
    <xf numFmtId="0" fontId="7" fillId="0" borderId="11" xfId="6" quotePrefix="1" applyFont="1" applyBorder="1" applyAlignment="1">
      <alignment horizontal="left" indent="1"/>
    </xf>
    <xf numFmtId="178" fontId="7" fillId="6" borderId="11" xfId="6" applyNumberFormat="1" applyFont="1" applyFill="1" applyBorder="1"/>
    <xf numFmtId="0" fontId="12" fillId="0" borderId="11" xfId="6" quotePrefix="1" applyFont="1" applyBorder="1" applyAlignment="1">
      <alignment horizontal="left" wrapText="1" indent="1"/>
    </xf>
    <xf numFmtId="4" fontId="12" fillId="7" borderId="11" xfId="6" applyNumberFormat="1" applyFont="1" applyFill="1" applyBorder="1"/>
    <xf numFmtId="4" fontId="12" fillId="6" borderId="11" xfId="6" applyNumberFormat="1" applyFont="1" applyFill="1" applyBorder="1"/>
    <xf numFmtId="3" fontId="3" fillId="0" borderId="11" xfId="4" applyNumberFormat="1" applyFont="1" applyBorder="1" applyAlignment="1">
      <alignment vertical="top"/>
    </xf>
    <xf numFmtId="3" fontId="7" fillId="0" borderId="11" xfId="4" applyNumberFormat="1" applyFont="1" applyBorder="1" applyAlignment="1">
      <alignment vertical="top"/>
    </xf>
    <xf numFmtId="0" fontId="3" fillId="0" borderId="13" xfId="0" applyFont="1" applyBorder="1" applyAlignment="1">
      <alignment vertical="center"/>
    </xf>
    <xf numFmtId="0" fontId="3" fillId="0" borderId="14" xfId="0" applyFont="1" applyBorder="1" applyAlignment="1">
      <alignment vertical="center"/>
    </xf>
    <xf numFmtId="3" fontId="3" fillId="0" borderId="1" xfId="0" applyNumberFormat="1" applyFont="1" applyBorder="1"/>
    <xf numFmtId="4" fontId="3" fillId="0" borderId="1" xfId="0" applyNumberFormat="1" applyFont="1" applyBorder="1"/>
    <xf numFmtId="4" fontId="3" fillId="0" borderId="4" xfId="0" applyNumberFormat="1" applyFont="1" applyBorder="1"/>
    <xf numFmtId="0" fontId="3" fillId="0" borderId="11"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vertical="center"/>
    </xf>
    <xf numFmtId="0" fontId="3" fillId="0" borderId="0" xfId="0" applyFont="1" applyAlignment="1">
      <alignment vertical="center"/>
    </xf>
    <xf numFmtId="3" fontId="3" fillId="0" borderId="0" xfId="0" applyNumberFormat="1" applyFont="1"/>
    <xf numFmtId="0" fontId="3" fillId="0" borderId="0" xfId="0" applyFont="1" applyAlignment="1"/>
    <xf numFmtId="0" fontId="3" fillId="3" borderId="11" xfId="0" applyFont="1" applyFill="1" applyBorder="1" applyAlignment="1">
      <alignment horizontal="center"/>
    </xf>
    <xf numFmtId="10" fontId="3" fillId="0" borderId="0" xfId="0" applyNumberFormat="1" applyFont="1" applyBorder="1"/>
    <xf numFmtId="44" fontId="3" fillId="0" borderId="0" xfId="0" applyNumberFormat="1" applyFont="1" applyBorder="1"/>
    <xf numFmtId="167" fontId="3" fillId="0" borderId="0" xfId="0" applyNumberFormat="1" applyFont="1" applyBorder="1" applyAlignment="1">
      <alignment horizontal="right"/>
    </xf>
    <xf numFmtId="0" fontId="3" fillId="2" borderId="12" xfId="0" applyFont="1" applyFill="1" applyBorder="1" applyAlignment="1">
      <alignment horizontal="center"/>
    </xf>
    <xf numFmtId="0" fontId="3" fillId="2" borderId="11" xfId="0" applyFont="1" applyFill="1" applyBorder="1" applyAlignment="1">
      <alignment horizontal="center"/>
    </xf>
    <xf numFmtId="4" fontId="3" fillId="0" borderId="10" xfId="0" applyNumberFormat="1" applyFont="1" applyFill="1" applyBorder="1"/>
    <xf numFmtId="4" fontId="3" fillId="0" borderId="11" xfId="0" applyNumberFormat="1" applyFont="1" applyBorder="1" applyAlignment="1">
      <alignment horizontal="right"/>
    </xf>
    <xf numFmtId="0" fontId="3" fillId="0" borderId="12" xfId="0" applyFont="1" applyFill="1" applyBorder="1" applyAlignment="1">
      <alignment horizontal="center" wrapText="1"/>
    </xf>
    <xf numFmtId="0" fontId="3" fillId="0" borderId="12" xfId="0" applyFont="1" applyBorder="1" applyAlignment="1"/>
    <xf numFmtId="10" fontId="3" fillId="0" borderId="11" xfId="1" applyNumberFormat="1" applyFont="1" applyBorder="1" applyAlignment="1">
      <alignment horizontal="center" vertical="center"/>
    </xf>
    <xf numFmtId="10" fontId="3" fillId="0" borderId="11" xfId="0" applyNumberFormat="1" applyFont="1" applyBorder="1" applyAlignment="1">
      <alignment horizontal="center"/>
    </xf>
    <xf numFmtId="3" fontId="3" fillId="0" borderId="11" xfId="0" applyNumberFormat="1" applyFont="1" applyBorder="1" applyAlignment="1">
      <alignment horizontal="center" vertical="center"/>
    </xf>
    <xf numFmtId="10" fontId="3" fillId="0" borderId="2" xfId="0" applyNumberFormat="1" applyFont="1" applyBorder="1" applyAlignment="1">
      <alignment horizontal="center"/>
    </xf>
    <xf numFmtId="0" fontId="3" fillId="0" borderId="10" xfId="0" applyFont="1" applyBorder="1"/>
    <xf numFmtId="0" fontId="3" fillId="0" borderId="10" xfId="0" applyFont="1" applyBorder="1" applyAlignment="1">
      <alignment horizontal="center"/>
    </xf>
    <xf numFmtId="10" fontId="3" fillId="0" borderId="9" xfId="0" applyNumberFormat="1" applyFont="1" applyBorder="1" applyAlignment="1">
      <alignment horizontal="center" vertical="top"/>
    </xf>
    <xf numFmtId="0" fontId="3" fillId="0" borderId="9" xfId="0" applyFont="1" applyBorder="1" applyAlignment="1">
      <alignment horizontal="center" vertical="top"/>
    </xf>
    <xf numFmtId="3" fontId="3" fillId="0" borderId="9" xfId="0" applyNumberFormat="1" applyFont="1" applyBorder="1" applyAlignment="1">
      <alignment horizontal="right"/>
    </xf>
    <xf numFmtId="0" fontId="3" fillId="0" borderId="19" xfId="0" applyFont="1" applyBorder="1"/>
    <xf numFmtId="0" fontId="3" fillId="0" borderId="20" xfId="0" applyFont="1" applyBorder="1"/>
    <xf numFmtId="0" fontId="3" fillId="0" borderId="5" xfId="0" applyFont="1" applyBorder="1" applyAlignment="1">
      <alignment horizontal="right"/>
    </xf>
    <xf numFmtId="0" fontId="3" fillId="0" borderId="0" xfId="0" applyFont="1" applyFill="1" applyBorder="1" applyAlignment="1">
      <alignment vertical="top" wrapText="1"/>
    </xf>
    <xf numFmtId="4" fontId="3" fillId="0" borderId="1" xfId="0" applyNumberFormat="1" applyFont="1" applyFill="1" applyBorder="1"/>
    <xf numFmtId="3" fontId="3" fillId="0" borderId="11" xfId="0" applyNumberFormat="1" applyFont="1" applyBorder="1"/>
    <xf numFmtId="4" fontId="3" fillId="0" borderId="0" xfId="0" applyNumberFormat="1" applyFont="1" applyFill="1" applyBorder="1" applyAlignment="1">
      <alignment horizontal="left" wrapText="1"/>
    </xf>
    <xf numFmtId="3" fontId="3" fillId="0" borderId="15" xfId="0" applyNumberFormat="1" applyFont="1" applyBorder="1"/>
    <xf numFmtId="4" fontId="3" fillId="0" borderId="15" xfId="0" applyNumberFormat="1" applyFont="1" applyBorder="1"/>
    <xf numFmtId="4" fontId="3" fillId="0" borderId="0" xfId="0" applyNumberFormat="1" applyFont="1" applyFill="1" applyBorder="1" applyAlignment="1">
      <alignment horizontal="justify" wrapText="1"/>
    </xf>
    <xf numFmtId="0" fontId="3" fillId="0" borderId="3" xfId="0" applyFont="1" applyBorder="1" applyAlignment="1">
      <alignment vertical="center"/>
    </xf>
    <xf numFmtId="0" fontId="3" fillId="0" borderId="15" xfId="0" applyFont="1" applyBorder="1" applyAlignment="1">
      <alignment vertical="center"/>
    </xf>
    <xf numFmtId="3" fontId="3" fillId="0" borderId="4" xfId="0" applyNumberFormat="1" applyFont="1" applyBorder="1" applyAlignment="1">
      <alignment vertical="center"/>
    </xf>
    <xf numFmtId="0" fontId="3" fillId="0" borderId="0" xfId="0" applyFont="1" applyBorder="1" applyAlignment="1">
      <alignment vertical="center"/>
    </xf>
    <xf numFmtId="4" fontId="3" fillId="0" borderId="0" xfId="0" applyNumberFormat="1" applyFont="1" applyBorder="1" applyAlignment="1">
      <alignment vertical="center"/>
    </xf>
    <xf numFmtId="0" fontId="3" fillId="0" borderId="0" xfId="0" applyFont="1" applyBorder="1" applyAlignment="1">
      <alignment horizontal="center" vertical="top"/>
    </xf>
    <xf numFmtId="3" fontId="7" fillId="0" borderId="11" xfId="0" applyNumberFormat="1" applyFont="1" applyBorder="1"/>
    <xf numFmtId="3" fontId="7" fillId="0" borderId="13" xfId="0" applyNumberFormat="1" applyFont="1" applyBorder="1"/>
    <xf numFmtId="4" fontId="22" fillId="0" borderId="0" xfId="0" applyNumberFormat="1" applyFont="1"/>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7" fillId="0" borderId="11" xfId="0" applyFont="1" applyBorder="1" applyAlignment="1">
      <alignment vertical="top"/>
    </xf>
    <xf numFmtId="0" fontId="37" fillId="0" borderId="11" xfId="0" applyFont="1" applyBorder="1" applyAlignment="1">
      <alignment horizontal="left" vertical="top"/>
    </xf>
    <xf numFmtId="0" fontId="7" fillId="0" borderId="0" xfId="4" applyFont="1" applyAlignment="1">
      <alignment vertical="top"/>
    </xf>
    <xf numFmtId="4" fontId="3" fillId="0" borderId="11" xfId="0" applyNumberFormat="1" applyFont="1" applyBorder="1" applyAlignment="1">
      <alignment horizontal="center"/>
    </xf>
    <xf numFmtId="3" fontId="3" fillId="0" borderId="2" xfId="0" applyNumberFormat="1" applyFont="1" applyBorder="1"/>
    <xf numFmtId="3" fontId="3" fillId="0" borderId="7" xfId="0" applyNumberFormat="1" applyFont="1" applyBorder="1"/>
    <xf numFmtId="0" fontId="3" fillId="0" borderId="1" xfId="0" applyFont="1" applyBorder="1" applyAlignment="1">
      <alignment horizontal="center" vertical="center"/>
    </xf>
    <xf numFmtId="0" fontId="0" fillId="0" borderId="10" xfId="0" applyBorder="1"/>
    <xf numFmtId="0" fontId="20" fillId="0" borderId="0" xfId="6" applyFont="1" applyAlignment="1"/>
    <xf numFmtId="0" fontId="12" fillId="0" borderId="0" xfId="6" applyFont="1" applyAlignment="1"/>
    <xf numFmtId="0" fontId="3" fillId="0" borderId="0" xfId="6" applyFont="1"/>
    <xf numFmtId="0" fontId="39" fillId="0" borderId="0" xfId="0" applyFont="1"/>
    <xf numFmtId="0" fontId="13" fillId="0" borderId="0" xfId="6" applyFont="1" applyFill="1" applyBorder="1"/>
    <xf numFmtId="0" fontId="12" fillId="0" borderId="0" xfId="6" applyFont="1" applyAlignment="1">
      <alignment wrapText="1"/>
    </xf>
    <xf numFmtId="0" fontId="11" fillId="0" borderId="10" xfId="6" applyFont="1" applyBorder="1" applyAlignment="1">
      <alignment horizontal="left" indent="2"/>
    </xf>
    <xf numFmtId="4" fontId="0" fillId="0" borderId="8" xfId="0" applyNumberFormat="1" applyBorder="1"/>
    <xf numFmtId="4" fontId="0" fillId="0" borderId="9" xfId="0" applyNumberFormat="1" applyBorder="1"/>
    <xf numFmtId="4" fontId="0" fillId="0" borderId="9" xfId="0" applyNumberFormat="1" applyBorder="1" applyAlignment="1">
      <alignment horizontal="right"/>
    </xf>
    <xf numFmtId="4" fontId="0" fillId="0" borderId="8" xfId="0" applyNumberFormat="1" applyBorder="1" applyAlignment="1">
      <alignment horizontal="right"/>
    </xf>
    <xf numFmtId="4" fontId="0" fillId="5" borderId="14" xfId="0" applyNumberFormat="1" applyFill="1" applyBorder="1" applyAlignment="1">
      <alignment horizontal="righ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4" fontId="39" fillId="0" borderId="0" xfId="0" applyNumberFormat="1" applyFont="1"/>
    <xf numFmtId="4" fontId="40" fillId="0" borderId="0" xfId="0" applyNumberFormat="1" applyFont="1"/>
    <xf numFmtId="4" fontId="7" fillId="0" borderId="0" xfId="0" applyNumberFormat="1" applyFont="1"/>
    <xf numFmtId="4" fontId="0" fillId="0" borderId="1" xfId="0" applyNumberFormat="1" applyFill="1" applyBorder="1" applyAlignment="1">
      <alignment horizontal="right"/>
    </xf>
    <xf numFmtId="4" fontId="0" fillId="0" borderId="10" xfId="0" applyNumberFormat="1" applyFill="1" applyBorder="1" applyAlignment="1">
      <alignment horizontal="right"/>
    </xf>
    <xf numFmtId="4" fontId="0" fillId="0" borderId="4" xfId="0" applyNumberFormat="1" applyFill="1" applyBorder="1" applyAlignment="1">
      <alignment horizontal="right"/>
    </xf>
    <xf numFmtId="14" fontId="0" fillId="0" borderId="8" xfId="0" applyNumberFormat="1" applyBorder="1"/>
    <xf numFmtId="14" fontId="0" fillId="0" borderId="6" xfId="0" applyNumberFormat="1" applyBorder="1"/>
    <xf numFmtId="0" fontId="38" fillId="0" borderId="0" xfId="0" applyFont="1" applyBorder="1" applyAlignment="1">
      <alignment vertical="center"/>
    </xf>
    <xf numFmtId="0" fontId="38" fillId="0" borderId="0" xfId="0" applyFont="1" applyBorder="1" applyAlignment="1">
      <alignment horizontal="center" vertical="center"/>
    </xf>
    <xf numFmtId="0" fontId="38" fillId="0" borderId="0" xfId="0" applyFont="1" applyBorder="1" applyAlignment="1">
      <alignment horizontal="center" vertical="center" wrapText="1"/>
    </xf>
    <xf numFmtId="10" fontId="0" fillId="0" borderId="0" xfId="0" applyNumberFormat="1" applyBorder="1" applyAlignment="1">
      <alignment horizontal="center" vertical="center"/>
    </xf>
    <xf numFmtId="44" fontId="0" fillId="0" borderId="0" xfId="2" applyFont="1" applyBorder="1" applyAlignment="1">
      <alignment horizontal="center" vertical="center"/>
    </xf>
    <xf numFmtId="0" fontId="3" fillId="0" borderId="10" xfId="0" applyFont="1" applyBorder="1" applyAlignment="1">
      <alignment horizontal="center" vertical="top" wrapText="1"/>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vertical="center" wrapText="1"/>
    </xf>
    <xf numFmtId="179" fontId="3" fillId="0" borderId="11" xfId="0" applyNumberFormat="1" applyFont="1" applyBorder="1" applyAlignment="1">
      <alignment vertical="center"/>
    </xf>
    <xf numFmtId="179" fontId="3" fillId="0" borderId="3" xfId="0" applyNumberFormat="1" applyFont="1" applyBorder="1" applyAlignment="1">
      <alignment vertical="center"/>
    </xf>
    <xf numFmtId="179" fontId="41" fillId="10" borderId="11" xfId="0" applyNumberFormat="1" applyFont="1" applyFill="1" applyBorder="1" applyAlignment="1">
      <alignment vertical="center"/>
    </xf>
    <xf numFmtId="0" fontId="7" fillId="0" borderId="3" xfId="0" applyFont="1" applyBorder="1" applyAlignment="1">
      <alignment vertical="center" wrapText="1"/>
    </xf>
    <xf numFmtId="179" fontId="3" fillId="0" borderId="1" xfId="0" applyNumberFormat="1" applyFont="1" applyBorder="1" applyAlignment="1">
      <alignment vertical="center"/>
    </xf>
    <xf numFmtId="0" fontId="42" fillId="9" borderId="30" xfId="0" applyFont="1" applyFill="1" applyBorder="1" applyAlignment="1">
      <alignment vertical="center" wrapText="1"/>
    </xf>
    <xf numFmtId="179" fontId="41" fillId="9" borderId="31" xfId="0" applyNumberFormat="1" applyFont="1" applyFill="1" applyBorder="1" applyAlignment="1">
      <alignment vertical="center"/>
    </xf>
    <xf numFmtId="0" fontId="3" fillId="0" borderId="13" xfId="0" applyFont="1" applyBorder="1" applyAlignment="1">
      <alignment horizontal="center" vertical="center"/>
    </xf>
    <xf numFmtId="179" fontId="3" fillId="0" borderId="2" xfId="0" applyNumberFormat="1" applyFont="1" applyBorder="1" applyAlignment="1">
      <alignment vertical="center"/>
    </xf>
    <xf numFmtId="0" fontId="3" fillId="0" borderId="2" xfId="0" applyFont="1" applyBorder="1" applyAlignment="1">
      <alignment horizontal="center" vertical="center"/>
    </xf>
    <xf numFmtId="0" fontId="7" fillId="0" borderId="1" xfId="0" applyFont="1" applyBorder="1" applyAlignment="1">
      <alignment vertical="center" wrapText="1"/>
    </xf>
    <xf numFmtId="0" fontId="42" fillId="10" borderId="30" xfId="0" applyFont="1" applyFill="1" applyBorder="1" applyAlignment="1">
      <alignment vertical="center" wrapText="1"/>
    </xf>
    <xf numFmtId="179" fontId="41" fillId="10" borderId="31" xfId="0" applyNumberFormat="1" applyFont="1" applyFill="1" applyBorder="1" applyAlignment="1">
      <alignment vertical="center"/>
    </xf>
    <xf numFmtId="179" fontId="41" fillId="10" borderId="32" xfId="0" applyNumberFormat="1" applyFont="1" applyFill="1" applyBorder="1" applyAlignment="1">
      <alignment vertical="center"/>
    </xf>
    <xf numFmtId="179" fontId="41" fillId="10" borderId="30" xfId="0" applyNumberFormat="1" applyFont="1" applyFill="1" applyBorder="1" applyAlignment="1">
      <alignment vertical="center"/>
    </xf>
    <xf numFmtId="179" fontId="41" fillId="9" borderId="30" xfId="0" applyNumberFormat="1" applyFont="1" applyFill="1" applyBorder="1" applyAlignment="1">
      <alignment vertical="center"/>
    </xf>
    <xf numFmtId="179" fontId="3" fillId="0" borderId="3" xfId="0" applyNumberFormat="1" applyFont="1" applyBorder="1" applyAlignment="1">
      <alignment vertical="center" wrapText="1"/>
    </xf>
    <xf numFmtId="0" fontId="36" fillId="8" borderId="29" xfId="0" applyFont="1" applyFill="1" applyBorder="1" applyAlignment="1">
      <alignment vertical="center"/>
    </xf>
    <xf numFmtId="0" fontId="36" fillId="8" borderId="11" xfId="0" applyFont="1" applyFill="1" applyBorder="1" applyAlignment="1">
      <alignment horizontal="center" vertical="center"/>
    </xf>
    <xf numFmtId="0" fontId="36" fillId="8" borderId="29" xfId="0" applyFont="1" applyFill="1" applyBorder="1" applyAlignment="1">
      <alignment horizontal="center" vertical="center"/>
    </xf>
    <xf numFmtId="0" fontId="41" fillId="10" borderId="29" xfId="0" applyFont="1" applyFill="1" applyBorder="1" applyAlignment="1">
      <alignment horizontal="center" vertical="center"/>
    </xf>
    <xf numFmtId="0" fontId="41" fillId="9" borderId="29" xfId="0" applyFont="1" applyFill="1" applyBorder="1" applyAlignment="1">
      <alignment horizontal="center" vertical="center"/>
    </xf>
    <xf numFmtId="179" fontId="41" fillId="9" borderId="31" xfId="0" applyNumberFormat="1" applyFont="1" applyFill="1" applyBorder="1" applyAlignment="1">
      <alignment vertical="center" wrapText="1"/>
    </xf>
    <xf numFmtId="179" fontId="41" fillId="10" borderId="31" xfId="0" applyNumberFormat="1" applyFont="1" applyFill="1" applyBorder="1" applyAlignment="1">
      <alignment vertical="center" wrapText="1"/>
    </xf>
    <xf numFmtId="0" fontId="3" fillId="0" borderId="15" xfId="0" applyFont="1" applyBorder="1" applyAlignment="1">
      <alignment horizontal="center" vertical="center"/>
    </xf>
    <xf numFmtId="0" fontId="0" fillId="0" borderId="0" xfId="0" applyBorder="1" applyAlignment="1">
      <alignment vertical="center"/>
    </xf>
    <xf numFmtId="179" fontId="36" fillId="8" borderId="11" xfId="0" applyNumberFormat="1" applyFont="1" applyFill="1" applyBorder="1" applyAlignment="1">
      <alignment vertical="center"/>
    </xf>
    <xf numFmtId="0" fontId="36" fillId="8" borderId="33" xfId="0" applyFont="1" applyFill="1" applyBorder="1" applyAlignment="1">
      <alignment vertical="center"/>
    </xf>
    <xf numFmtId="0" fontId="3" fillId="0" borderId="0" xfId="0" applyFont="1" applyBorder="1" applyAlignment="1">
      <alignment horizontal="center" vertical="center"/>
    </xf>
    <xf numFmtId="179" fontId="3" fillId="0" borderId="0" xfId="0" applyNumberFormat="1" applyFont="1" applyBorder="1" applyAlignment="1">
      <alignment vertical="center"/>
    </xf>
    <xf numFmtId="0" fontId="3" fillId="0" borderId="0" xfId="0" applyFont="1" applyAlignment="1">
      <alignment wrapText="1"/>
    </xf>
    <xf numFmtId="0" fontId="3" fillId="0" borderId="0" xfId="0" applyFont="1" applyAlignment="1">
      <alignment horizontal="justify" wrapText="1"/>
    </xf>
    <xf numFmtId="0" fontId="3" fillId="0" borderId="0" xfId="0" applyFont="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169" fontId="10" fillId="0" borderId="0" xfId="0" applyNumberFormat="1" applyFont="1" applyAlignment="1">
      <alignment horizontal="center"/>
    </xf>
    <xf numFmtId="0" fontId="3" fillId="0" borderId="0" xfId="0" applyFont="1" applyFill="1" applyBorder="1" applyAlignment="1">
      <alignment horizontal="justify" wrapText="1"/>
    </xf>
    <xf numFmtId="4" fontId="3" fillId="0" borderId="7" xfId="0" applyNumberFormat="1" applyFont="1" applyBorder="1" applyAlignment="1">
      <alignment vertical="center"/>
    </xf>
    <xf numFmtId="3" fontId="3" fillId="0" borderId="10" xfId="0" applyNumberFormat="1" applyFont="1" applyBorder="1" applyAlignment="1">
      <alignment vertical="center"/>
    </xf>
    <xf numFmtId="4" fontId="3" fillId="0" borderId="14" xfId="0" applyNumberFormat="1" applyFont="1" applyBorder="1" applyAlignment="1">
      <alignment horizontal="center" vertical="center"/>
    </xf>
    <xf numFmtId="4" fontId="3" fillId="0" borderId="2" xfId="0" applyNumberFormat="1" applyFont="1" applyBorder="1" applyAlignment="1">
      <alignment vertical="center"/>
    </xf>
    <xf numFmtId="0" fontId="3" fillId="0" borderId="0" xfId="0" applyFont="1" applyBorder="1" applyAlignment="1">
      <alignment horizontal="left" wrapText="1"/>
    </xf>
    <xf numFmtId="3" fontId="14" fillId="0" borderId="10" xfId="0" applyNumberFormat="1" applyFont="1" applyBorder="1"/>
    <xf numFmtId="3" fontId="14" fillId="0" borderId="4" xfId="0" applyNumberFormat="1" applyFont="1" applyBorder="1"/>
    <xf numFmtId="3" fontId="14" fillId="0" borderId="0" xfId="0" applyNumberFormat="1" applyFont="1" applyBorder="1"/>
    <xf numFmtId="4" fontId="7" fillId="0" borderId="0" xfId="0" applyNumberFormat="1" applyFont="1" applyBorder="1"/>
    <xf numFmtId="0" fontId="3" fillId="0" borderId="0" xfId="0" applyFont="1" applyBorder="1" applyAlignment="1">
      <alignment horizontal="left"/>
    </xf>
    <xf numFmtId="3" fontId="0" fillId="0" borderId="0" xfId="0" applyNumberFormat="1"/>
    <xf numFmtId="3" fontId="0" fillId="0" borderId="0" xfId="0" applyNumberFormat="1" applyBorder="1" applyAlignment="1">
      <alignment vertical="center"/>
    </xf>
    <xf numFmtId="4" fontId="36" fillId="0" borderId="0" xfId="0" applyNumberFormat="1" applyFont="1" applyBorder="1" applyAlignment="1"/>
    <xf numFmtId="4" fontId="7" fillId="0" borderId="0" xfId="0" applyNumberFormat="1" applyFont="1" applyBorder="1" applyAlignment="1"/>
    <xf numFmtId="178" fontId="3" fillId="0" borderId="0" xfId="6" applyNumberFormat="1" applyFont="1"/>
    <xf numFmtId="0" fontId="9" fillId="0" borderId="11" xfId="0" applyFont="1" applyBorder="1" applyAlignment="1">
      <alignment horizontal="center" wrapText="1"/>
    </xf>
    <xf numFmtId="166" fontId="0" fillId="0" borderId="0" xfId="0" applyNumberFormat="1"/>
    <xf numFmtId="0" fontId="3" fillId="0" borderId="0" xfId="0" applyFont="1" applyBorder="1" applyAlignment="1">
      <alignment horizontal="left" vertical="top" wrapText="1"/>
    </xf>
    <xf numFmtId="0" fontId="3" fillId="0" borderId="0" xfId="0" applyFont="1" applyFill="1" applyBorder="1" applyAlignment="1">
      <alignment horizontal="justify" vertical="center" wrapText="1"/>
    </xf>
    <xf numFmtId="0" fontId="0" fillId="0" borderId="0" xfId="0" applyFont="1" applyFill="1" applyBorder="1" applyAlignment="1">
      <alignment horizontal="justify" vertical="center" wrapText="1"/>
    </xf>
    <xf numFmtId="0" fontId="12" fillId="0" borderId="0" xfId="0" applyFont="1" applyAlignment="1">
      <alignment horizontal="left" wrapText="1"/>
    </xf>
    <xf numFmtId="0" fontId="0" fillId="0" borderId="0" xfId="0" applyFill="1" applyAlignment="1">
      <alignment horizontal="justify" wrapText="1"/>
    </xf>
    <xf numFmtId="0" fontId="0" fillId="0" borderId="0" xfId="0" applyFill="1" applyAlignment="1">
      <alignment wrapText="1"/>
    </xf>
    <xf numFmtId="0" fontId="3" fillId="0" borderId="0" xfId="0" applyFont="1" applyFill="1" applyAlignment="1">
      <alignment wrapText="1"/>
    </xf>
    <xf numFmtId="0" fontId="0" fillId="0" borderId="0" xfId="0" applyAlignment="1">
      <alignment wrapText="1"/>
    </xf>
    <xf numFmtId="0" fontId="3" fillId="0" borderId="0" xfId="0" applyFont="1" applyAlignment="1">
      <alignment wrapText="1"/>
    </xf>
    <xf numFmtId="172" fontId="36" fillId="0" borderId="0" xfId="0" applyNumberFormat="1" applyFont="1" applyFill="1" applyBorder="1" applyAlignment="1">
      <alignment horizontal="right"/>
    </xf>
    <xf numFmtId="172" fontId="3" fillId="0" borderId="0" xfId="0" applyNumberFormat="1" applyFont="1"/>
    <xf numFmtId="0" fontId="3" fillId="0" borderId="0" xfId="0" applyFont="1" applyFill="1" applyAlignment="1">
      <alignment horizontal="justify" wrapText="1"/>
    </xf>
    <xf numFmtId="0" fontId="3" fillId="0" borderId="0" xfId="0" applyFont="1" applyAlignment="1">
      <alignment horizontal="justify" wrapText="1"/>
    </xf>
    <xf numFmtId="4" fontId="7" fillId="0" borderId="0" xfId="0" applyNumberFormat="1" applyFont="1" applyBorder="1"/>
    <xf numFmtId="4" fontId="9" fillId="0" borderId="0" xfId="0" applyNumberFormat="1" applyFont="1" applyBorder="1"/>
    <xf numFmtId="0" fontId="9" fillId="0" borderId="0" xfId="0" applyFont="1" applyBorder="1"/>
    <xf numFmtId="0" fontId="21" fillId="0" borderId="0" xfId="0" applyFont="1" applyAlignment="1">
      <alignment horizontal="center"/>
    </xf>
    <xf numFmtId="0" fontId="0" fillId="0" borderId="0" xfId="0" applyAlignment="1">
      <alignment horizontal="justify" wrapText="1"/>
    </xf>
    <xf numFmtId="4" fontId="0" fillId="2" borderId="12" xfId="0" applyNumberFormat="1" applyFill="1" applyBorder="1" applyAlignment="1">
      <alignment horizontal="right"/>
    </xf>
    <xf numFmtId="4" fontId="0" fillId="2" borderId="14" xfId="0" applyNumberFormat="1" applyFill="1" applyBorder="1" applyAlignment="1">
      <alignment horizontal="right"/>
    </xf>
    <xf numFmtId="4" fontId="3" fillId="0" borderId="8" xfId="0" applyNumberFormat="1" applyFont="1" applyBorder="1" applyAlignment="1">
      <alignment horizontal="right"/>
    </xf>
    <xf numFmtId="4" fontId="3" fillId="0" borderId="9" xfId="0" applyNumberFormat="1" applyFont="1" applyBorder="1" applyAlignment="1">
      <alignment horizontal="right"/>
    </xf>
    <xf numFmtId="4" fontId="0" fillId="0" borderId="8" xfId="0" applyNumberFormat="1" applyBorder="1" applyAlignment="1">
      <alignment horizontal="right"/>
    </xf>
    <xf numFmtId="4" fontId="0" fillId="0" borderId="9" xfId="0" applyNumberFormat="1" applyBorder="1" applyAlignment="1">
      <alignment horizontal="right"/>
    </xf>
    <xf numFmtId="0" fontId="3" fillId="5" borderId="3" xfId="0" applyFont="1" applyFill="1" applyBorder="1" applyAlignment="1">
      <alignment horizontal="left"/>
    </xf>
    <xf numFmtId="0" fontId="3" fillId="5" borderId="15" xfId="0" applyFont="1" applyFill="1" applyBorder="1" applyAlignment="1">
      <alignment horizontal="left"/>
    </xf>
    <xf numFmtId="0" fontId="3" fillId="5" borderId="2" xfId="0" applyFont="1" applyFill="1" applyBorder="1" applyAlignment="1">
      <alignment horizontal="left"/>
    </xf>
    <xf numFmtId="4" fontId="0" fillId="5" borderId="12" xfId="0" applyNumberFormat="1" applyFill="1" applyBorder="1" applyAlignment="1">
      <alignment horizontal="right"/>
    </xf>
    <xf numFmtId="4" fontId="0" fillId="5" borderId="14" xfId="0" applyNumberFormat="1" applyFill="1" applyBorder="1" applyAlignment="1">
      <alignment horizontal="right"/>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6" xfId="0" applyFill="1" applyBorder="1" applyAlignment="1">
      <alignment horizontal="left"/>
    </xf>
    <xf numFmtId="0" fontId="0" fillId="0" borderId="5" xfId="0" applyFill="1" applyBorder="1" applyAlignment="1">
      <alignment horizontal="left"/>
    </xf>
    <xf numFmtId="0" fontId="0" fillId="0" borderId="7" xfId="0" applyFill="1" applyBorder="1" applyAlignment="1">
      <alignment horizontal="left"/>
    </xf>
    <xf numFmtId="0" fontId="3" fillId="0" borderId="8" xfId="0" applyFont="1" applyFill="1" applyBorder="1" applyAlignment="1">
      <alignment horizontal="left"/>
    </xf>
    <xf numFmtId="0" fontId="3" fillId="0" borderId="0" xfId="0" applyFont="1" applyFill="1" applyBorder="1" applyAlignment="1">
      <alignment horizontal="left"/>
    </xf>
    <xf numFmtId="0" fontId="3" fillId="0" borderId="9" xfId="0" applyFont="1" applyFill="1" applyBorder="1" applyAlignment="1">
      <alignment horizontal="left"/>
    </xf>
    <xf numFmtId="4" fontId="0" fillId="0" borderId="6" xfId="0" applyNumberFormat="1" applyBorder="1" applyAlignment="1">
      <alignment horizontal="right"/>
    </xf>
    <xf numFmtId="4" fontId="0" fillId="0" borderId="7" xfId="0" applyNumberFormat="1" applyBorder="1" applyAlignment="1">
      <alignment horizontal="right"/>
    </xf>
    <xf numFmtId="4" fontId="0" fillId="0" borderId="5" xfId="0" applyNumberFormat="1" applyBorder="1" applyAlignment="1">
      <alignment horizontal="right"/>
    </xf>
    <xf numFmtId="4" fontId="0" fillId="0" borderId="8" xfId="0" applyNumberFormat="1" applyBorder="1"/>
    <xf numFmtId="4" fontId="0" fillId="0" borderId="9" xfId="0" applyNumberFormat="1" applyBorder="1"/>
    <xf numFmtId="0" fontId="0" fillId="0" borderId="3" xfId="0" applyFill="1" applyBorder="1" applyAlignment="1">
      <alignment horizontal="left"/>
    </xf>
    <xf numFmtId="0" fontId="0" fillId="0" borderId="15" xfId="0" applyFill="1" applyBorder="1" applyAlignment="1">
      <alignment horizontal="left"/>
    </xf>
    <xf numFmtId="0" fontId="0" fillId="0" borderId="2" xfId="0" applyFill="1" applyBorder="1" applyAlignment="1">
      <alignment horizontal="left"/>
    </xf>
    <xf numFmtId="4" fontId="0" fillId="0" borderId="3" xfId="0" applyNumberFormat="1" applyBorder="1" applyAlignment="1">
      <alignment horizontal="right"/>
    </xf>
    <xf numFmtId="4" fontId="0" fillId="0" borderId="2" xfId="0" applyNumberFormat="1" applyBorder="1" applyAlignment="1">
      <alignment horizontal="right"/>
    </xf>
    <xf numFmtId="0" fontId="0" fillId="0" borderId="8" xfId="0" applyFill="1" applyBorder="1" applyAlignment="1">
      <alignment horizontal="left"/>
    </xf>
    <xf numFmtId="0" fontId="0" fillId="0" borderId="0" xfId="0" applyFill="1" applyBorder="1" applyAlignment="1">
      <alignment horizontal="left"/>
    </xf>
    <xf numFmtId="0" fontId="0" fillId="0" borderId="9" xfId="0" applyFill="1" applyBorder="1" applyAlignment="1">
      <alignment horizontal="left"/>
    </xf>
    <xf numFmtId="0" fontId="7" fillId="0" borderId="6" xfId="0" applyFont="1" applyBorder="1" applyAlignment="1">
      <alignment horizontal="left"/>
    </xf>
    <xf numFmtId="0" fontId="7" fillId="0" borderId="5" xfId="0" applyFont="1" applyBorder="1" applyAlignment="1">
      <alignment horizontal="left"/>
    </xf>
    <xf numFmtId="0" fontId="7" fillId="0" borderId="7" xfId="0" applyFont="1" applyBorder="1" applyAlignment="1">
      <alignment horizontal="left"/>
    </xf>
    <xf numFmtId="4" fontId="7" fillId="0" borderId="6" xfId="0" applyNumberFormat="1" applyFont="1" applyBorder="1" applyAlignment="1">
      <alignment horizontal="right"/>
    </xf>
    <xf numFmtId="4" fontId="7" fillId="0" borderId="7" xfId="0" applyNumberFormat="1" applyFont="1" applyBorder="1" applyAlignment="1">
      <alignment horizontal="right"/>
    </xf>
    <xf numFmtId="4" fontId="0" fillId="0" borderId="12" xfId="0" applyNumberFormat="1" applyBorder="1"/>
    <xf numFmtId="4" fontId="0" fillId="0" borderId="14" xfId="0" applyNumberFormat="1" applyBorder="1"/>
    <xf numFmtId="4" fontId="0" fillId="0" borderId="15" xfId="0" applyNumberFormat="1" applyBorder="1" applyAlignment="1">
      <alignment horizontal="right"/>
    </xf>
    <xf numFmtId="4" fontId="0" fillId="0" borderId="0" xfId="0" applyNumberFormat="1" applyBorder="1" applyAlignment="1">
      <alignment horizontal="right"/>
    </xf>
    <xf numFmtId="49" fontId="3" fillId="2" borderId="12" xfId="0" applyNumberFormat="1" applyFont="1" applyFill="1" applyBorder="1" applyAlignment="1">
      <alignment horizontal="left"/>
    </xf>
    <xf numFmtId="49" fontId="0" fillId="2" borderId="13" xfId="0" applyNumberFormat="1" applyFill="1" applyBorder="1" applyAlignment="1">
      <alignment horizontal="left"/>
    </xf>
    <xf numFmtId="49" fontId="0" fillId="2" borderId="14" xfId="0" applyNumberFormat="1" applyFill="1" applyBorder="1" applyAlignment="1">
      <alignment horizontal="left"/>
    </xf>
    <xf numFmtId="0" fontId="8" fillId="0" borderId="0" xfId="0" applyFont="1" applyAlignment="1">
      <alignment horizontal="center" wrapText="1"/>
    </xf>
    <xf numFmtId="0" fontId="8" fillId="0" borderId="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5" xfId="0" applyFont="1" applyBorder="1" applyAlignment="1">
      <alignment horizontal="center" vertical="center" wrapText="1"/>
    </xf>
    <xf numFmtId="0" fontId="8" fillId="0" borderId="7" xfId="0" applyFont="1" applyBorder="1" applyAlignment="1">
      <alignment horizontal="center" vertical="center" wrapText="1"/>
    </xf>
    <xf numFmtId="0" fontId="0" fillId="0" borderId="1"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3" fillId="0" borderId="0" xfId="0" applyFont="1" applyAlignment="1">
      <alignment horizontal="justify" vertical="top" wrapText="1"/>
    </xf>
    <xf numFmtId="0" fontId="0" fillId="0" borderId="10"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5" xfId="0" quotePrefix="1" applyBorder="1" applyAlignment="1">
      <alignment horizontal="center" vertical="center" wrapText="1"/>
    </xf>
    <xf numFmtId="0" fontId="0" fillId="0" borderId="2" xfId="0" quotePrefix="1" applyBorder="1" applyAlignment="1">
      <alignment horizontal="center" vertical="center" wrapText="1"/>
    </xf>
    <xf numFmtId="0" fontId="0" fillId="0" borderId="5" xfId="0" quotePrefix="1" applyBorder="1" applyAlignment="1">
      <alignment horizontal="center" vertical="center" wrapText="1"/>
    </xf>
    <xf numFmtId="0" fontId="0" fillId="0" borderId="7" xfId="0" quotePrefix="1" applyBorder="1" applyAlignment="1">
      <alignment horizontal="center" vertical="center" wrapText="1"/>
    </xf>
    <xf numFmtId="0" fontId="3" fillId="0" borderId="12" xfId="0" applyFont="1" applyBorder="1" applyAlignment="1">
      <alignment horizontal="center" wrapText="1"/>
    </xf>
    <xf numFmtId="0" fontId="3" fillId="0" borderId="13" xfId="0" applyFont="1" applyBorder="1" applyAlignment="1">
      <alignment horizontal="center" wrapText="1"/>
    </xf>
    <xf numFmtId="0" fontId="3" fillId="0" borderId="14" xfId="0" applyFont="1" applyBorder="1" applyAlignment="1">
      <alignment horizontal="center" wrapText="1"/>
    </xf>
    <xf numFmtId="0" fontId="0" fillId="0" borderId="3" xfId="0" applyBorder="1" applyAlignment="1">
      <alignment horizontal="left" wrapText="1"/>
    </xf>
    <xf numFmtId="0" fontId="0" fillId="0" borderId="15" xfId="0" applyBorder="1" applyAlignment="1">
      <alignment horizontal="left"/>
    </xf>
    <xf numFmtId="0" fontId="0" fillId="0" borderId="2" xfId="0" applyBorder="1" applyAlignment="1">
      <alignment horizontal="left"/>
    </xf>
    <xf numFmtId="0" fontId="3" fillId="0" borderId="8" xfId="0" applyFont="1" applyBorder="1" applyAlignment="1">
      <alignment horizontal="left"/>
    </xf>
    <xf numFmtId="0" fontId="3" fillId="0" borderId="0" xfId="0" applyFont="1" applyBorder="1" applyAlignment="1">
      <alignment horizontal="left"/>
    </xf>
    <xf numFmtId="0" fontId="3" fillId="0" borderId="9" xfId="0" applyFont="1" applyBorder="1" applyAlignment="1">
      <alignment horizontal="left"/>
    </xf>
    <xf numFmtId="0" fontId="3" fillId="0" borderId="15" xfId="0" applyFont="1" applyBorder="1" applyAlignment="1">
      <alignment horizontal="center" wrapText="1"/>
    </xf>
    <xf numFmtId="0" fontId="3" fillId="0" borderId="2" xfId="0" applyFont="1" applyBorder="1" applyAlignment="1">
      <alignment horizontal="center" wrapText="1"/>
    </xf>
    <xf numFmtId="0" fontId="3" fillId="0" borderId="5" xfId="0" applyFont="1" applyBorder="1" applyAlignment="1">
      <alignment horizontal="center" wrapText="1"/>
    </xf>
    <xf numFmtId="0" fontId="3" fillId="0" borderId="7" xfId="0" applyFont="1" applyBorder="1" applyAlignment="1">
      <alignment horizontal="center" wrapText="1"/>
    </xf>
    <xf numFmtId="49" fontId="0" fillId="0" borderId="0" xfId="0" applyNumberFormat="1" applyAlignment="1">
      <alignment wrapText="1"/>
    </xf>
    <xf numFmtId="0" fontId="13" fillId="0" borderId="0" xfId="0" applyFont="1" applyAlignment="1">
      <alignment horizontal="justify" wrapText="1"/>
    </xf>
    <xf numFmtId="0" fontId="0" fillId="0" borderId="12" xfId="0" applyBorder="1" applyAlignment="1">
      <alignment horizontal="center"/>
    </xf>
    <xf numFmtId="0" fontId="0" fillId="0" borderId="14" xfId="0" applyBorder="1" applyAlignment="1">
      <alignment horizontal="center"/>
    </xf>
    <xf numFmtId="0" fontId="0" fillId="0" borderId="14" xfId="0" applyBorder="1"/>
    <xf numFmtId="0" fontId="3" fillId="0" borderId="3" xfId="0" quotePrefix="1" applyFont="1" applyBorder="1" applyAlignment="1">
      <alignment horizontal="left"/>
    </xf>
    <xf numFmtId="0" fontId="3" fillId="0" borderId="15" xfId="0" applyFont="1" applyBorder="1" applyAlignment="1">
      <alignment horizontal="left"/>
    </xf>
    <xf numFmtId="0" fontId="3" fillId="0" borderId="2" xfId="0" applyFont="1" applyBorder="1" applyAlignment="1">
      <alignment horizontal="left"/>
    </xf>
    <xf numFmtId="0" fontId="3" fillId="0" borderId="8" xfId="0" quotePrefix="1" applyFont="1" applyBorder="1" applyAlignment="1">
      <alignment horizontal="left"/>
    </xf>
    <xf numFmtId="0" fontId="3" fillId="0" borderId="6" xfId="0" quotePrefix="1" applyFont="1" applyBorder="1" applyAlignment="1">
      <alignment horizontal="left"/>
    </xf>
    <xf numFmtId="0" fontId="3" fillId="0" borderId="5" xfId="0" applyFont="1" applyBorder="1" applyAlignment="1">
      <alignment horizontal="left"/>
    </xf>
    <xf numFmtId="0" fontId="3" fillId="0" borderId="7" xfId="0" applyFont="1" applyBorder="1" applyAlignment="1">
      <alignment horizontal="left"/>
    </xf>
    <xf numFmtId="0" fontId="0" fillId="0" borderId="3" xfId="0" applyBorder="1" applyAlignment="1">
      <alignment horizontal="center" wrapText="1"/>
    </xf>
    <xf numFmtId="0" fontId="0" fillId="0" borderId="15" xfId="0" applyBorder="1" applyAlignment="1">
      <alignment horizontal="center" wrapText="1"/>
    </xf>
    <xf numFmtId="0" fontId="0" fillId="0" borderId="2" xfId="0"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3" fillId="0" borderId="12" xfId="0" applyFont="1" applyBorder="1" applyAlignment="1">
      <alignment horizontal="center"/>
    </xf>
    <xf numFmtId="0" fontId="0" fillId="0" borderId="13" xfId="0" applyBorder="1" applyAlignment="1">
      <alignment horizontal="center"/>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6" borderId="11" xfId="0" applyFont="1" applyFill="1" applyBorder="1" applyAlignment="1">
      <alignment horizontal="left"/>
    </xf>
    <xf numFmtId="0" fontId="3" fillId="6" borderId="12" xfId="0" applyFont="1" applyFill="1" applyBorder="1" applyAlignment="1">
      <alignment horizontal="left" wrapText="1"/>
    </xf>
    <xf numFmtId="0" fontId="3" fillId="6" borderId="13" xfId="0" applyFont="1" applyFill="1" applyBorder="1" applyAlignment="1">
      <alignment horizontal="left" wrapText="1"/>
    </xf>
    <xf numFmtId="0" fontId="3" fillId="6" borderId="14" xfId="0" applyFont="1" applyFill="1" applyBorder="1" applyAlignment="1">
      <alignment horizontal="left" wrapText="1"/>
    </xf>
    <xf numFmtId="0" fontId="3" fillId="0" borderId="0" xfId="0" applyFont="1" applyFill="1" applyBorder="1" applyAlignment="1">
      <alignment horizontal="justify" wrapText="1"/>
    </xf>
    <xf numFmtId="0" fontId="3" fillId="6" borderId="12" xfId="0" applyFont="1" applyFill="1" applyBorder="1" applyAlignment="1">
      <alignment horizontal="left"/>
    </xf>
    <xf numFmtId="0" fontId="3" fillId="6" borderId="13" xfId="0" applyFont="1" applyFill="1" applyBorder="1" applyAlignment="1">
      <alignment horizontal="left"/>
    </xf>
    <xf numFmtId="0" fontId="3" fillId="6" borderId="14" xfId="0" applyFont="1" applyFill="1" applyBorder="1" applyAlignment="1">
      <alignment horizontal="left"/>
    </xf>
    <xf numFmtId="0" fontId="3" fillId="0" borderId="12" xfId="0" applyFont="1" applyBorder="1" applyAlignment="1">
      <alignment horizontal="left"/>
    </xf>
    <xf numFmtId="0" fontId="3" fillId="0" borderId="13" xfId="0" applyFont="1" applyBorder="1" applyAlignment="1">
      <alignment horizontal="left"/>
    </xf>
    <xf numFmtId="0" fontId="3" fillId="0" borderId="14" xfId="0" applyFont="1" applyBorder="1" applyAlignment="1">
      <alignment horizontal="left"/>
    </xf>
    <xf numFmtId="0" fontId="3" fillId="0" borderId="0" xfId="0" applyFont="1" applyFill="1" applyBorder="1" applyAlignment="1">
      <alignment horizontal="left" wrapText="1"/>
    </xf>
    <xf numFmtId="0" fontId="3" fillId="0" borderId="6" xfId="0" applyFont="1" applyBorder="1" applyAlignment="1"/>
    <xf numFmtId="0" fontId="3" fillId="0" borderId="5" xfId="0" applyFont="1" applyBorder="1" applyAlignment="1"/>
    <xf numFmtId="0" fontId="3" fillId="0" borderId="11" xfId="0" applyFont="1" applyBorder="1" applyAlignment="1">
      <alignment horizontal="left"/>
    </xf>
    <xf numFmtId="0" fontId="3" fillId="0" borderId="0" xfId="0" applyFont="1" applyBorder="1" applyAlignment="1">
      <alignment horizontal="justify" wrapText="1"/>
    </xf>
    <xf numFmtId="0" fontId="3" fillId="0" borderId="0" xfId="0" applyFont="1" applyFill="1" applyBorder="1" applyAlignment="1">
      <alignment horizontal="justify" vertical="top" wrapText="1"/>
    </xf>
    <xf numFmtId="0" fontId="10" fillId="0" borderId="0" xfId="0" applyFont="1" applyAlignment="1">
      <alignment horizontal="center"/>
    </xf>
    <xf numFmtId="169" fontId="10" fillId="0" borderId="0" xfId="0" applyNumberFormat="1" applyFont="1" applyAlignment="1">
      <alignment horizontal="center"/>
    </xf>
    <xf numFmtId="0" fontId="3" fillId="0" borderId="1" xfId="0" applyFont="1" applyBorder="1" applyAlignment="1">
      <alignment horizontal="center" vertical="top" wrapText="1"/>
    </xf>
    <xf numFmtId="0" fontId="3" fillId="0" borderId="10" xfId="0" applyFont="1" applyBorder="1" applyAlignment="1">
      <alignment horizontal="center" vertical="top" wrapText="1"/>
    </xf>
    <xf numFmtId="0" fontId="6" fillId="0" borderId="12"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3" fillId="0" borderId="16" xfId="0" applyFont="1" applyBorder="1" applyAlignment="1">
      <alignment horizontal="center" vertical="top" wrapText="1"/>
    </xf>
    <xf numFmtId="180" fontId="3" fillId="0" borderId="0" xfId="2" applyNumberFormat="1" applyFont="1" applyFill="1" applyAlignment="1">
      <alignment horizontal="left" indent="1"/>
    </xf>
    <xf numFmtId="0" fontId="0" fillId="0" borderId="0" xfId="0" applyAlignment="1">
      <alignment horizontal="left" indent="1"/>
    </xf>
    <xf numFmtId="49" fontId="3" fillId="0" borderId="0" xfId="0" applyNumberFormat="1" applyFont="1" applyAlignment="1">
      <alignment horizontal="justify" wrapText="1"/>
    </xf>
    <xf numFmtId="49" fontId="3" fillId="0" borderId="0" xfId="0" applyNumberFormat="1" applyFont="1" applyAlignment="1">
      <alignment wrapText="1"/>
    </xf>
    <xf numFmtId="0" fontId="7" fillId="0" borderId="0" xfId="0" applyFont="1" applyAlignment="1">
      <alignment horizontal="justify" wrapText="1"/>
    </xf>
    <xf numFmtId="0" fontId="3" fillId="0" borderId="0" xfId="0" applyFont="1" applyAlignment="1">
      <alignment horizontal="justify"/>
    </xf>
    <xf numFmtId="0" fontId="3" fillId="6" borderId="12" xfId="0" applyFont="1" applyFill="1" applyBorder="1" applyAlignment="1"/>
    <xf numFmtId="0" fontId="3" fillId="6" borderId="14" xfId="0" applyFont="1" applyFill="1" applyBorder="1" applyAlignment="1"/>
    <xf numFmtId="0" fontId="3" fillId="0" borderId="12" xfId="0" applyFont="1" applyBorder="1" applyAlignment="1">
      <alignment horizontal="left" wrapText="1"/>
    </xf>
    <xf numFmtId="0" fontId="3" fillId="0" borderId="14" xfId="0" applyFont="1" applyBorder="1" applyAlignment="1">
      <alignment horizontal="left" wrapText="1"/>
    </xf>
    <xf numFmtId="0" fontId="0" fillId="0" borderId="14" xfId="0" applyBorder="1" applyAlignment="1">
      <alignment horizontal="left" wrapText="1"/>
    </xf>
    <xf numFmtId="0" fontId="3" fillId="0" borderId="11" xfId="0" applyFont="1" applyBorder="1" applyAlignment="1">
      <alignment horizontal="left" vertical="center" wrapText="1"/>
    </xf>
    <xf numFmtId="0" fontId="3" fillId="0" borderId="12" xfId="0" applyNumberFormat="1" applyFont="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2" xfId="0" applyFont="1" applyBorder="1" applyAlignment="1">
      <alignment horizontal="left" vertical="center" wrapText="1"/>
    </xf>
    <xf numFmtId="0" fontId="3" fillId="6" borderId="11" xfId="0" applyFont="1" applyFill="1" applyBorder="1" applyAlignment="1">
      <alignment horizontal="left" wrapText="1"/>
    </xf>
    <xf numFmtId="0" fontId="3" fillId="6" borderId="13" xfId="0" applyFont="1" applyFill="1" applyBorder="1" applyAlignment="1"/>
    <xf numFmtId="0" fontId="3" fillId="0" borderId="13" xfId="0" applyFont="1" applyBorder="1" applyAlignment="1">
      <alignment horizontal="left" wrapText="1"/>
    </xf>
    <xf numFmtId="0" fontId="3" fillId="0" borderId="0" xfId="0" applyFont="1" applyAlignment="1">
      <alignment horizontal="left" wrapText="1"/>
    </xf>
    <xf numFmtId="0" fontId="24" fillId="0" borderId="0" xfId="4" applyFont="1" applyBorder="1" applyAlignment="1"/>
    <xf numFmtId="0" fontId="3" fillId="0" borderId="0" xfId="4" applyFont="1" applyAlignment="1"/>
    <xf numFmtId="0" fontId="0" fillId="0" borderId="1" xfId="0" applyBorder="1" applyAlignment="1">
      <alignment vertical="top" wrapText="1"/>
    </xf>
    <xf numFmtId="0" fontId="0" fillId="0" borderId="4" xfId="0" applyBorder="1" applyAlignment="1">
      <alignment vertical="top" wrapText="1"/>
    </xf>
    <xf numFmtId="0" fontId="0" fillId="0" borderId="3"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8" fillId="0" borderId="3" xfId="0" applyFont="1" applyBorder="1" applyAlignment="1">
      <alignment horizontal="center"/>
    </xf>
    <xf numFmtId="0" fontId="8" fillId="0" borderId="15" xfId="0" applyFont="1" applyBorder="1" applyAlignment="1">
      <alignment horizontal="center"/>
    </xf>
    <xf numFmtId="0" fontId="8" fillId="0" borderId="2" xfId="0" applyFont="1" applyBorder="1" applyAlignment="1">
      <alignment horizontal="center"/>
    </xf>
    <xf numFmtId="0" fontId="8" fillId="0" borderId="8" xfId="0" applyFont="1" applyBorder="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0" fillId="0" borderId="8" xfId="0" applyBorder="1" applyAlignment="1">
      <alignment vertical="center" wrapText="1"/>
    </xf>
    <xf numFmtId="0" fontId="7" fillId="2" borderId="1"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15" xfId="0" applyFont="1" applyFill="1" applyBorder="1" applyAlignment="1">
      <alignment vertical="center" wrapText="1"/>
    </xf>
    <xf numFmtId="0" fontId="7" fillId="2" borderId="2" xfId="0" applyFont="1" applyFill="1" applyBorder="1" applyAlignment="1">
      <alignment vertical="center" wrapText="1"/>
    </xf>
    <xf numFmtId="0" fontId="7" fillId="2" borderId="0" xfId="0" applyFont="1" applyFill="1" applyBorder="1" applyAlignment="1">
      <alignment vertical="center" wrapText="1"/>
    </xf>
    <xf numFmtId="0" fontId="7" fillId="2" borderId="9" xfId="0" applyFont="1" applyFill="1" applyBorder="1" applyAlignment="1">
      <alignment vertical="center" wrapText="1"/>
    </xf>
    <xf numFmtId="0" fontId="7" fillId="2" borderId="5" xfId="0" applyFont="1" applyFill="1" applyBorder="1" applyAlignment="1">
      <alignment vertical="center" wrapText="1"/>
    </xf>
    <xf numFmtId="0" fontId="7" fillId="2" borderId="7" xfId="0" applyFont="1" applyFill="1" applyBorder="1" applyAlignment="1">
      <alignment vertical="center" wrapText="1"/>
    </xf>
    <xf numFmtId="0" fontId="0" fillId="0" borderId="1" xfId="0" applyBorder="1"/>
    <xf numFmtId="0" fontId="0" fillId="0" borderId="10" xfId="0" applyBorder="1"/>
    <xf numFmtId="0" fontId="0" fillId="0" borderId="1" xfId="0"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9"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4" xfId="0" applyBorder="1"/>
    <xf numFmtId="0" fontId="0" fillId="0" borderId="3" xfId="0" applyBorder="1" applyAlignment="1">
      <alignment wrapText="1"/>
    </xf>
    <xf numFmtId="0" fontId="0" fillId="0" borderId="8" xfId="0" applyBorder="1" applyAlignment="1">
      <alignment wrapText="1"/>
    </xf>
    <xf numFmtId="0" fontId="0" fillId="0" borderId="6" xfId="0" applyBorder="1" applyAlignment="1">
      <alignment wrapText="1"/>
    </xf>
    <xf numFmtId="164" fontId="0" fillId="0" borderId="23" xfId="0" applyNumberFormat="1" applyBorder="1"/>
    <xf numFmtId="164" fontId="0" fillId="0" borderId="24" xfId="0" applyNumberFormat="1" applyBorder="1"/>
    <xf numFmtId="164" fontId="0" fillId="0" borderId="25" xfId="0" applyNumberFormat="1" applyBorder="1"/>
    <xf numFmtId="0" fontId="0" fillId="0" borderId="23" xfId="0" applyBorder="1"/>
    <xf numFmtId="0" fontId="0" fillId="0" borderId="24" xfId="0" applyBorder="1"/>
    <xf numFmtId="0" fontId="0" fillId="0" borderId="25" xfId="0" applyBorder="1"/>
    <xf numFmtId="0" fontId="0" fillId="2" borderId="1"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xf>
    <xf numFmtId="0" fontId="16" fillId="2" borderId="0" xfId="0" applyFont="1" applyFill="1" applyBorder="1" applyAlignment="1">
      <alignment horizontal="left" wrapText="1"/>
    </xf>
    <xf numFmtId="0" fontId="16" fillId="2" borderId="9" xfId="0" applyFont="1" applyFill="1" applyBorder="1" applyAlignment="1">
      <alignment horizontal="left" wrapText="1"/>
    </xf>
    <xf numFmtId="0" fontId="16" fillId="2" borderId="5" xfId="0" applyFont="1" applyFill="1" applyBorder="1" applyAlignment="1">
      <alignment horizontal="left" wrapText="1"/>
    </xf>
    <xf numFmtId="0" fontId="16" fillId="2" borderId="7" xfId="0" applyFont="1" applyFill="1" applyBorder="1" applyAlignment="1">
      <alignment horizontal="left" wrapText="1"/>
    </xf>
    <xf numFmtId="0" fontId="7" fillId="0" borderId="0" xfId="0" applyFont="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1" xfId="0" applyFont="1" applyBorder="1" applyAlignment="1">
      <alignment horizontal="center" wrapText="1"/>
    </xf>
    <xf numFmtId="0" fontId="9" fillId="0" borderId="10" xfId="0" applyFont="1" applyBorder="1" applyAlignment="1">
      <alignment horizontal="center" wrapText="1"/>
    </xf>
    <xf numFmtId="0" fontId="9" fillId="0" borderId="4" xfId="0" applyFont="1" applyBorder="1" applyAlignment="1">
      <alignment horizontal="center" wrapText="1"/>
    </xf>
    <xf numFmtId="0" fontId="9" fillId="0" borderId="11" xfId="0" applyFont="1" applyBorder="1" applyAlignment="1">
      <alignment horizontal="center" wrapText="1"/>
    </xf>
  </cellXfs>
  <cellStyles count="9">
    <cellStyle name="Prozent" xfId="1" builtinId="5"/>
    <cellStyle name="Prozent 2" xfId="8"/>
    <cellStyle name="Standard" xfId="0" builtinId="0"/>
    <cellStyle name="Standard 2" xfId="3"/>
    <cellStyle name="Standard 2 2" xfId="7"/>
    <cellStyle name="Standard 3" xfId="4"/>
    <cellStyle name="Standard 4" xfId="5"/>
    <cellStyle name="Standard 5" xfId="6"/>
    <cellStyle name="Währung" xfId="2" builtinId="4"/>
  </cellStyles>
  <dxfs count="17">
    <dxf>
      <alignment horizontal="general" vertical="center" textRotation="0" wrapText="0" indent="0" justifyLastLine="0" shrinkToFit="0" readingOrder="0"/>
      <border diagonalUp="0" diagonalDown="0" outline="0">
        <left/>
        <right/>
        <top/>
        <bottom/>
      </border>
    </dxf>
    <dxf>
      <alignment vertical="center" textRotation="0" indent="0" justifyLastLine="0" shrinkToFit="0" readingOrder="0"/>
    </dxf>
    <dxf>
      <font>
        <b val="0"/>
        <i val="0"/>
        <strike val="0"/>
        <condense val="0"/>
        <extend val="0"/>
        <outline val="0"/>
        <shadow val="0"/>
        <u val="none"/>
        <vertAlign val="baseline"/>
        <sz val="10"/>
        <color auto="1"/>
        <name val="Arial"/>
        <scheme val="none"/>
      </font>
      <numFmt numFmtId="179" formatCode="#,##0.00\ _€"/>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numFmt numFmtId="179" formatCode="#,##0.00\ _€"/>
      <alignment vertical="center" textRotation="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scheme val="none"/>
      </font>
      <numFmt numFmtId="179" formatCode="#,##0.00\ _€"/>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numFmt numFmtId="179" formatCode="#,##0.00\ _€"/>
      <alignment vertical="center" textRotation="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numFmt numFmtId="179" formatCode="#,##0.00\ _€"/>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numFmt numFmtId="179" formatCode="#,##0.00\ _€"/>
      <alignment vertical="center" textRotation="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alignment horizontal="general"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scheme val="none"/>
      </font>
      <alignment vertical="center" textRotation="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290700840825362E-2"/>
          <c:y val="5.8181818181818182E-2"/>
          <c:w val="0.87072740418774641"/>
          <c:h val="0.64"/>
        </c:manualLayout>
      </c:layout>
      <c:lineChart>
        <c:grouping val="standard"/>
        <c:varyColors val="0"/>
        <c:ser>
          <c:idx val="0"/>
          <c:order val="0"/>
          <c:tx>
            <c:strRef>
              <c:f>Pflicht!$B$114</c:f>
              <c:strCache>
                <c:ptCount val="1"/>
                <c:pt idx="0">
                  <c:v>Investive Auszahlungen </c:v>
                </c:pt>
              </c:strCache>
            </c:strRef>
          </c:tx>
          <c:cat>
            <c:numRef>
              <c:f>Pflicht!$D$113:$M$113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Pflicht!$D$114:$M$114</c:f>
              <c:numCache>
                <c:formatCode>#,##0.00</c:formatCode>
                <c:ptCount val="10"/>
                <c:pt idx="0">
                  <c:v>447281.94</c:v>
                </c:pt>
                <c:pt idx="1">
                  <c:v>836830.27</c:v>
                </c:pt>
                <c:pt idx="2">
                  <c:v>590363.6</c:v>
                </c:pt>
                <c:pt idx="3">
                  <c:v>861443.8</c:v>
                </c:pt>
                <c:pt idx="4">
                  <c:v>2675520</c:v>
                </c:pt>
                <c:pt idx="5">
                  <c:v>6518320</c:v>
                </c:pt>
                <c:pt idx="6">
                  <c:v>5208280</c:v>
                </c:pt>
                <c:pt idx="7">
                  <c:v>7254610</c:v>
                </c:pt>
                <c:pt idx="8">
                  <c:v>771010</c:v>
                </c:pt>
                <c:pt idx="9">
                  <c:v>238010</c:v>
                </c:pt>
              </c:numCache>
            </c:numRef>
          </c:val>
          <c:smooth val="0"/>
          <c:extLst xmlns:c16r2="http://schemas.microsoft.com/office/drawing/2015/06/chart">
            <c:ext xmlns:c16="http://schemas.microsoft.com/office/drawing/2014/chart" uri="{C3380CC4-5D6E-409C-BE32-E72D297353CC}">
              <c16:uniqueId val="{00000000-6C62-4BC7-B426-B8656078825F}"/>
            </c:ext>
          </c:extLst>
        </c:ser>
        <c:ser>
          <c:idx val="1"/>
          <c:order val="1"/>
          <c:tx>
            <c:strRef>
              <c:f>Pflicht!$B$115</c:f>
              <c:strCache>
                <c:ptCount val="1"/>
                <c:pt idx="0">
                  <c:v>Abschreibungen*</c:v>
                </c:pt>
              </c:strCache>
            </c:strRef>
          </c:tx>
          <c:cat>
            <c:numRef>
              <c:f>Pflicht!$D$113:$M$113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Pflicht!$D$115:$M$115</c:f>
              <c:numCache>
                <c:formatCode>#,##0.00</c:formatCode>
                <c:ptCount val="10"/>
                <c:pt idx="0">
                  <c:v>606093.28</c:v>
                </c:pt>
                <c:pt idx="1">
                  <c:v>580156.12</c:v>
                </c:pt>
                <c:pt idx="2">
                  <c:v>579854.06000000006</c:v>
                </c:pt>
                <c:pt idx="3">
                  <c:v>623718.40000000002</c:v>
                </c:pt>
                <c:pt idx="4">
                  <c:v>636365.25</c:v>
                </c:pt>
                <c:pt idx="5">
                  <c:v>617130</c:v>
                </c:pt>
                <c:pt idx="6">
                  <c:v>622045</c:v>
                </c:pt>
                <c:pt idx="7">
                  <c:v>602181</c:v>
                </c:pt>
                <c:pt idx="8">
                  <c:v>561517</c:v>
                </c:pt>
                <c:pt idx="9">
                  <c:v>530111</c:v>
                </c:pt>
              </c:numCache>
            </c:numRef>
          </c:val>
          <c:smooth val="0"/>
          <c:extLst xmlns:c16r2="http://schemas.microsoft.com/office/drawing/2015/06/chart">
            <c:ext xmlns:c16="http://schemas.microsoft.com/office/drawing/2014/chart" uri="{C3380CC4-5D6E-409C-BE32-E72D297353CC}">
              <c16:uniqueId val="{00000001-6C62-4BC7-B426-B8656078825F}"/>
            </c:ext>
          </c:extLst>
        </c:ser>
        <c:dLbls>
          <c:showLegendKey val="0"/>
          <c:showVal val="0"/>
          <c:showCatName val="0"/>
          <c:showSerName val="0"/>
          <c:showPercent val="0"/>
          <c:showBubbleSize val="0"/>
        </c:dLbls>
        <c:marker val="1"/>
        <c:smooth val="0"/>
        <c:axId val="267923840"/>
        <c:axId val="267925376"/>
      </c:lineChart>
      <c:catAx>
        <c:axId val="267923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de-DE"/>
          </a:p>
        </c:txPr>
        <c:crossAx val="267925376"/>
        <c:crosses val="autoZero"/>
        <c:auto val="1"/>
        <c:lblAlgn val="ctr"/>
        <c:lblOffset val="100"/>
        <c:tickLblSkip val="1"/>
        <c:tickMarkSkip val="1"/>
        <c:noMultiLvlLbl val="0"/>
      </c:catAx>
      <c:valAx>
        <c:axId val="26792537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de-DE"/>
          </a:p>
        </c:txPr>
        <c:crossAx val="267923840"/>
        <c:crosses val="autoZero"/>
        <c:crossBetween val="between"/>
      </c:valAx>
      <c:spPr>
        <a:noFill/>
        <a:ln w="12700">
          <a:solidFill>
            <a:srgbClr val="808080"/>
          </a:solidFill>
          <a:prstDash val="solid"/>
        </a:ln>
      </c:spPr>
    </c:plotArea>
    <c:legend>
      <c:legendPos val="b"/>
      <c:layout>
        <c:manualLayout>
          <c:xMode val="edge"/>
          <c:yMode val="edge"/>
          <c:x val="0.3985046892785637"/>
          <c:y val="0.88727272727272732"/>
          <c:w val="0.327299654727506"/>
          <c:h val="7.7980378547358509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Pflicht!$B$133</c:f>
              <c:strCache>
                <c:ptCount val="1"/>
                <c:pt idx="0">
                  <c:v>Entwicklung des Bestands an Investitionskrediten</c:v>
                </c:pt>
              </c:strCache>
            </c:strRef>
          </c:tx>
          <c:cat>
            <c:strRef>
              <c:f>Pflicht!$B$151:$B$166</c:f>
              <c:strCache>
                <c:ptCount val="16"/>
                <c:pt idx="0">
                  <c:v>Bestand lt. Eröffnungsbilanz</c:v>
                </c:pt>
                <c:pt idx="1">
                  <c:v>Rechnung 2007</c:v>
                </c:pt>
                <c:pt idx="2">
                  <c:v>Rechnung 2008</c:v>
                </c:pt>
                <c:pt idx="3">
                  <c:v>Rechnung 2009</c:v>
                </c:pt>
                <c:pt idx="4">
                  <c:v>Rechnung 2010</c:v>
                </c:pt>
                <c:pt idx="5">
                  <c:v>Rechnung 2011</c:v>
                </c:pt>
                <c:pt idx="6">
                  <c:v>Rechnung 2012</c:v>
                </c:pt>
                <c:pt idx="7">
                  <c:v>Rechnung 2013</c:v>
                </c:pt>
                <c:pt idx="8">
                  <c:v>Rechnung 2014</c:v>
                </c:pt>
                <c:pt idx="9">
                  <c:v>Rechnung 2015</c:v>
                </c:pt>
                <c:pt idx="10">
                  <c:v>Rechnung 2016</c:v>
                </c:pt>
                <c:pt idx="11">
                  <c:v>Rechnung 2017</c:v>
                </c:pt>
                <c:pt idx="12">
                  <c:v>vorl. Rechnung 2018</c:v>
                </c:pt>
                <c:pt idx="13">
                  <c:v>vorl. Rechnung  2019</c:v>
                </c:pt>
                <c:pt idx="14">
                  <c:v>Planung 2020</c:v>
                </c:pt>
                <c:pt idx="15">
                  <c:v>Planung 2021</c:v>
                </c:pt>
              </c:strCache>
            </c:strRef>
          </c:cat>
          <c:val>
            <c:numRef>
              <c:f>Pflicht!$J$151:$J$166</c:f>
              <c:numCache>
                <c:formatCode>#,##0.00</c:formatCode>
                <c:ptCount val="16"/>
                <c:pt idx="0">
                  <c:v>6568207.4800000004</c:v>
                </c:pt>
                <c:pt idx="1">
                  <c:v>6316915.4800000004</c:v>
                </c:pt>
                <c:pt idx="2">
                  <c:v>6047735.1700000009</c:v>
                </c:pt>
                <c:pt idx="3">
                  <c:v>5767673.5700000012</c:v>
                </c:pt>
                <c:pt idx="4">
                  <c:v>5546632.6100000013</c:v>
                </c:pt>
                <c:pt idx="5">
                  <c:v>5309673.6900000013</c:v>
                </c:pt>
                <c:pt idx="6">
                  <c:v>5766996.9900000021</c:v>
                </c:pt>
                <c:pt idx="7">
                  <c:v>5450180.6400000015</c:v>
                </c:pt>
                <c:pt idx="8">
                  <c:v>5067917.2300000014</c:v>
                </c:pt>
                <c:pt idx="9">
                  <c:v>4684933.290000001</c:v>
                </c:pt>
                <c:pt idx="10">
                  <c:v>4267244.8200000012</c:v>
                </c:pt>
                <c:pt idx="11">
                  <c:v>4036314.8800000013</c:v>
                </c:pt>
                <c:pt idx="12">
                  <c:v>3785664.6800000011</c:v>
                </c:pt>
                <c:pt idx="13">
                  <c:v>3572736.6500000013</c:v>
                </c:pt>
                <c:pt idx="14">
                  <c:v>4285476.6500000013</c:v>
                </c:pt>
                <c:pt idx="15">
                  <c:v>7574426.6500000013</c:v>
                </c:pt>
              </c:numCache>
            </c:numRef>
          </c:val>
          <c:smooth val="0"/>
          <c:extLst xmlns:c16r2="http://schemas.microsoft.com/office/drawing/2015/06/chart">
            <c:ext xmlns:c16="http://schemas.microsoft.com/office/drawing/2014/chart" uri="{C3380CC4-5D6E-409C-BE32-E72D297353CC}">
              <c16:uniqueId val="{00000000-98B7-41D7-BBEC-1A81540C68D1}"/>
            </c:ext>
          </c:extLst>
        </c:ser>
        <c:dLbls>
          <c:showLegendKey val="0"/>
          <c:showVal val="0"/>
          <c:showCatName val="0"/>
          <c:showSerName val="0"/>
          <c:showPercent val="0"/>
          <c:showBubbleSize val="0"/>
        </c:dLbls>
        <c:marker val="1"/>
        <c:smooth val="0"/>
        <c:axId val="267958144"/>
        <c:axId val="267959680"/>
      </c:lineChart>
      <c:catAx>
        <c:axId val="267958144"/>
        <c:scaling>
          <c:orientation val="minMax"/>
        </c:scaling>
        <c:delete val="0"/>
        <c:axPos val="b"/>
        <c:numFmt formatCode="General" sourceLinked="0"/>
        <c:majorTickMark val="out"/>
        <c:minorTickMark val="none"/>
        <c:tickLblPos val="nextTo"/>
        <c:crossAx val="267959680"/>
        <c:crosses val="autoZero"/>
        <c:auto val="1"/>
        <c:lblAlgn val="ctr"/>
        <c:lblOffset val="100"/>
        <c:noMultiLvlLbl val="0"/>
      </c:catAx>
      <c:valAx>
        <c:axId val="267959680"/>
        <c:scaling>
          <c:orientation val="minMax"/>
          <c:min val="3000000"/>
        </c:scaling>
        <c:delete val="0"/>
        <c:axPos val="l"/>
        <c:majorGridlines/>
        <c:numFmt formatCode="#,##0.00" sourceLinked="1"/>
        <c:majorTickMark val="out"/>
        <c:minorTickMark val="none"/>
        <c:tickLblPos val="nextTo"/>
        <c:crossAx val="267958144"/>
        <c:crosses val="autoZero"/>
        <c:crossBetween val="between"/>
      </c:valAx>
    </c:plotArea>
    <c:plotVisOnly val="1"/>
    <c:dispBlanksAs val="gap"/>
    <c:showDLblsOverMax val="0"/>
  </c:chart>
  <c:printSettings>
    <c:headerFooter/>
    <c:pageMargins b="0.78740157499999996" l="0.7" r="0.7" t="0.78740157499999996"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Entwicklung der Vergnügungssteuer seit dem</a:t>
            </a:r>
            <a:r>
              <a:rPr lang="en-US" baseline="0"/>
              <a:t> Jahr 2012</a:t>
            </a:r>
            <a:endParaRPr lang="en-US"/>
          </a:p>
        </c:rich>
      </c:tx>
      <c:overlay val="0"/>
    </c:title>
    <c:autoTitleDeleted val="0"/>
    <c:plotArea>
      <c:layout>
        <c:manualLayout>
          <c:layoutTarget val="inner"/>
          <c:xMode val="edge"/>
          <c:yMode val="edge"/>
          <c:x val="0.10714296094424385"/>
          <c:y val="8.9347378877318501E-2"/>
          <c:w val="0.87896910552407448"/>
          <c:h val="0.5773215250534427"/>
        </c:manualLayout>
      </c:layout>
      <c:lineChart>
        <c:grouping val="standard"/>
        <c:varyColors val="0"/>
        <c:ser>
          <c:idx val="1"/>
          <c:order val="0"/>
          <c:tx>
            <c:strRef>
              <c:f>Erträge!$A$31</c:f>
              <c:strCache>
                <c:ptCount val="1"/>
                <c:pt idx="0">
                  <c:v>Plan</c:v>
                </c:pt>
              </c:strCache>
            </c:strRef>
          </c:tx>
          <c:spPr>
            <a:ln w="25400">
              <a:solidFill>
                <a:srgbClr val="FF00FF"/>
              </a:solidFill>
              <a:prstDash val="sysDash"/>
            </a:ln>
          </c:spPr>
          <c:marker>
            <c:symbol val="triangle"/>
            <c:size val="7"/>
            <c:spPr>
              <a:solidFill>
                <a:srgbClr val="969696"/>
              </a:solidFill>
              <a:ln>
                <a:solidFill>
                  <a:srgbClr val="000000"/>
                </a:solidFill>
                <a:prstDash val="solid"/>
              </a:ln>
            </c:spPr>
          </c:marker>
          <c:dLbls>
            <c:delete val="1"/>
          </c:dLbls>
          <c:cat>
            <c:numRef>
              <c:f>Erträge!$B$30:$K$30</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Erträge!$B$31:$K$31</c:f>
              <c:numCache>
                <c:formatCode>#,##0.00</c:formatCode>
                <c:ptCount val="10"/>
                <c:pt idx="0">
                  <c:v>90123.92</c:v>
                </c:pt>
                <c:pt idx="1">
                  <c:v>120086.39999999999</c:v>
                </c:pt>
                <c:pt idx="2">
                  <c:v>164553.29</c:v>
                </c:pt>
                <c:pt idx="3">
                  <c:v>162456.29</c:v>
                </c:pt>
                <c:pt idx="4">
                  <c:v>149036.96</c:v>
                </c:pt>
                <c:pt idx="5">
                  <c:v>175820.67</c:v>
                </c:pt>
                <c:pt idx="6">
                  <c:v>157522.49</c:v>
                </c:pt>
                <c:pt idx="7">
                  <c:v>160000</c:v>
                </c:pt>
                <c:pt idx="8">
                  <c:v>180000</c:v>
                </c:pt>
                <c:pt idx="9">
                  <c:v>180000</c:v>
                </c:pt>
              </c:numCache>
            </c:numRef>
          </c:val>
          <c:smooth val="0"/>
          <c:extLst xmlns:c16r2="http://schemas.microsoft.com/office/drawing/2015/06/chart">
            <c:ext xmlns:c16="http://schemas.microsoft.com/office/drawing/2014/chart" uri="{C3380CC4-5D6E-409C-BE32-E72D297353CC}">
              <c16:uniqueId val="{00000000-ADE1-4735-B882-104FB27520E6}"/>
            </c:ext>
          </c:extLst>
        </c:ser>
        <c:dLbls>
          <c:showLegendKey val="0"/>
          <c:showVal val="1"/>
          <c:showCatName val="0"/>
          <c:showSerName val="0"/>
          <c:showPercent val="0"/>
          <c:showBubbleSize val="0"/>
        </c:dLbls>
        <c:marker val="1"/>
        <c:smooth val="0"/>
        <c:axId val="268034048"/>
        <c:axId val="268036352"/>
      </c:lineChart>
      <c:catAx>
        <c:axId val="26803404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de-DE"/>
                  <a:t>Haushaltsjahr</a:t>
                </a:r>
              </a:p>
            </c:rich>
          </c:tx>
          <c:layout>
            <c:manualLayout>
              <c:xMode val="edge"/>
              <c:yMode val="edge"/>
              <c:x val="0.50396874221922106"/>
              <c:y val="0.77319847105371786"/>
            </c:manualLayout>
          </c:layout>
          <c:overlay val="0"/>
          <c:spPr>
            <a:noFill/>
            <a:ln w="25400">
              <a:noFill/>
            </a:ln>
          </c:spPr>
        </c:title>
        <c:numFmt formatCode="General" sourceLinked="1"/>
        <c:majorTickMark val="out"/>
        <c:minorTickMark val="none"/>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68036352"/>
        <c:crosses val="autoZero"/>
        <c:auto val="1"/>
        <c:lblAlgn val="ctr"/>
        <c:lblOffset val="100"/>
        <c:tickLblSkip val="1"/>
        <c:tickMarkSkip val="1"/>
        <c:noMultiLvlLbl val="0"/>
      </c:catAx>
      <c:valAx>
        <c:axId val="268036352"/>
        <c:scaling>
          <c:orientation val="minMax"/>
          <c:max val="180000"/>
          <c:min val="400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de-DE"/>
                  <a:t>Volumen (€)</a:t>
                </a:r>
              </a:p>
            </c:rich>
          </c:tx>
          <c:layout>
            <c:manualLayout>
              <c:xMode val="edge"/>
              <c:yMode val="edge"/>
              <c:x val="1.5873031250999089E-2"/>
              <c:y val="0.2405506354389344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68034048"/>
        <c:crosses val="autoZero"/>
        <c:crossBetween val="between"/>
        <c:majorUnit val="20000"/>
        <c:minorUnit val="1000"/>
      </c:valAx>
      <c:spPr>
        <a:solidFill>
          <a:srgbClr val="FFFFFF"/>
        </a:solidFill>
        <a:ln w="12700">
          <a:solidFill>
            <a:srgbClr val="FFFFFF"/>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de-DE"/>
              <a:t>Übersicht über die Entwicklung der Schlüsselzuweisungen</a:t>
            </a:r>
          </a:p>
        </c:rich>
      </c:tx>
      <c:layout>
        <c:manualLayout>
          <c:xMode val="edge"/>
          <c:yMode val="edge"/>
          <c:x val="0.18156441090222999"/>
          <c:y val="2.9143949837683994E-2"/>
        </c:manualLayout>
      </c:layout>
      <c:overlay val="0"/>
      <c:spPr>
        <a:noFill/>
        <a:ln w="25400">
          <a:noFill/>
        </a:ln>
      </c:spPr>
    </c:title>
    <c:autoTitleDeleted val="0"/>
    <c:plotArea>
      <c:layout>
        <c:manualLayout>
          <c:layoutTarget val="inner"/>
          <c:xMode val="edge"/>
          <c:yMode val="edge"/>
          <c:x val="0.14085004364217563"/>
          <c:y val="0.18397118335038021"/>
          <c:w val="0.7356149171028965"/>
          <c:h val="0.54280606572686441"/>
        </c:manualLayout>
      </c:layout>
      <c:lineChart>
        <c:grouping val="standard"/>
        <c:varyColors val="0"/>
        <c:ser>
          <c:idx val="2"/>
          <c:order val="1"/>
          <c:tx>
            <c:strRef>
              <c:f>Erträge!$A$469</c:f>
              <c:strCache>
                <c:ptCount val="1"/>
                <c:pt idx="0">
                  <c:v>Schlüssel-zuweisung B2</c:v>
                </c:pt>
              </c:strCache>
            </c:strRef>
          </c:tx>
          <c:cat>
            <c:numRef>
              <c:f>Erträge!$B$467:$K$467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Erträge!$B$469:$K$469</c:f>
              <c:numCache>
                <c:formatCode>#,##0.00</c:formatCode>
                <c:ptCount val="10"/>
                <c:pt idx="0">
                  <c:v>1648140</c:v>
                </c:pt>
                <c:pt idx="1">
                  <c:v>1797412</c:v>
                </c:pt>
                <c:pt idx="2">
                  <c:v>1477355</c:v>
                </c:pt>
                <c:pt idx="3">
                  <c:v>1714399</c:v>
                </c:pt>
                <c:pt idx="4">
                  <c:v>2144725</c:v>
                </c:pt>
                <c:pt idx="5">
                  <c:v>2173437</c:v>
                </c:pt>
                <c:pt idx="6">
                  <c:v>2241745</c:v>
                </c:pt>
                <c:pt idx="7">
                  <c:v>2315151</c:v>
                </c:pt>
                <c:pt idx="8">
                  <c:v>2630913</c:v>
                </c:pt>
                <c:pt idx="9">
                  <c:v>2732399.1</c:v>
                </c:pt>
              </c:numCache>
            </c:numRef>
          </c:val>
          <c:smooth val="0"/>
          <c:extLst xmlns:c16r2="http://schemas.microsoft.com/office/drawing/2015/06/chart">
            <c:ext xmlns:c16="http://schemas.microsoft.com/office/drawing/2014/chart" uri="{C3380CC4-5D6E-409C-BE32-E72D297353CC}">
              <c16:uniqueId val="{00000000-5DEB-4B82-8309-8D2DC78DE8DF}"/>
            </c:ext>
          </c:extLst>
        </c:ser>
        <c:dLbls>
          <c:showLegendKey val="0"/>
          <c:showVal val="0"/>
          <c:showCatName val="0"/>
          <c:showSerName val="0"/>
          <c:showPercent val="0"/>
          <c:showBubbleSize val="0"/>
        </c:dLbls>
        <c:marker val="1"/>
        <c:smooth val="0"/>
        <c:axId val="290887936"/>
        <c:axId val="290897920"/>
      </c:lineChart>
      <c:lineChart>
        <c:grouping val="standard"/>
        <c:varyColors val="0"/>
        <c:ser>
          <c:idx val="0"/>
          <c:order val="0"/>
          <c:tx>
            <c:strRef>
              <c:f>Erträge!$A$468</c:f>
              <c:strCache>
                <c:ptCount val="1"/>
                <c:pt idx="0">
                  <c:v>Schlüssel-zuweisung B1</c:v>
                </c:pt>
              </c:strCache>
            </c:strRef>
          </c:tx>
          <c:cat>
            <c:numRef>
              <c:f>Erträge!$B$467:$K$467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Erträge!$B$468:$K$468</c:f>
              <c:numCache>
                <c:formatCode>#,##0.00</c:formatCode>
                <c:ptCount val="10"/>
                <c:pt idx="0">
                  <c:v>238160</c:v>
                </c:pt>
                <c:pt idx="1">
                  <c:v>235630</c:v>
                </c:pt>
                <c:pt idx="2">
                  <c:v>233500</c:v>
                </c:pt>
                <c:pt idx="3">
                  <c:v>231990</c:v>
                </c:pt>
                <c:pt idx="4">
                  <c:v>231190</c:v>
                </c:pt>
                <c:pt idx="5">
                  <c:v>231680</c:v>
                </c:pt>
                <c:pt idx="6">
                  <c:v>231550</c:v>
                </c:pt>
                <c:pt idx="7">
                  <c:v>230390</c:v>
                </c:pt>
                <c:pt idx="8">
                  <c:v>230260</c:v>
                </c:pt>
                <c:pt idx="9">
                  <c:v>229720</c:v>
                </c:pt>
              </c:numCache>
            </c:numRef>
          </c:val>
          <c:smooth val="0"/>
          <c:extLst xmlns:c16r2="http://schemas.microsoft.com/office/drawing/2015/06/chart">
            <c:ext xmlns:c16="http://schemas.microsoft.com/office/drawing/2014/chart" uri="{C3380CC4-5D6E-409C-BE32-E72D297353CC}">
              <c16:uniqueId val="{00000001-5DEB-4B82-8309-8D2DC78DE8DF}"/>
            </c:ext>
          </c:extLst>
        </c:ser>
        <c:ser>
          <c:idx val="3"/>
          <c:order val="2"/>
          <c:tx>
            <c:strRef>
              <c:f>Erträge!$A$470</c:f>
              <c:strCache>
                <c:ptCount val="1"/>
                <c:pt idx="0">
                  <c:v>Investitons-schlüsselzuw.</c:v>
                </c:pt>
              </c:strCache>
            </c:strRef>
          </c:tx>
          <c:cat>
            <c:numRef>
              <c:f>Erträge!$B$467:$K$467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Erträge!$B$470:$K$470</c:f>
              <c:numCache>
                <c:formatCode>#,##0.00</c:formatCode>
                <c:ptCount val="10"/>
                <c:pt idx="0">
                  <c:v>99551</c:v>
                </c:pt>
                <c:pt idx="1">
                  <c:v>98249</c:v>
                </c:pt>
                <c:pt idx="2">
                  <c:v>101695</c:v>
                </c:pt>
                <c:pt idx="3">
                  <c:v>91400</c:v>
                </c:pt>
                <c:pt idx="4">
                  <c:v>95666</c:v>
                </c:pt>
                <c:pt idx="5">
                  <c:v>91310</c:v>
                </c:pt>
                <c:pt idx="6">
                  <c:v>93480</c:v>
                </c:pt>
                <c:pt idx="7">
                  <c:v>87206</c:v>
                </c:pt>
                <c:pt idx="8">
                  <c:v>87129</c:v>
                </c:pt>
                <c:pt idx="9">
                  <c:v>86928</c:v>
                </c:pt>
              </c:numCache>
            </c:numRef>
          </c:val>
          <c:smooth val="0"/>
          <c:extLst xmlns:c16r2="http://schemas.microsoft.com/office/drawing/2015/06/chart">
            <c:ext xmlns:c16="http://schemas.microsoft.com/office/drawing/2014/chart" uri="{C3380CC4-5D6E-409C-BE32-E72D297353CC}">
              <c16:uniqueId val="{00000002-5DEB-4B82-8309-8D2DC78DE8DF}"/>
            </c:ext>
          </c:extLst>
        </c:ser>
        <c:dLbls>
          <c:showLegendKey val="0"/>
          <c:showVal val="0"/>
          <c:showCatName val="0"/>
          <c:showSerName val="0"/>
          <c:showPercent val="0"/>
          <c:showBubbleSize val="0"/>
        </c:dLbls>
        <c:marker val="1"/>
        <c:smooth val="0"/>
        <c:axId val="290900992"/>
        <c:axId val="290899456"/>
      </c:lineChart>
      <c:catAx>
        <c:axId val="290887936"/>
        <c:scaling>
          <c:orientation val="minMax"/>
        </c:scaling>
        <c:delete val="1"/>
        <c:axPos val="b"/>
        <c:numFmt formatCode="General" sourceLinked="1"/>
        <c:majorTickMark val="out"/>
        <c:minorTickMark val="none"/>
        <c:tickLblPos val="nextTo"/>
        <c:crossAx val="290897920"/>
        <c:crosses val="autoZero"/>
        <c:auto val="0"/>
        <c:lblAlgn val="ctr"/>
        <c:lblOffset val="100"/>
        <c:tickLblSkip val="1"/>
        <c:tickMarkSkip val="1"/>
        <c:noMultiLvlLbl val="0"/>
      </c:catAx>
      <c:valAx>
        <c:axId val="290897920"/>
        <c:scaling>
          <c:orientation val="minMax"/>
          <c:min val="100000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de-DE"/>
          </a:p>
        </c:txPr>
        <c:crossAx val="290887936"/>
        <c:crosses val="autoZero"/>
        <c:crossBetween val="between"/>
        <c:majorUnit val="100000"/>
      </c:valAx>
      <c:valAx>
        <c:axId val="290899456"/>
        <c:scaling>
          <c:orientation val="minMax"/>
          <c:min val="50000"/>
        </c:scaling>
        <c:delete val="0"/>
        <c:axPos val="r"/>
        <c:numFmt formatCode="#,##0.00" sourceLinked="1"/>
        <c:majorTickMark val="out"/>
        <c:minorTickMark val="none"/>
        <c:tickLblPos val="nextTo"/>
        <c:crossAx val="290900992"/>
        <c:crosses val="max"/>
        <c:crossBetween val="between"/>
      </c:valAx>
      <c:catAx>
        <c:axId val="290900992"/>
        <c:scaling>
          <c:orientation val="minMax"/>
        </c:scaling>
        <c:delete val="1"/>
        <c:axPos val="b"/>
        <c:numFmt formatCode="General" sourceLinked="1"/>
        <c:majorTickMark val="out"/>
        <c:minorTickMark val="none"/>
        <c:tickLblPos val="nextTo"/>
        <c:crossAx val="290899456"/>
        <c:crosses val="autoZero"/>
        <c:auto val="1"/>
        <c:lblAlgn val="ctr"/>
        <c:lblOffset val="100"/>
        <c:noMultiLvlLbl val="0"/>
      </c:catAx>
      <c:spPr>
        <a:noFill/>
        <a:ln w="12700">
          <a:solidFill>
            <a:srgbClr val="000000"/>
          </a:solidFill>
          <a:prstDash val="solid"/>
        </a:ln>
      </c:spPr>
    </c:plotArea>
    <c:legend>
      <c:legendPos val="b"/>
      <c:layout>
        <c:manualLayout>
          <c:xMode val="edge"/>
          <c:yMode val="edge"/>
          <c:x val="0.14132343944451553"/>
          <c:y val="0.84713491814118824"/>
          <c:w val="0.72160122820688777"/>
          <c:h val="5.9511957290168449E-2"/>
        </c:manualLayout>
      </c:layout>
      <c:overlay val="0"/>
      <c:spPr>
        <a:solidFill>
          <a:srgbClr val="FFFFFF"/>
        </a:solidFill>
        <a:ln w="3175">
          <a:solidFill>
            <a:srgbClr val="000000"/>
          </a:solidFill>
          <a:prstDash val="solid"/>
        </a:ln>
      </c:spPr>
      <c:txPr>
        <a:bodyPr/>
        <a:lstStyle/>
        <a:p>
          <a:pPr>
            <a:defRPr sz="163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1775"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7479338842975212E-2"/>
          <c:y val="0.22923625226499603"/>
          <c:w val="0.78512396694214881"/>
          <c:h val="0.61794120175781531"/>
        </c:manualLayout>
      </c:layout>
      <c:lineChart>
        <c:grouping val="standard"/>
        <c:varyColors val="0"/>
        <c:ser>
          <c:idx val="0"/>
          <c:order val="0"/>
          <c:tx>
            <c:strRef>
              <c:f>Erträge!$A$505</c:f>
              <c:strCache>
                <c:ptCount val="1"/>
                <c:pt idx="0">
                  <c:v>Umlagesatz</c:v>
                </c:pt>
              </c:strCache>
            </c:strRef>
          </c:tx>
          <c:spPr>
            <a:ln w="38100">
              <a:solidFill>
                <a:srgbClr val="000080"/>
              </a:solidFill>
              <a:prstDash val="solid"/>
            </a:ln>
          </c:spPr>
          <c:marker>
            <c:symbol val="diamond"/>
            <c:size val="13"/>
            <c:spPr>
              <a:solidFill>
                <a:srgbClr val="000080"/>
              </a:solidFill>
              <a:ln>
                <a:solidFill>
                  <a:srgbClr val="000080"/>
                </a:solidFill>
                <a:prstDash val="solid"/>
              </a:ln>
            </c:spPr>
          </c:marker>
          <c:cat>
            <c:numRef>
              <c:f>Erträge!$B$504:$K$504</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Erträge!$B$505:$K$505</c:f>
              <c:numCache>
                <c:formatCode>0.00%</c:formatCode>
                <c:ptCount val="10"/>
                <c:pt idx="0">
                  <c:v>0.28000000000000003</c:v>
                </c:pt>
                <c:pt idx="1">
                  <c:v>0.25</c:v>
                </c:pt>
                <c:pt idx="2">
                  <c:v>0.26500000000000001</c:v>
                </c:pt>
                <c:pt idx="3">
                  <c:v>0.28000000000000003</c:v>
                </c:pt>
                <c:pt idx="4">
                  <c:v>0.28000000000000003</c:v>
                </c:pt>
                <c:pt idx="5">
                  <c:v>0.26</c:v>
                </c:pt>
                <c:pt idx="6">
                  <c:v>0.26</c:v>
                </c:pt>
                <c:pt idx="7">
                  <c:v>0.26</c:v>
                </c:pt>
                <c:pt idx="8">
                  <c:v>0.26</c:v>
                </c:pt>
                <c:pt idx="9">
                  <c:v>0.26</c:v>
                </c:pt>
              </c:numCache>
            </c:numRef>
          </c:val>
          <c:smooth val="0"/>
          <c:extLst xmlns:c16r2="http://schemas.microsoft.com/office/drawing/2015/06/chart">
            <c:ext xmlns:c16="http://schemas.microsoft.com/office/drawing/2014/chart" uri="{C3380CC4-5D6E-409C-BE32-E72D297353CC}">
              <c16:uniqueId val="{00000000-DA95-407A-852D-F3F1DC86DC10}"/>
            </c:ext>
          </c:extLst>
        </c:ser>
        <c:dLbls>
          <c:showLegendKey val="0"/>
          <c:showVal val="0"/>
          <c:showCatName val="0"/>
          <c:showSerName val="0"/>
          <c:showPercent val="0"/>
          <c:showBubbleSize val="0"/>
        </c:dLbls>
        <c:marker val="1"/>
        <c:smooth val="0"/>
        <c:axId val="290604160"/>
        <c:axId val="290606080"/>
      </c:lineChart>
      <c:catAx>
        <c:axId val="290604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de-DE"/>
          </a:p>
        </c:txPr>
        <c:crossAx val="290606080"/>
        <c:crosses val="autoZero"/>
        <c:auto val="1"/>
        <c:lblAlgn val="ctr"/>
        <c:lblOffset val="100"/>
        <c:tickLblSkip val="1"/>
        <c:tickMarkSkip val="1"/>
        <c:noMultiLvlLbl val="0"/>
      </c:catAx>
      <c:valAx>
        <c:axId val="290606080"/>
        <c:scaling>
          <c:orientation val="minMax"/>
          <c:min val="0.2"/>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de-DE"/>
          </a:p>
        </c:txPr>
        <c:crossAx val="290604160"/>
        <c:crosses val="autoZero"/>
        <c:crossBetween val="between"/>
      </c:valAx>
      <c:spPr>
        <a:noFill/>
        <a:ln w="12700">
          <a:solidFill>
            <a:srgbClr val="808080"/>
          </a:solidFill>
          <a:prstDash val="solid"/>
        </a:ln>
      </c:spPr>
    </c:plotArea>
    <c:legend>
      <c:legendPos val="r"/>
      <c:layout>
        <c:manualLayout>
          <c:xMode val="edge"/>
          <c:yMode val="edge"/>
          <c:x val="0.87396694214876036"/>
          <c:y val="0.50166194336252756"/>
          <c:w val="0.11776859504132231"/>
          <c:h val="7.6412084088332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11463558158434"/>
          <c:y val="0.11720345829665625"/>
          <c:w val="0.85707671327560919"/>
          <c:h val="0.67189711929194151"/>
        </c:manualLayout>
      </c:layout>
      <c:lineChart>
        <c:grouping val="standard"/>
        <c:varyColors val="0"/>
        <c:ser>
          <c:idx val="0"/>
          <c:order val="0"/>
          <c:tx>
            <c:strRef>
              <c:f>Erträge!$B$639</c:f>
              <c:strCache>
                <c:ptCount val="1"/>
                <c:pt idx="0">
                  <c:v>Brachbach</c:v>
                </c:pt>
              </c:strCache>
            </c:strRef>
          </c:tx>
          <c:spPr>
            <a:ln w="25400">
              <a:solidFill>
                <a:srgbClr val="000080"/>
              </a:solidFill>
              <a:prstDash val="solid"/>
            </a:ln>
          </c:spPr>
          <c:marker>
            <c:symbol val="diamond"/>
            <c:size val="10"/>
            <c:spPr>
              <a:solidFill>
                <a:srgbClr val="000080"/>
              </a:solidFill>
              <a:ln>
                <a:solidFill>
                  <a:srgbClr val="FF00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Erträge!$C$639:$J$639</c:f>
              <c:numCache>
                <c:formatCode>0.00%</c:formatCode>
                <c:ptCount val="8"/>
                <c:pt idx="0">
                  <c:v>0.31224059846062657</c:v>
                </c:pt>
                <c:pt idx="1">
                  <c:v>0.32276155804241918</c:v>
                </c:pt>
                <c:pt idx="2">
                  <c:v>0.343500260766961</c:v>
                </c:pt>
                <c:pt idx="3">
                  <c:v>0.34323844760316863</c:v>
                </c:pt>
                <c:pt idx="4">
                  <c:v>0.3281377471051502</c:v>
                </c:pt>
                <c:pt idx="5">
                  <c:v>0.34967146931623511</c:v>
                </c:pt>
                <c:pt idx="6">
                  <c:v>0.33765174203059278</c:v>
                </c:pt>
                <c:pt idx="7">
                  <c:v>0.3302228716233182</c:v>
                </c:pt>
              </c:numCache>
            </c:numRef>
          </c:val>
          <c:smooth val="0"/>
          <c:extLst xmlns:c16r2="http://schemas.microsoft.com/office/drawing/2015/06/chart">
            <c:ext xmlns:c16="http://schemas.microsoft.com/office/drawing/2014/chart" uri="{C3380CC4-5D6E-409C-BE32-E72D297353CC}">
              <c16:uniqueId val="{00000000-6F14-411A-9250-7164C7B7E7A8}"/>
            </c:ext>
          </c:extLst>
        </c:ser>
        <c:ser>
          <c:idx val="1"/>
          <c:order val="1"/>
          <c:tx>
            <c:strRef>
              <c:f>Erträge!$B$640</c:f>
              <c:strCache>
                <c:ptCount val="1"/>
                <c:pt idx="0">
                  <c:v>Friesenhagen</c:v>
                </c:pt>
              </c:strCache>
            </c:strRef>
          </c:tx>
          <c:spPr>
            <a:ln w="38100">
              <a:solidFill>
                <a:srgbClr val="FF00FF"/>
              </a:solidFill>
              <a:prstDash val="solid"/>
            </a:ln>
          </c:spPr>
          <c:marker>
            <c:symbol val="triangle"/>
            <c:size val="13"/>
            <c:spPr>
              <a:solidFill>
                <a:srgbClr val="FF00FF"/>
              </a:solidFill>
              <a:ln>
                <a:solidFill>
                  <a:srgbClr val="0000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Erträge!$C$640:$K$640</c:f>
              <c:numCache>
                <c:formatCode>0.00%</c:formatCode>
                <c:ptCount val="9"/>
                <c:pt idx="0">
                  <c:v>0.25</c:v>
                </c:pt>
                <c:pt idx="1">
                  <c:v>0.26500017663549974</c:v>
                </c:pt>
                <c:pt idx="2">
                  <c:v>0.27999986564628215</c:v>
                </c:pt>
                <c:pt idx="3">
                  <c:v>0.28000007602564536</c:v>
                </c:pt>
                <c:pt idx="4">
                  <c:v>0.25999981660826149</c:v>
                </c:pt>
                <c:pt idx="5">
                  <c:v>0.25999944976087525</c:v>
                </c:pt>
                <c:pt idx="6">
                  <c:v>0.26</c:v>
                </c:pt>
                <c:pt idx="7">
                  <c:v>0.25999997184989804</c:v>
                </c:pt>
                <c:pt idx="8">
                  <c:v>0.26</c:v>
                </c:pt>
              </c:numCache>
            </c:numRef>
          </c:val>
          <c:smooth val="0"/>
          <c:extLst xmlns:c16r2="http://schemas.microsoft.com/office/drawing/2015/06/chart">
            <c:ext xmlns:c16="http://schemas.microsoft.com/office/drawing/2014/chart" uri="{C3380CC4-5D6E-409C-BE32-E72D297353CC}">
              <c16:uniqueId val="{00000001-6F14-411A-9250-7164C7B7E7A8}"/>
            </c:ext>
          </c:extLst>
        </c:ser>
        <c:ser>
          <c:idx val="2"/>
          <c:order val="2"/>
          <c:tx>
            <c:strRef>
              <c:f>Erträge!$B$641</c:f>
              <c:strCache>
                <c:ptCount val="1"/>
                <c:pt idx="0">
                  <c:v>Harbach</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Erträge!$C$641:$J$641</c:f>
              <c:numCache>
                <c:formatCode>0.00%</c:formatCode>
                <c:ptCount val="8"/>
                <c:pt idx="0">
                  <c:v>0.3120770785791539</c:v>
                </c:pt>
                <c:pt idx="1">
                  <c:v>0.32276161095684919</c:v>
                </c:pt>
                <c:pt idx="2">
                  <c:v>0.34350123895017076</c:v>
                </c:pt>
                <c:pt idx="3">
                  <c:v>0.34323375229961101</c:v>
                </c:pt>
                <c:pt idx="4">
                  <c:v>0.32813716333962917</c:v>
                </c:pt>
                <c:pt idx="5">
                  <c:v>0.34966829161016016</c:v>
                </c:pt>
                <c:pt idx="6">
                  <c:v>0.33765083350158448</c:v>
                </c:pt>
                <c:pt idx="7">
                  <c:v>0.33022320022543805</c:v>
                </c:pt>
              </c:numCache>
            </c:numRef>
          </c:val>
          <c:smooth val="0"/>
          <c:extLst xmlns:c16r2="http://schemas.microsoft.com/office/drawing/2015/06/chart">
            <c:ext xmlns:c16="http://schemas.microsoft.com/office/drawing/2014/chart" uri="{C3380CC4-5D6E-409C-BE32-E72D297353CC}">
              <c16:uniqueId val="{00000002-6F14-411A-9250-7164C7B7E7A8}"/>
            </c:ext>
          </c:extLst>
        </c:ser>
        <c:ser>
          <c:idx val="3"/>
          <c:order val="3"/>
          <c:tx>
            <c:strRef>
              <c:f>Erträge!$B$642</c:f>
              <c:strCache>
                <c:ptCount val="1"/>
                <c:pt idx="0">
                  <c:v>Kirchen</c:v>
                </c:pt>
              </c:strCache>
            </c:strRef>
          </c:tx>
          <c:spPr>
            <a:ln w="25400">
              <a:solidFill>
                <a:srgbClr val="00FFFF"/>
              </a:solidFill>
              <a:prstDash val="solid"/>
            </a:ln>
          </c:spPr>
          <c:marker>
            <c:symbol val="x"/>
            <c:size val="9"/>
            <c:spPr>
              <a:solidFill>
                <a:srgbClr val="CCFFFF"/>
              </a:solidFill>
              <a:ln>
                <a:solidFill>
                  <a:srgbClr val="0000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Erträge!$C$642:$J$642</c:f>
              <c:numCache>
                <c:formatCode>0.00%</c:formatCode>
                <c:ptCount val="8"/>
                <c:pt idx="0">
                  <c:v>0.31171743391263929</c:v>
                </c:pt>
                <c:pt idx="1">
                  <c:v>0.32276166118919231</c:v>
                </c:pt>
                <c:pt idx="2">
                  <c:v>0.34349991571854316</c:v>
                </c:pt>
                <c:pt idx="3">
                  <c:v>0.34323812328389547</c:v>
                </c:pt>
                <c:pt idx="4">
                  <c:v>0.32813785924247929</c:v>
                </c:pt>
                <c:pt idx="5">
                  <c:v>0.34966961561112297</c:v>
                </c:pt>
                <c:pt idx="6">
                  <c:v>0.33765172333557586</c:v>
                </c:pt>
                <c:pt idx="7">
                  <c:v>0.33022260406109649</c:v>
                </c:pt>
              </c:numCache>
            </c:numRef>
          </c:val>
          <c:smooth val="0"/>
          <c:extLst xmlns:c16r2="http://schemas.microsoft.com/office/drawing/2015/06/chart">
            <c:ext xmlns:c16="http://schemas.microsoft.com/office/drawing/2014/chart" uri="{C3380CC4-5D6E-409C-BE32-E72D297353CC}">
              <c16:uniqueId val="{00000003-6F14-411A-9250-7164C7B7E7A8}"/>
            </c:ext>
          </c:extLst>
        </c:ser>
        <c:ser>
          <c:idx val="4"/>
          <c:order val="4"/>
          <c:tx>
            <c:strRef>
              <c:f>Erträge!$B$643</c:f>
              <c:strCache>
                <c:ptCount val="1"/>
                <c:pt idx="0">
                  <c:v>Mudersbach</c:v>
                </c:pt>
              </c:strCache>
            </c:strRef>
          </c:tx>
          <c:spPr>
            <a:ln w="25400">
              <a:solidFill>
                <a:srgbClr val="800080"/>
              </a:solidFill>
              <a:prstDash val="solid"/>
            </a:ln>
          </c:spPr>
          <c:marker>
            <c:symbol val="star"/>
            <c:size val="9"/>
            <c:spPr>
              <a:solidFill>
                <a:srgbClr val="FF99CC"/>
              </a:solidFill>
              <a:ln>
                <a:solidFill>
                  <a:srgbClr val="0000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Erträge!$C$643:$J$643</c:f>
              <c:numCache>
                <c:formatCode>0.00%</c:formatCode>
                <c:ptCount val="8"/>
                <c:pt idx="0">
                  <c:v>0.31224083258801527</c:v>
                </c:pt>
                <c:pt idx="1">
                  <c:v>0.32276170430916673</c:v>
                </c:pt>
                <c:pt idx="2">
                  <c:v>0.34350010309439499</c:v>
                </c:pt>
                <c:pt idx="3">
                  <c:v>0.34323804563535754</c:v>
                </c:pt>
                <c:pt idx="4">
                  <c:v>0.32813770681528825</c:v>
                </c:pt>
                <c:pt idx="5">
                  <c:v>0.34967014142643704</c:v>
                </c:pt>
                <c:pt idx="6">
                  <c:v>0.33765158457284283</c:v>
                </c:pt>
                <c:pt idx="7">
                  <c:v>0.33022247878065381</c:v>
                </c:pt>
              </c:numCache>
            </c:numRef>
          </c:val>
          <c:smooth val="0"/>
          <c:extLst xmlns:c16r2="http://schemas.microsoft.com/office/drawing/2015/06/chart">
            <c:ext xmlns:c16="http://schemas.microsoft.com/office/drawing/2014/chart" uri="{C3380CC4-5D6E-409C-BE32-E72D297353CC}">
              <c16:uniqueId val="{00000004-6F14-411A-9250-7164C7B7E7A8}"/>
            </c:ext>
          </c:extLst>
        </c:ser>
        <c:ser>
          <c:idx val="5"/>
          <c:order val="5"/>
          <c:tx>
            <c:strRef>
              <c:f>Erträge!$B$644</c:f>
              <c:strCache>
                <c:ptCount val="1"/>
                <c:pt idx="0">
                  <c:v>Niederfischbach</c:v>
                </c:pt>
              </c:strCache>
            </c:strRef>
          </c:tx>
          <c:spPr>
            <a:ln w="12700">
              <a:solidFill>
                <a:srgbClr val="800000"/>
              </a:solidFill>
              <a:prstDash val="solid"/>
            </a:ln>
          </c:spPr>
          <c:marker>
            <c:symbol val="circle"/>
            <c:size val="9"/>
            <c:spPr>
              <a:solidFill>
                <a:srgbClr val="000000"/>
              </a:solidFill>
              <a:ln>
                <a:solidFill>
                  <a:srgbClr val="FFFF00"/>
                </a:solidFill>
                <a:prstDash val="solid"/>
              </a:ln>
            </c:spPr>
          </c:marker>
          <c:cat>
            <c:strRef>
              <c:f>Erträge!$C$601:$K$602</c:f>
              <c:strCache>
                <c:ptCount val="9"/>
                <c:pt idx="0">
                  <c:v>2013</c:v>
                </c:pt>
                <c:pt idx="1">
                  <c:v>2014</c:v>
                </c:pt>
                <c:pt idx="2">
                  <c:v>2015</c:v>
                </c:pt>
                <c:pt idx="3">
                  <c:v>2016</c:v>
                </c:pt>
                <c:pt idx="4">
                  <c:v>2017</c:v>
                </c:pt>
                <c:pt idx="5">
                  <c:v>2018</c:v>
                </c:pt>
                <c:pt idx="6">
                  <c:v>2019</c:v>
                </c:pt>
                <c:pt idx="7">
                  <c:v>2020</c:v>
                </c:pt>
                <c:pt idx="8">
                  <c:v>2021</c:v>
                </c:pt>
              </c:strCache>
            </c:strRef>
          </c:cat>
          <c:val>
            <c:numRef>
              <c:f>Erträge!$C$644:$K$644</c:f>
              <c:numCache>
                <c:formatCode>0.00%</c:formatCode>
                <c:ptCount val="9"/>
                <c:pt idx="0">
                  <c:v>0.31207900922033038</c:v>
                </c:pt>
                <c:pt idx="1">
                  <c:v>0.32276174472741359</c:v>
                </c:pt>
                <c:pt idx="2">
                  <c:v>0.34350000585957036</c:v>
                </c:pt>
                <c:pt idx="3">
                  <c:v>0.34323796306742949</c:v>
                </c:pt>
                <c:pt idx="4">
                  <c:v>0.32813776267699762</c:v>
                </c:pt>
                <c:pt idx="5">
                  <c:v>0.34966655573641764</c:v>
                </c:pt>
                <c:pt idx="6">
                  <c:v>0.33765178036410409</c:v>
                </c:pt>
                <c:pt idx="7">
                  <c:v>0.33022255917222881</c:v>
                </c:pt>
                <c:pt idx="8">
                  <c:v>0.33101588319893649</c:v>
                </c:pt>
              </c:numCache>
            </c:numRef>
          </c:val>
          <c:smooth val="0"/>
          <c:extLst xmlns:c16r2="http://schemas.microsoft.com/office/drawing/2015/06/chart">
            <c:ext xmlns:c16="http://schemas.microsoft.com/office/drawing/2014/chart" uri="{C3380CC4-5D6E-409C-BE32-E72D297353CC}">
              <c16:uniqueId val="{00000005-6F14-411A-9250-7164C7B7E7A8}"/>
            </c:ext>
          </c:extLst>
        </c:ser>
        <c:dLbls>
          <c:showLegendKey val="0"/>
          <c:showVal val="0"/>
          <c:showCatName val="0"/>
          <c:showSerName val="0"/>
          <c:showPercent val="0"/>
          <c:showBubbleSize val="0"/>
        </c:dLbls>
        <c:marker val="1"/>
        <c:smooth val="0"/>
        <c:axId val="290664448"/>
        <c:axId val="290666368"/>
      </c:lineChart>
      <c:catAx>
        <c:axId val="290664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de-DE"/>
          </a:p>
        </c:txPr>
        <c:crossAx val="290666368"/>
        <c:crosses val="autoZero"/>
        <c:auto val="1"/>
        <c:lblAlgn val="ctr"/>
        <c:lblOffset val="100"/>
        <c:tickLblSkip val="1"/>
        <c:tickMarkSkip val="1"/>
        <c:noMultiLvlLbl val="0"/>
      </c:catAx>
      <c:valAx>
        <c:axId val="290666368"/>
        <c:scaling>
          <c:orientation val="minMax"/>
          <c:min val="0.2"/>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1550" b="0" i="0" u="none" strike="noStrike" baseline="0">
                <a:solidFill>
                  <a:srgbClr val="000000"/>
                </a:solidFill>
                <a:latin typeface="Arial"/>
                <a:ea typeface="Arial"/>
                <a:cs typeface="Arial"/>
              </a:defRPr>
            </a:pPr>
            <a:endParaRPr lang="de-DE"/>
          </a:p>
        </c:txPr>
        <c:crossAx val="290664448"/>
        <c:crosses val="autoZero"/>
        <c:crossBetween val="between"/>
      </c:valAx>
      <c:spPr>
        <a:noFill/>
        <a:ln w="12700">
          <a:solidFill>
            <a:srgbClr val="808080"/>
          </a:solidFill>
          <a:prstDash val="solid"/>
        </a:ln>
      </c:spPr>
    </c:plotArea>
    <c:legend>
      <c:legendPos val="b"/>
      <c:layout>
        <c:manualLayout>
          <c:xMode val="edge"/>
          <c:yMode val="edge"/>
          <c:x val="0.21516587677725119"/>
          <c:y val="0.92567771167148716"/>
          <c:w val="0.65876777251184837"/>
          <c:h val="5.8558687356347124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5.xml"/><Relationship Id="rId7" Type="http://schemas.openxmlformats.org/officeDocument/2006/relationships/image" Target="../media/image3.emf"/><Relationship Id="rId12" Type="http://schemas.openxmlformats.org/officeDocument/2006/relationships/image" Target="../media/image8.emf"/><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2.emf"/><Relationship Id="rId11" Type="http://schemas.openxmlformats.org/officeDocument/2006/relationships/image" Target="../media/image7.emf"/><Relationship Id="rId5" Type="http://schemas.openxmlformats.org/officeDocument/2006/relationships/image" Target="../media/image1.emf"/><Relationship Id="rId10" Type="http://schemas.openxmlformats.org/officeDocument/2006/relationships/image" Target="../media/image6.emf"/><Relationship Id="rId4" Type="http://schemas.openxmlformats.org/officeDocument/2006/relationships/chart" Target="../charts/chart6.xml"/><Relationship Id="rId9"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xdr:col>
      <xdr:colOff>57150</xdr:colOff>
      <xdr:row>94</xdr:row>
      <xdr:rowOff>66675</xdr:rowOff>
    </xdr:from>
    <xdr:to>
      <xdr:col>12</xdr:col>
      <xdr:colOff>723900</xdr:colOff>
      <xdr:row>110</xdr:row>
      <xdr:rowOff>95250</xdr:rowOff>
    </xdr:to>
    <xdr:graphicFrame macro="">
      <xdr:nvGraphicFramePr>
        <xdr:cNvPr id="4" name="Diagramm 3">
          <a:extLst>
            <a:ext uri="{FF2B5EF4-FFF2-40B4-BE49-F238E27FC236}">
              <a16:creationId xmlns=""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133</xdr:row>
      <xdr:rowOff>104775</xdr:rowOff>
    </xdr:from>
    <xdr:to>
      <xdr:col>12</xdr:col>
      <xdr:colOff>685799</xdr:colOff>
      <xdr:row>148</xdr:row>
      <xdr:rowOff>142875</xdr:rowOff>
    </xdr:to>
    <xdr:graphicFrame macro="">
      <xdr:nvGraphicFramePr>
        <xdr:cNvPr id="5" name="Diagramm 4">
          <a:extLst>
            <a:ext uri="{FF2B5EF4-FFF2-40B4-BE49-F238E27FC236}">
              <a16:creationId xmlns=""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104775</xdr:rowOff>
    </xdr:from>
    <xdr:to>
      <xdr:col>11</xdr:col>
      <xdr:colOff>0</xdr:colOff>
      <xdr:row>27</xdr:row>
      <xdr:rowOff>123825</xdr:rowOff>
    </xdr:to>
    <xdr:graphicFrame macro="">
      <xdr:nvGraphicFramePr>
        <xdr:cNvPr id="1025" name="Diagramm 1">
          <a:extLst>
            <a:ext uri="{FF2B5EF4-FFF2-40B4-BE49-F238E27FC236}">
              <a16:creationId xmlns="" xmlns:a16="http://schemas.microsoft.com/office/drawing/2014/main" id="{00000000-0008-0000-04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434</xdr:row>
      <xdr:rowOff>23284</xdr:rowOff>
    </xdr:from>
    <xdr:to>
      <xdr:col>10</xdr:col>
      <xdr:colOff>968375</xdr:colOff>
      <xdr:row>465</xdr:row>
      <xdr:rowOff>155575</xdr:rowOff>
    </xdr:to>
    <xdr:graphicFrame macro="">
      <xdr:nvGraphicFramePr>
        <xdr:cNvPr id="1031" name="Diagramm 7">
          <a:extLst>
            <a:ext uri="{FF2B5EF4-FFF2-40B4-BE49-F238E27FC236}">
              <a16:creationId xmlns="" xmlns:a16="http://schemas.microsoft.com/office/drawing/2014/main" id="{00000000-0008-0000-0400-000007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483</xdr:row>
      <xdr:rowOff>66675</xdr:rowOff>
    </xdr:from>
    <xdr:to>
      <xdr:col>10</xdr:col>
      <xdr:colOff>895350</xdr:colOff>
      <xdr:row>501</xdr:row>
      <xdr:rowOff>19050</xdr:rowOff>
    </xdr:to>
    <xdr:graphicFrame macro="">
      <xdr:nvGraphicFramePr>
        <xdr:cNvPr id="1032" name="Diagramm 8">
          <a:extLst>
            <a:ext uri="{FF2B5EF4-FFF2-40B4-BE49-F238E27FC236}">
              <a16:creationId xmlns="" xmlns:a16="http://schemas.microsoft.com/office/drawing/2014/main" id="{00000000-0008-0000-0400-000008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576</xdr:row>
      <xdr:rowOff>95250</xdr:rowOff>
    </xdr:from>
    <xdr:to>
      <xdr:col>10</xdr:col>
      <xdr:colOff>402167</xdr:colOff>
      <xdr:row>594</xdr:row>
      <xdr:rowOff>137583</xdr:rowOff>
    </xdr:to>
    <xdr:graphicFrame macro="">
      <xdr:nvGraphicFramePr>
        <xdr:cNvPr id="1041" name="Diagramm 17">
          <a:extLst>
            <a:ext uri="{FF2B5EF4-FFF2-40B4-BE49-F238E27FC236}">
              <a16:creationId xmlns="" xmlns:a16="http://schemas.microsoft.com/office/drawing/2014/main" id="{00000000-0008-0000-0400-00001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116</xdr:row>
      <xdr:rowOff>148166</xdr:rowOff>
    </xdr:from>
    <xdr:to>
      <xdr:col>11</xdr:col>
      <xdr:colOff>0</xdr:colOff>
      <xdr:row>168</xdr:row>
      <xdr:rowOff>105832</xdr:rowOff>
    </xdr:to>
    <xdr:pic>
      <xdr:nvPicPr>
        <xdr:cNvPr id="15" name="Grafik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0182416"/>
          <a:ext cx="11112500" cy="7662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10</xdr:col>
      <xdr:colOff>938560</xdr:colOff>
      <xdr:row>216</xdr:row>
      <xdr:rowOff>116416</xdr:rowOff>
    </xdr:to>
    <xdr:pic>
      <xdr:nvPicPr>
        <xdr:cNvPr id="18" name="Grafik 1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7230917"/>
          <a:ext cx="11035060" cy="5482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52918</xdr:rowOff>
    </xdr:from>
    <xdr:to>
      <xdr:col>10</xdr:col>
      <xdr:colOff>605754</xdr:colOff>
      <xdr:row>286</xdr:row>
      <xdr:rowOff>116417</xdr:rowOff>
    </xdr:to>
    <xdr:pic>
      <xdr:nvPicPr>
        <xdr:cNvPr id="24" name="Grafik 2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9719251"/>
          <a:ext cx="10702254" cy="6582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105833</xdr:colOff>
      <xdr:row>304</xdr:row>
      <xdr:rowOff>10582</xdr:rowOff>
    </xdr:from>
    <xdr:to>
      <xdr:col>10</xdr:col>
      <xdr:colOff>285749</xdr:colOff>
      <xdr:row>342</xdr:row>
      <xdr:rowOff>150420</xdr:rowOff>
    </xdr:to>
    <xdr:pic>
      <xdr:nvPicPr>
        <xdr:cNvPr id="26" name="Grafik 2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833" y="49074915"/>
          <a:ext cx="10276416" cy="6172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338665</xdr:colOff>
      <xdr:row>341</xdr:row>
      <xdr:rowOff>127003</xdr:rowOff>
    </xdr:from>
    <xdr:to>
      <xdr:col>10</xdr:col>
      <xdr:colOff>447749</xdr:colOff>
      <xdr:row>390</xdr:row>
      <xdr:rowOff>95251</xdr:rowOff>
    </xdr:to>
    <xdr:pic>
      <xdr:nvPicPr>
        <xdr:cNvPr id="28" name="Grafik 27"/>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8665" y="55065086"/>
          <a:ext cx="10205584" cy="7873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126998</xdr:colOff>
      <xdr:row>390</xdr:row>
      <xdr:rowOff>79645</xdr:rowOff>
    </xdr:from>
    <xdr:to>
      <xdr:col>10</xdr:col>
      <xdr:colOff>317498</xdr:colOff>
      <xdr:row>431</xdr:row>
      <xdr:rowOff>92074</xdr:rowOff>
    </xdr:to>
    <xdr:pic>
      <xdr:nvPicPr>
        <xdr:cNvPr id="29" name="Grafik 2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7081" y="62923478"/>
          <a:ext cx="9196917" cy="6521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243417</xdr:colOff>
      <xdr:row>507</xdr:row>
      <xdr:rowOff>92426</xdr:rowOff>
    </xdr:from>
    <xdr:to>
      <xdr:col>10</xdr:col>
      <xdr:colOff>444501</xdr:colOff>
      <xdr:row>530</xdr:row>
      <xdr:rowOff>6426</xdr:rowOff>
    </xdr:to>
    <xdr:pic>
      <xdr:nvPicPr>
        <xdr:cNvPr id="31" name="Grafik 3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3417" y="83055176"/>
          <a:ext cx="10297584" cy="4941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537</xdr:row>
      <xdr:rowOff>63500</xdr:rowOff>
    </xdr:from>
    <xdr:to>
      <xdr:col>10</xdr:col>
      <xdr:colOff>889000</xdr:colOff>
      <xdr:row>555</xdr:row>
      <xdr:rowOff>268261</xdr:rowOff>
    </xdr:to>
    <xdr:pic>
      <xdr:nvPicPr>
        <xdr:cNvPr id="19" name="Grafik 18">
          <a:extLst>
            <a:ext uri="{FF2B5EF4-FFF2-40B4-BE49-F238E27FC236}">
              <a16:creationId xmlns=""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88804750"/>
          <a:ext cx="10985500" cy="34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152400</xdr:colOff>
      <xdr:row>65</xdr:row>
      <xdr:rowOff>19050</xdr:rowOff>
    </xdr:from>
    <xdr:to>
      <xdr:col>10</xdr:col>
      <xdr:colOff>1171574</xdr:colOff>
      <xdr:row>90</xdr:row>
      <xdr:rowOff>133350</xdr:rowOff>
    </xdr:to>
    <xdr:pic>
      <xdr:nvPicPr>
        <xdr:cNvPr id="4" name="Grafik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5116175"/>
          <a:ext cx="11496674"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90</xdr:row>
      <xdr:rowOff>47625</xdr:rowOff>
    </xdr:from>
    <xdr:to>
      <xdr:col>8</xdr:col>
      <xdr:colOff>523875</xdr:colOff>
      <xdr:row>104</xdr:row>
      <xdr:rowOff>53876</xdr:rowOff>
    </xdr:to>
    <xdr:pic>
      <xdr:nvPicPr>
        <xdr:cNvPr id="6" name="Grafik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4975" y="19192875"/>
          <a:ext cx="7362825" cy="2301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266700</xdr:colOff>
      <xdr:row>0</xdr:row>
      <xdr:rowOff>0</xdr:rowOff>
    </xdr:to>
    <xdr:sp macro="" textlink="">
      <xdr:nvSpPr>
        <xdr:cNvPr id="8193" name="WordArt 1">
          <a:extLst>
            <a:ext uri="{FF2B5EF4-FFF2-40B4-BE49-F238E27FC236}">
              <a16:creationId xmlns="" xmlns:a16="http://schemas.microsoft.com/office/drawing/2014/main" id="{00000000-0008-0000-0700-000001200000}"/>
            </a:ext>
          </a:extLst>
        </xdr:cNvPr>
        <xdr:cNvSpPr>
          <a:spLocks noChangeArrowheads="1" noChangeShapeType="1"/>
        </xdr:cNvSpPr>
      </xdr:nvSpPr>
      <xdr:spPr bwMode="auto">
        <a:xfrm rot="-5400000">
          <a:off x="-342900" y="1962150"/>
          <a:ext cx="1095375" cy="12382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de-DE" sz="900" kern="10" spc="0">
              <a:ln w="9525">
                <a:solidFill>
                  <a:srgbClr val="000000"/>
                </a:solidFill>
                <a:round/>
                <a:headEnd/>
                <a:tailEnd/>
              </a:ln>
              <a:solidFill>
                <a:srgbClr xmlns:mc="http://schemas.openxmlformats.org/markup-compatibility/2006" xmlns:a14="http://schemas.microsoft.com/office/drawing/2010/main" val="000000" mc:Ignorable="a14" a14:legacySpreadsheetColorIndex="8"/>
              </a:solidFill>
              <a:effectLst/>
              <a:latin typeface="Arial"/>
              <a:cs typeface="Arial"/>
            </a:rPr>
            <a:t>Entstehungsrechnung</a:t>
          </a:r>
        </a:p>
      </xdr:txBody>
    </xdr:sp>
    <xdr:clientData/>
  </xdr:twoCellAnchor>
  <xdr:twoCellAnchor>
    <xdr:from>
      <xdr:col>0</xdr:col>
      <xdr:colOff>123825</xdr:colOff>
      <xdr:row>0</xdr:row>
      <xdr:rowOff>0</xdr:rowOff>
    </xdr:from>
    <xdr:to>
      <xdr:col>0</xdr:col>
      <xdr:colOff>247650</xdr:colOff>
      <xdr:row>0</xdr:row>
      <xdr:rowOff>0</xdr:rowOff>
    </xdr:to>
    <xdr:sp macro="" textlink="">
      <xdr:nvSpPr>
        <xdr:cNvPr id="8194" name="WordArt 2">
          <a:extLst>
            <a:ext uri="{FF2B5EF4-FFF2-40B4-BE49-F238E27FC236}">
              <a16:creationId xmlns="" xmlns:a16="http://schemas.microsoft.com/office/drawing/2014/main" id="{00000000-0008-0000-0700-000002200000}"/>
            </a:ext>
          </a:extLst>
        </xdr:cNvPr>
        <xdr:cNvSpPr>
          <a:spLocks noChangeArrowheads="1" noChangeShapeType="1"/>
        </xdr:cNvSpPr>
      </xdr:nvSpPr>
      <xdr:spPr bwMode="auto">
        <a:xfrm rot="-5400000">
          <a:off x="-285750" y="3333750"/>
          <a:ext cx="942975" cy="123825"/>
        </a:xfrm>
        <a:prstGeom prst="rect">
          <a:avLst/>
        </a:prstGeom>
        <a:extLs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de-DE" sz="900" kern="10" spc="0">
              <a:ln w="9525">
                <a:solidFill>
                  <a:srgbClr val="000000"/>
                </a:solidFill>
                <a:round/>
                <a:headEnd/>
                <a:tailEnd/>
              </a:ln>
              <a:solidFill>
                <a:srgbClr xmlns:mc="http://schemas.openxmlformats.org/markup-compatibility/2006" xmlns:a14="http://schemas.microsoft.com/office/drawing/2010/main" val="000000" mc:Ignorable="a14" a14:legacySpreadsheetColorIndex="8"/>
              </a:solidFill>
              <a:effectLst/>
              <a:latin typeface="Arial"/>
              <a:cs typeface="Arial"/>
            </a:rPr>
            <a:t>Verwendungsrechnung</a:t>
          </a:r>
        </a:p>
      </xdr:txBody>
    </xdr:sp>
    <xdr:clientData/>
  </xdr:twoCellAnchor>
</xdr:wsDr>
</file>

<file path=xl/tables/table1.xml><?xml version="1.0" encoding="utf-8"?>
<table xmlns="http://schemas.openxmlformats.org/spreadsheetml/2006/main" id="1" name="Tabelle1" displayName="Tabelle1" ref="B5:G13" totalsRowCount="1" headerRowDxfId="16" dataDxfId="14" headerRowBorderDxfId="15" tableBorderDxfId="13" totalsRowBorderDxfId="12">
  <autoFilter ref="B5:G12"/>
  <tableColumns count="6">
    <tableColumn id="1" name="HH-Posten" dataDxfId="11" totalsRowDxfId="10"/>
    <tableColumn id="2" name="Bezeichnung" dataDxfId="9" totalsRowDxfId="8"/>
    <tableColumn id="3" name="Ansatz 2021" totalsRowFunction="custom" dataDxfId="7" totalsRowDxfId="6">
      <totalsRowFormula>SUM(Tabelle1[Ansatz 2021])</totalsRowFormula>
    </tableColumn>
    <tableColumn id="4" name="Ansatz 2020" totalsRowFunction="custom" dataDxfId="5" totalsRowDxfId="4">
      <totalsRowFormula>SUM(Tabelle1[Ansatz 2020])</totalsRowFormula>
    </tableColumn>
    <tableColumn id="5" name="Differenz" totalsRowFunction="custom" dataDxfId="3" totalsRowDxfId="2">
      <calculatedColumnFormula>D6-E6</calculatedColumnFormula>
      <totalsRowFormula>SUM(Tabelle1[Differenz])</totalsRowFormula>
    </tableColumn>
    <tableColumn id="6" name="Wesentliche Positionen" dataDxfId="1" totalsRowDxfId="0"/>
  </tableColumns>
  <tableStyleInfo name="TableStyleMedium9"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view="pageBreakPreview" topLeftCell="A34" zoomScaleNormal="100" zoomScaleSheetLayoutView="100" workbookViewId="0">
      <selection activeCell="E37" sqref="E37"/>
    </sheetView>
  </sheetViews>
  <sheetFormatPr baseColWidth="10" defaultRowHeight="12.75" x14ac:dyDescent="0.2"/>
  <cols>
    <col min="5" max="5" width="20.140625" customWidth="1"/>
    <col min="6" max="6" width="7.5703125" style="19" bestFit="1" customWidth="1"/>
    <col min="7" max="7" width="12.85546875" customWidth="1"/>
  </cols>
  <sheetData>
    <row r="1" spans="1:7" ht="14.25" x14ac:dyDescent="0.2">
      <c r="A1" s="57" t="s">
        <v>995</v>
      </c>
    </row>
    <row r="2" spans="1:7" s="215" customFormat="1" ht="7.5" customHeight="1" x14ac:dyDescent="0.2">
      <c r="A2" s="57"/>
      <c r="F2" s="19"/>
    </row>
    <row r="3" spans="1:7" ht="15" x14ac:dyDescent="0.25">
      <c r="A3" s="272" t="s">
        <v>345</v>
      </c>
    </row>
    <row r="4" spans="1:7" ht="15" x14ac:dyDescent="0.25">
      <c r="A4" s="593" t="s">
        <v>346</v>
      </c>
      <c r="B4" s="593"/>
      <c r="C4" s="593"/>
      <c r="D4" s="593"/>
      <c r="E4" s="593"/>
      <c r="F4" s="593"/>
      <c r="G4" s="593"/>
    </row>
    <row r="5" spans="1:7" ht="9" customHeight="1" x14ac:dyDescent="0.2"/>
    <row r="6" spans="1:7" x14ac:dyDescent="0.2">
      <c r="A6" s="134" t="s">
        <v>266</v>
      </c>
      <c r="B6" s="134" t="s">
        <v>103</v>
      </c>
      <c r="C6" s="134"/>
      <c r="D6" s="134"/>
      <c r="E6" s="134"/>
      <c r="F6" s="167"/>
      <c r="G6" s="2" t="s">
        <v>468</v>
      </c>
    </row>
    <row r="7" spans="1:7" x14ac:dyDescent="0.2">
      <c r="A7" s="106" t="s">
        <v>321</v>
      </c>
      <c r="B7" s="106" t="s">
        <v>322</v>
      </c>
      <c r="C7" s="106"/>
      <c r="D7" s="106"/>
      <c r="E7" s="106"/>
      <c r="F7" s="150"/>
      <c r="G7" s="53">
        <v>171</v>
      </c>
    </row>
    <row r="8" spans="1:7" x14ac:dyDescent="0.2">
      <c r="A8" s="106" t="s">
        <v>323</v>
      </c>
      <c r="B8" s="106" t="s">
        <v>324</v>
      </c>
      <c r="C8" s="106"/>
      <c r="D8" s="106"/>
      <c r="E8" s="106"/>
      <c r="F8" s="150"/>
      <c r="G8" s="53">
        <v>173</v>
      </c>
    </row>
    <row r="9" spans="1:7" x14ac:dyDescent="0.2">
      <c r="A9" s="106" t="s">
        <v>325</v>
      </c>
      <c r="B9" s="106" t="s">
        <v>326</v>
      </c>
      <c r="C9" s="106"/>
      <c r="D9" s="106"/>
      <c r="E9" s="106"/>
      <c r="F9" s="150"/>
      <c r="G9" s="53">
        <v>175</v>
      </c>
    </row>
    <row r="10" spans="1:7" x14ac:dyDescent="0.2">
      <c r="A10" s="106" t="s">
        <v>327</v>
      </c>
      <c r="B10" s="106" t="s">
        <v>328</v>
      </c>
      <c r="C10" s="106"/>
      <c r="D10" s="106"/>
      <c r="E10" s="106"/>
      <c r="F10" s="150"/>
      <c r="G10" s="53">
        <v>177</v>
      </c>
    </row>
    <row r="11" spans="1:7" x14ac:dyDescent="0.2">
      <c r="A11" s="106" t="s">
        <v>329</v>
      </c>
      <c r="B11" s="106" t="s">
        <v>330</v>
      </c>
      <c r="C11" s="106"/>
      <c r="D11" s="106"/>
      <c r="E11" s="106"/>
      <c r="F11" s="150"/>
      <c r="G11" s="53">
        <v>178</v>
      </c>
    </row>
    <row r="12" spans="1:7" x14ac:dyDescent="0.2">
      <c r="A12" s="106" t="s">
        <v>331</v>
      </c>
      <c r="B12" s="106" t="s">
        <v>332</v>
      </c>
      <c r="C12" s="106"/>
      <c r="D12" s="106"/>
      <c r="E12" s="106"/>
      <c r="F12" s="150"/>
      <c r="G12" s="53">
        <v>180</v>
      </c>
    </row>
    <row r="13" spans="1:7" x14ac:dyDescent="0.2">
      <c r="A13" s="106" t="s">
        <v>333</v>
      </c>
      <c r="B13" s="116" t="s">
        <v>334</v>
      </c>
      <c r="C13" s="106"/>
      <c r="D13" s="106"/>
      <c r="E13" s="106"/>
      <c r="F13" s="150"/>
      <c r="G13" s="53">
        <v>181</v>
      </c>
    </row>
    <row r="14" spans="1:7" x14ac:dyDescent="0.2">
      <c r="A14" s="106" t="s">
        <v>335</v>
      </c>
      <c r="B14" s="106" t="s">
        <v>336</v>
      </c>
      <c r="C14" s="106"/>
      <c r="D14" s="106"/>
      <c r="E14" s="106"/>
      <c r="F14" s="150"/>
      <c r="G14" s="53">
        <v>183</v>
      </c>
    </row>
    <row r="15" spans="1:7" x14ac:dyDescent="0.2">
      <c r="A15" s="106" t="s">
        <v>337</v>
      </c>
      <c r="B15" s="106" t="s">
        <v>338</v>
      </c>
      <c r="C15" s="106"/>
      <c r="D15" s="106"/>
      <c r="E15" s="106"/>
      <c r="F15" s="150"/>
      <c r="G15" s="53">
        <v>186</v>
      </c>
    </row>
    <row r="16" spans="1:7" x14ac:dyDescent="0.2">
      <c r="A16" s="106" t="s">
        <v>339</v>
      </c>
      <c r="B16" s="106" t="s">
        <v>340</v>
      </c>
      <c r="C16" s="106"/>
      <c r="D16" s="106"/>
      <c r="E16" s="106"/>
      <c r="F16" s="150"/>
      <c r="G16" s="53">
        <v>190</v>
      </c>
    </row>
    <row r="17" spans="1:7" x14ac:dyDescent="0.2">
      <c r="A17" s="106" t="s">
        <v>341</v>
      </c>
      <c r="B17" s="106" t="s">
        <v>342</v>
      </c>
      <c r="C17" s="106"/>
      <c r="D17" s="106"/>
      <c r="E17" s="106"/>
      <c r="F17" s="150"/>
      <c r="G17" s="53">
        <v>195</v>
      </c>
    </row>
    <row r="18" spans="1:7" x14ac:dyDescent="0.2">
      <c r="A18" s="106" t="s">
        <v>343</v>
      </c>
      <c r="B18" s="106" t="s">
        <v>344</v>
      </c>
      <c r="C18" s="106"/>
      <c r="D18" s="106"/>
      <c r="E18" s="106"/>
      <c r="F18" s="150"/>
      <c r="G18" s="53">
        <v>197</v>
      </c>
    </row>
    <row r="19" spans="1:7" x14ac:dyDescent="0.2">
      <c r="A19" s="106" t="s">
        <v>532</v>
      </c>
      <c r="B19" s="106" t="s">
        <v>582</v>
      </c>
      <c r="C19" s="106"/>
      <c r="D19" s="106"/>
      <c r="E19" s="106"/>
      <c r="F19" s="150"/>
      <c r="G19" s="53">
        <v>199</v>
      </c>
    </row>
    <row r="20" spans="1:7" ht="6" customHeight="1" x14ac:dyDescent="0.2">
      <c r="A20" s="106"/>
      <c r="B20" s="106"/>
      <c r="C20" s="106"/>
      <c r="D20" s="106"/>
      <c r="E20" s="106"/>
      <c r="F20" s="150"/>
      <c r="G20" s="53"/>
    </row>
    <row r="21" spans="1:7" ht="15" x14ac:dyDescent="0.25">
      <c r="A21" s="332" t="s">
        <v>347</v>
      </c>
      <c r="B21" s="216"/>
      <c r="C21" s="216"/>
      <c r="D21" s="216"/>
      <c r="E21" s="216"/>
      <c r="F21" s="304"/>
      <c r="G21" s="53"/>
    </row>
    <row r="22" spans="1:7" ht="15" x14ac:dyDescent="0.25">
      <c r="A22" s="332" t="s">
        <v>348</v>
      </c>
      <c r="B22" s="216"/>
      <c r="C22" s="216"/>
      <c r="D22" s="216"/>
      <c r="E22" s="216"/>
      <c r="F22" s="304"/>
    </row>
    <row r="23" spans="1:7" ht="6.75" customHeight="1" x14ac:dyDescent="0.2">
      <c r="A23" s="216"/>
      <c r="B23" s="216"/>
      <c r="C23" s="216"/>
      <c r="D23" s="216"/>
      <c r="E23" s="216"/>
      <c r="F23" s="304"/>
    </row>
    <row r="24" spans="1:7" x14ac:dyDescent="0.2">
      <c r="A24" s="134" t="s">
        <v>266</v>
      </c>
      <c r="B24" s="307" t="s">
        <v>103</v>
      </c>
      <c r="C24" s="97"/>
      <c r="D24" s="97"/>
      <c r="E24" s="97"/>
      <c r="F24" s="167"/>
      <c r="G24" s="2" t="s">
        <v>468</v>
      </c>
    </row>
    <row r="25" spans="1:7" x14ac:dyDescent="0.2">
      <c r="A25" s="216" t="s">
        <v>349</v>
      </c>
      <c r="B25" s="216" t="s">
        <v>350</v>
      </c>
      <c r="C25" s="31"/>
      <c r="D25" s="117"/>
      <c r="E25" s="117"/>
      <c r="F25" s="150"/>
      <c r="G25" s="53">
        <v>203</v>
      </c>
    </row>
    <row r="26" spans="1:7" x14ac:dyDescent="0.2">
      <c r="A26" s="216" t="s">
        <v>320</v>
      </c>
      <c r="B26" s="216" t="s">
        <v>351</v>
      </c>
      <c r="C26" s="31"/>
      <c r="D26" s="117"/>
      <c r="E26" s="117"/>
      <c r="F26" s="150"/>
      <c r="G26" s="53">
        <v>206</v>
      </c>
    </row>
    <row r="27" spans="1:7" x14ac:dyDescent="0.2">
      <c r="A27" s="216" t="s">
        <v>352</v>
      </c>
      <c r="B27" s="216" t="s">
        <v>353</v>
      </c>
      <c r="C27" s="31"/>
      <c r="D27" s="117"/>
      <c r="E27" s="117"/>
      <c r="F27" s="150"/>
      <c r="G27" s="53">
        <v>211</v>
      </c>
    </row>
    <row r="28" spans="1:7" x14ac:dyDescent="0.2">
      <c r="A28" s="216" t="s">
        <v>354</v>
      </c>
      <c r="B28" s="216" t="s">
        <v>355</v>
      </c>
      <c r="C28" s="31"/>
      <c r="D28" s="117"/>
      <c r="E28" s="117"/>
      <c r="F28" s="150"/>
      <c r="G28" s="53">
        <v>217</v>
      </c>
    </row>
    <row r="29" spans="1:7" x14ac:dyDescent="0.2">
      <c r="A29" s="216" t="s">
        <v>356</v>
      </c>
      <c r="B29" s="216" t="s">
        <v>357</v>
      </c>
      <c r="C29" s="31"/>
      <c r="D29" s="117"/>
      <c r="E29" s="117"/>
      <c r="F29" s="150"/>
      <c r="G29" s="53">
        <v>222</v>
      </c>
    </row>
    <row r="30" spans="1:7" x14ac:dyDescent="0.2">
      <c r="A30" s="216" t="s">
        <v>358</v>
      </c>
      <c r="B30" s="216" t="s">
        <v>359</v>
      </c>
      <c r="C30" s="31"/>
      <c r="D30" s="117"/>
      <c r="E30" s="117"/>
      <c r="F30" s="150"/>
      <c r="G30" s="53">
        <v>226</v>
      </c>
    </row>
    <row r="31" spans="1:7" x14ac:dyDescent="0.2">
      <c r="A31" s="216" t="s">
        <v>360</v>
      </c>
      <c r="B31" s="216" t="s">
        <v>361</v>
      </c>
      <c r="C31" s="31"/>
      <c r="D31" s="117"/>
      <c r="E31" s="117"/>
      <c r="F31" s="150"/>
      <c r="G31" s="53">
        <v>231</v>
      </c>
    </row>
    <row r="32" spans="1:7" x14ac:dyDescent="0.2">
      <c r="A32" s="216" t="s">
        <v>362</v>
      </c>
      <c r="B32" s="216" t="s">
        <v>363</v>
      </c>
      <c r="C32" s="31"/>
      <c r="D32" s="117"/>
      <c r="E32" s="117"/>
      <c r="F32" s="150"/>
      <c r="G32" s="53">
        <v>236</v>
      </c>
    </row>
    <row r="33" spans="1:7" x14ac:dyDescent="0.2">
      <c r="A33" s="216" t="s">
        <v>364</v>
      </c>
      <c r="B33" s="216" t="s">
        <v>365</v>
      </c>
      <c r="C33" s="31"/>
      <c r="D33" s="117"/>
      <c r="E33" s="117"/>
      <c r="F33" s="150"/>
      <c r="G33" s="53">
        <v>237</v>
      </c>
    </row>
    <row r="34" spans="1:7" x14ac:dyDescent="0.2">
      <c r="A34" s="216" t="s">
        <v>366</v>
      </c>
      <c r="B34" s="216" t="s">
        <v>367</v>
      </c>
      <c r="C34" s="31"/>
      <c r="D34" s="117"/>
      <c r="E34" s="117"/>
      <c r="F34" s="150"/>
      <c r="G34" s="53">
        <v>238</v>
      </c>
    </row>
    <row r="35" spans="1:7" x14ac:dyDescent="0.2">
      <c r="A35" s="216" t="s">
        <v>368</v>
      </c>
      <c r="B35" s="216" t="s">
        <v>369</v>
      </c>
      <c r="C35" s="31"/>
      <c r="D35" s="117"/>
      <c r="E35" s="117"/>
      <c r="F35" s="150"/>
      <c r="G35" s="53">
        <v>239</v>
      </c>
    </row>
    <row r="36" spans="1:7" x14ac:dyDescent="0.2">
      <c r="A36" s="216" t="s">
        <v>370</v>
      </c>
      <c r="B36" s="216" t="s">
        <v>466</v>
      </c>
      <c r="C36" s="216"/>
      <c r="D36" s="216"/>
      <c r="E36" s="216"/>
      <c r="F36" s="304"/>
      <c r="G36" s="53">
        <v>242</v>
      </c>
    </row>
    <row r="37" spans="1:7" x14ac:dyDescent="0.2">
      <c r="A37" s="216" t="s">
        <v>371</v>
      </c>
      <c r="B37" s="216" t="s">
        <v>372</v>
      </c>
      <c r="C37" s="31"/>
      <c r="D37" s="117"/>
      <c r="E37" s="117"/>
      <c r="F37" s="150"/>
      <c r="G37" s="53">
        <v>245</v>
      </c>
    </row>
    <row r="38" spans="1:7" x14ac:dyDescent="0.2">
      <c r="A38" s="216" t="s">
        <v>373</v>
      </c>
      <c r="B38" s="216" t="s">
        <v>374</v>
      </c>
      <c r="C38" s="31"/>
      <c r="D38" s="117"/>
      <c r="E38" s="117"/>
      <c r="F38" s="150"/>
      <c r="G38" s="53">
        <v>247</v>
      </c>
    </row>
    <row r="39" spans="1:7" x14ac:dyDescent="0.2">
      <c r="A39" s="216" t="s">
        <v>375</v>
      </c>
      <c r="B39" s="216" t="s">
        <v>376</v>
      </c>
      <c r="C39" s="216"/>
      <c r="D39" s="117"/>
      <c r="E39" s="117"/>
      <c r="F39" s="150"/>
      <c r="G39" s="53">
        <v>249</v>
      </c>
    </row>
    <row r="40" spans="1:7" x14ac:dyDescent="0.2">
      <c r="A40" s="216" t="s">
        <v>377</v>
      </c>
      <c r="B40" s="216" t="s">
        <v>467</v>
      </c>
      <c r="C40" s="216"/>
      <c r="D40" s="117"/>
      <c r="E40" s="117"/>
      <c r="F40" s="150"/>
      <c r="G40" s="53">
        <v>252</v>
      </c>
    </row>
    <row r="41" spans="1:7" s="215" customFormat="1" x14ac:dyDescent="0.2">
      <c r="A41" s="278" t="s">
        <v>727</v>
      </c>
      <c r="B41" s="278" t="s">
        <v>728</v>
      </c>
      <c r="C41" s="216"/>
      <c r="D41" s="117"/>
      <c r="E41" s="117"/>
      <c r="F41" s="150"/>
      <c r="G41" s="53">
        <v>254</v>
      </c>
    </row>
    <row r="42" spans="1:7" x14ac:dyDescent="0.2">
      <c r="A42" s="216" t="s">
        <v>378</v>
      </c>
      <c r="B42" s="216" t="s">
        <v>379</v>
      </c>
      <c r="C42" s="216"/>
      <c r="D42" s="117"/>
      <c r="E42" s="117"/>
      <c r="F42" s="150"/>
      <c r="G42" s="53">
        <v>255</v>
      </c>
    </row>
    <row r="43" spans="1:7" x14ac:dyDescent="0.2">
      <c r="A43" s="216" t="s">
        <v>380</v>
      </c>
      <c r="B43" s="216" t="s">
        <v>381</v>
      </c>
      <c r="C43" s="31"/>
      <c r="D43" s="117"/>
      <c r="E43" s="117"/>
      <c r="F43" s="150"/>
      <c r="G43" s="53">
        <v>258</v>
      </c>
    </row>
    <row r="44" spans="1:7" ht="5.25" customHeight="1" x14ac:dyDescent="0.2">
      <c r="A44" s="216"/>
      <c r="B44" s="216"/>
      <c r="C44" s="216"/>
      <c r="D44" s="216"/>
      <c r="E44" s="216"/>
      <c r="F44" s="304"/>
    </row>
    <row r="45" spans="1:7" ht="15" x14ac:dyDescent="0.25">
      <c r="A45" s="332" t="s">
        <v>382</v>
      </c>
      <c r="B45" s="216"/>
      <c r="C45" s="216"/>
      <c r="D45" s="216"/>
      <c r="E45" s="216"/>
      <c r="F45" s="304"/>
    </row>
    <row r="46" spans="1:7" ht="15" x14ac:dyDescent="0.25">
      <c r="A46" s="332" t="s">
        <v>575</v>
      </c>
      <c r="B46" s="216"/>
      <c r="C46" s="216"/>
      <c r="D46" s="216"/>
      <c r="E46" s="216"/>
      <c r="F46" s="304"/>
    </row>
    <row r="47" spans="1:7" ht="6" customHeight="1" x14ac:dyDescent="0.2">
      <c r="A47" s="216"/>
      <c r="B47" s="216"/>
      <c r="C47" s="216"/>
      <c r="D47" s="216"/>
      <c r="E47" s="216"/>
      <c r="F47" s="304"/>
    </row>
    <row r="48" spans="1:7" x14ac:dyDescent="0.2">
      <c r="A48" s="134" t="s">
        <v>266</v>
      </c>
      <c r="B48" s="307" t="s">
        <v>103</v>
      </c>
      <c r="C48" s="97"/>
      <c r="D48" s="97"/>
      <c r="E48" s="97"/>
      <c r="F48" s="167"/>
      <c r="G48" s="2" t="s">
        <v>468</v>
      </c>
    </row>
    <row r="49" spans="1:7" x14ac:dyDescent="0.2">
      <c r="A49" s="216" t="s">
        <v>386</v>
      </c>
      <c r="B49" s="216" t="s">
        <v>387</v>
      </c>
      <c r="C49" s="97"/>
      <c r="D49" s="97"/>
      <c r="E49" s="97"/>
      <c r="F49" s="304"/>
      <c r="G49" s="53">
        <v>263</v>
      </c>
    </row>
    <row r="50" spans="1:7" x14ac:dyDescent="0.2">
      <c r="A50" s="216" t="s">
        <v>388</v>
      </c>
      <c r="B50" s="216" t="s">
        <v>389</v>
      </c>
      <c r="C50" s="97"/>
      <c r="D50" s="97"/>
      <c r="E50" s="97"/>
      <c r="F50" s="304"/>
      <c r="G50" s="53">
        <v>265</v>
      </c>
    </row>
    <row r="51" spans="1:7" s="215" customFormat="1" x14ac:dyDescent="0.2">
      <c r="A51" s="278" t="s">
        <v>729</v>
      </c>
      <c r="B51" s="278" t="s">
        <v>730</v>
      </c>
      <c r="C51" s="97"/>
      <c r="D51" s="97"/>
      <c r="E51" s="97"/>
      <c r="F51" s="331"/>
      <c r="G51" s="53">
        <v>267</v>
      </c>
    </row>
    <row r="52" spans="1:7" x14ac:dyDescent="0.2">
      <c r="A52" s="216" t="s">
        <v>392</v>
      </c>
      <c r="B52" s="216" t="s">
        <v>393</v>
      </c>
      <c r="C52" s="97"/>
      <c r="D52" s="97"/>
      <c r="E52" s="97"/>
      <c r="F52" s="304"/>
      <c r="G52" s="53">
        <v>268</v>
      </c>
    </row>
    <row r="53" spans="1:7" s="215" customFormat="1" ht="7.5" customHeight="1" x14ac:dyDescent="0.2">
      <c r="A53" s="216"/>
      <c r="B53" s="216"/>
      <c r="C53" s="97"/>
      <c r="D53" s="97"/>
      <c r="E53" s="97"/>
      <c r="F53" s="304"/>
      <c r="G53" s="53"/>
    </row>
    <row r="54" spans="1:7" x14ac:dyDescent="0.2">
      <c r="A54" s="591" t="s">
        <v>581</v>
      </c>
      <c r="B54" s="592"/>
      <c r="C54" s="592"/>
      <c r="D54" s="592"/>
      <c r="E54" s="592"/>
      <c r="F54" s="592"/>
      <c r="G54" s="53"/>
    </row>
    <row r="55" spans="1:7" ht="30.75" customHeight="1" x14ac:dyDescent="0.2">
      <c r="A55" s="592"/>
      <c r="B55" s="592"/>
      <c r="C55" s="592"/>
      <c r="D55" s="592"/>
      <c r="E55" s="592"/>
      <c r="F55" s="592"/>
      <c r="G55" s="53"/>
    </row>
    <row r="56" spans="1:7" s="215" customFormat="1" x14ac:dyDescent="0.2">
      <c r="A56" s="305"/>
      <c r="B56" s="305"/>
      <c r="C56" s="305"/>
      <c r="D56" s="305"/>
      <c r="E56" s="305"/>
      <c r="F56" s="305"/>
      <c r="G56" s="53"/>
    </row>
    <row r="57" spans="1:7" ht="15" x14ac:dyDescent="0.25">
      <c r="A57" s="332" t="s">
        <v>394</v>
      </c>
      <c r="B57" s="216"/>
      <c r="C57" s="216"/>
      <c r="D57" s="216"/>
      <c r="E57" s="216"/>
      <c r="F57" s="304"/>
      <c r="G57" s="53"/>
    </row>
    <row r="58" spans="1:7" ht="15" x14ac:dyDescent="0.25">
      <c r="A58" s="332" t="s">
        <v>310</v>
      </c>
      <c r="B58" s="216"/>
      <c r="C58" s="216"/>
      <c r="D58" s="216"/>
      <c r="E58" s="216"/>
      <c r="F58" s="304"/>
      <c r="G58" s="53"/>
    </row>
    <row r="59" spans="1:7" ht="8.25" customHeight="1" x14ac:dyDescent="0.2">
      <c r="A59" s="216"/>
      <c r="B59" s="216"/>
      <c r="C59" s="216"/>
      <c r="D59" s="216"/>
      <c r="E59" s="216"/>
      <c r="F59" s="304"/>
      <c r="G59" s="53"/>
    </row>
    <row r="60" spans="1:7" x14ac:dyDescent="0.2">
      <c r="A60" s="134" t="s">
        <v>266</v>
      </c>
      <c r="B60" s="307" t="s">
        <v>103</v>
      </c>
      <c r="C60" s="97"/>
      <c r="D60" s="97"/>
      <c r="E60" s="97"/>
      <c r="F60" s="167"/>
      <c r="G60" s="2" t="s">
        <v>468</v>
      </c>
    </row>
    <row r="61" spans="1:7" x14ac:dyDescent="0.2">
      <c r="A61" s="216" t="s">
        <v>395</v>
      </c>
      <c r="B61" s="216" t="s">
        <v>396</v>
      </c>
      <c r="C61" s="117"/>
      <c r="D61" s="117"/>
      <c r="E61" s="117"/>
      <c r="F61" s="150"/>
      <c r="G61" s="53">
        <v>271</v>
      </c>
    </row>
    <row r="62" spans="1:7" x14ac:dyDescent="0.2">
      <c r="A62" s="216" t="s">
        <v>397</v>
      </c>
      <c r="B62" s="216" t="s">
        <v>398</v>
      </c>
      <c r="C62" s="117"/>
      <c r="D62" s="117"/>
      <c r="E62" s="117"/>
      <c r="F62" s="150"/>
      <c r="G62" s="53">
        <v>274</v>
      </c>
    </row>
    <row r="63" spans="1:7" x14ac:dyDescent="0.2">
      <c r="A63" s="216" t="s">
        <v>399</v>
      </c>
      <c r="B63" s="216" t="s">
        <v>400</v>
      </c>
      <c r="C63" s="117"/>
      <c r="D63" s="117"/>
      <c r="E63" s="117"/>
      <c r="F63" s="150"/>
      <c r="G63" s="53">
        <v>276</v>
      </c>
    </row>
    <row r="64" spans="1:7" x14ac:dyDescent="0.2">
      <c r="A64" s="216" t="s">
        <v>401</v>
      </c>
      <c r="B64" s="216" t="s">
        <v>402</v>
      </c>
      <c r="C64" s="117"/>
      <c r="D64" s="117"/>
      <c r="E64" s="117"/>
      <c r="F64" s="150"/>
      <c r="G64" s="53">
        <v>278</v>
      </c>
    </row>
    <row r="65" spans="1:7" ht="24.75" customHeight="1" x14ac:dyDescent="0.2">
      <c r="A65" s="308" t="s">
        <v>403</v>
      </c>
      <c r="B65" s="590" t="s">
        <v>488</v>
      </c>
      <c r="C65" s="590"/>
      <c r="D65" s="590"/>
      <c r="E65" s="590"/>
      <c r="F65" s="309"/>
      <c r="G65" s="53">
        <v>280</v>
      </c>
    </row>
    <row r="66" spans="1:7" x14ac:dyDescent="0.2">
      <c r="A66" s="216" t="s">
        <v>404</v>
      </c>
      <c r="B66" s="216" t="s">
        <v>405</v>
      </c>
      <c r="C66" s="117"/>
      <c r="D66" s="117"/>
      <c r="E66" s="117"/>
      <c r="F66" s="150"/>
      <c r="G66" s="53">
        <v>281</v>
      </c>
    </row>
    <row r="67" spans="1:7" x14ac:dyDescent="0.2">
      <c r="A67" s="216" t="s">
        <v>406</v>
      </c>
      <c r="B67" s="216" t="s">
        <v>407</v>
      </c>
      <c r="C67" s="117"/>
      <c r="D67" s="117"/>
      <c r="E67" s="117"/>
      <c r="F67" s="150"/>
      <c r="G67" s="53">
        <v>283</v>
      </c>
    </row>
    <row r="68" spans="1:7" x14ac:dyDescent="0.2">
      <c r="A68" s="216" t="s">
        <v>408</v>
      </c>
      <c r="B68" s="216" t="s">
        <v>409</v>
      </c>
      <c r="C68" s="117"/>
      <c r="D68" s="117"/>
      <c r="E68" s="117"/>
      <c r="F68" s="150"/>
      <c r="G68" s="53">
        <v>285</v>
      </c>
    </row>
    <row r="69" spans="1:7" x14ac:dyDescent="0.2">
      <c r="A69" s="216" t="s">
        <v>410</v>
      </c>
      <c r="B69" s="216" t="s">
        <v>411</v>
      </c>
      <c r="C69" s="117"/>
      <c r="D69" s="117"/>
      <c r="E69" s="117"/>
      <c r="F69" s="150"/>
      <c r="G69" s="53">
        <v>288</v>
      </c>
    </row>
    <row r="70" spans="1:7" x14ac:dyDescent="0.2">
      <c r="A70" s="216" t="s">
        <v>44</v>
      </c>
      <c r="B70" s="216" t="s">
        <v>412</v>
      </c>
      <c r="C70" s="117"/>
      <c r="D70" s="117"/>
      <c r="E70" s="117"/>
      <c r="F70" s="150"/>
      <c r="G70" s="53">
        <v>298</v>
      </c>
    </row>
    <row r="71" spans="1:7" x14ac:dyDescent="0.2">
      <c r="A71" s="216" t="s">
        <v>45</v>
      </c>
      <c r="B71" s="216" t="s">
        <v>49</v>
      </c>
      <c r="C71" s="117"/>
      <c r="D71" s="117"/>
      <c r="E71" s="117"/>
      <c r="F71" s="150"/>
      <c r="G71" s="53">
        <v>300</v>
      </c>
    </row>
    <row r="72" spans="1:7" x14ac:dyDescent="0.2">
      <c r="A72" s="216" t="s">
        <v>46</v>
      </c>
      <c r="B72" s="216" t="s">
        <v>413</v>
      </c>
      <c r="C72" s="117"/>
      <c r="D72" s="117"/>
      <c r="E72" s="117"/>
      <c r="F72" s="150"/>
      <c r="G72" s="53">
        <v>302</v>
      </c>
    </row>
    <row r="73" spans="1:7" x14ac:dyDescent="0.2">
      <c r="A73" s="216" t="s">
        <v>47</v>
      </c>
      <c r="B73" s="216" t="s">
        <v>48</v>
      </c>
      <c r="C73" s="117"/>
      <c r="D73" s="117"/>
      <c r="E73" s="117"/>
      <c r="F73" s="150"/>
      <c r="G73" s="53">
        <v>303</v>
      </c>
    </row>
    <row r="74" spans="1:7" x14ac:dyDescent="0.2">
      <c r="A74" s="106" t="s">
        <v>414</v>
      </c>
      <c r="B74" s="106" t="s">
        <v>415</v>
      </c>
      <c r="C74" s="117"/>
      <c r="D74" s="117"/>
      <c r="E74" s="117"/>
      <c r="F74" s="150"/>
      <c r="G74" s="53">
        <v>305</v>
      </c>
    </row>
    <row r="75" spans="1:7" x14ac:dyDescent="0.2">
      <c r="A75" s="216" t="s">
        <v>416</v>
      </c>
      <c r="B75" s="216" t="s">
        <v>417</v>
      </c>
      <c r="C75" s="117"/>
      <c r="D75" s="117"/>
      <c r="E75" s="117"/>
      <c r="F75" s="150"/>
      <c r="G75" s="53">
        <v>307</v>
      </c>
    </row>
    <row r="76" spans="1:7" ht="9.75" customHeight="1" x14ac:dyDescent="0.2">
      <c r="A76" s="216"/>
      <c r="B76" s="216"/>
      <c r="C76" s="216"/>
      <c r="D76" s="216"/>
      <c r="E76" s="216"/>
      <c r="F76" s="304"/>
    </row>
    <row r="77" spans="1:7" ht="15" x14ac:dyDescent="0.25">
      <c r="A77" s="332" t="s">
        <v>418</v>
      </c>
      <c r="B77" s="216"/>
      <c r="C77" s="216"/>
      <c r="D77" s="216"/>
      <c r="E77" s="216"/>
      <c r="F77" s="304"/>
    </row>
    <row r="78" spans="1:7" ht="15" x14ac:dyDescent="0.25">
      <c r="A78" s="332" t="s">
        <v>311</v>
      </c>
      <c r="B78" s="216"/>
      <c r="C78" s="216"/>
      <c r="D78" s="216"/>
      <c r="E78" s="216"/>
      <c r="F78" s="304"/>
    </row>
    <row r="79" spans="1:7" ht="8.25" customHeight="1" x14ac:dyDescent="0.2">
      <c r="A79" s="216"/>
      <c r="B79" s="216"/>
      <c r="C79" s="216"/>
      <c r="D79" s="216"/>
      <c r="E79" s="216"/>
      <c r="F79" s="304"/>
    </row>
    <row r="80" spans="1:7" x14ac:dyDescent="0.2">
      <c r="A80" s="134" t="s">
        <v>266</v>
      </c>
      <c r="B80" s="307" t="s">
        <v>103</v>
      </c>
      <c r="C80" s="97"/>
      <c r="D80" s="97"/>
      <c r="E80" s="97"/>
      <c r="F80" s="167"/>
      <c r="G80" s="2" t="s">
        <v>468</v>
      </c>
    </row>
    <row r="81" spans="1:7" x14ac:dyDescent="0.2">
      <c r="A81" s="106" t="s">
        <v>383</v>
      </c>
      <c r="B81" s="106" t="s">
        <v>574</v>
      </c>
      <c r="C81" s="97"/>
      <c r="D81" s="97"/>
      <c r="E81" s="97"/>
      <c r="F81" s="304"/>
      <c r="G81" s="53">
        <v>311</v>
      </c>
    </row>
    <row r="82" spans="1:7" s="215" customFormat="1" x14ac:dyDescent="0.2">
      <c r="A82" s="106" t="s">
        <v>384</v>
      </c>
      <c r="B82" s="216" t="s">
        <v>385</v>
      </c>
      <c r="C82" s="97"/>
      <c r="D82" s="97"/>
      <c r="E82" s="97"/>
      <c r="F82" s="304"/>
      <c r="G82" s="53">
        <v>314</v>
      </c>
    </row>
    <row r="83" spans="1:7" x14ac:dyDescent="0.2">
      <c r="A83" s="216" t="s">
        <v>419</v>
      </c>
      <c r="B83" s="216" t="s">
        <v>420</v>
      </c>
      <c r="C83" s="97"/>
      <c r="D83" s="97"/>
      <c r="E83" s="97"/>
      <c r="F83" s="304"/>
      <c r="G83" s="53">
        <v>318</v>
      </c>
    </row>
    <row r="84" spans="1:7" x14ac:dyDescent="0.2">
      <c r="A84" s="216" t="s">
        <v>421</v>
      </c>
      <c r="B84" s="216" t="s">
        <v>422</v>
      </c>
      <c r="C84" s="97"/>
      <c r="D84" s="97"/>
      <c r="E84" s="97"/>
      <c r="F84" s="304"/>
      <c r="G84" s="53">
        <v>319</v>
      </c>
    </row>
    <row r="85" spans="1:7" x14ac:dyDescent="0.2">
      <c r="A85" s="216" t="s">
        <v>423</v>
      </c>
      <c r="B85" s="216" t="s">
        <v>422</v>
      </c>
      <c r="C85" s="97"/>
      <c r="D85" s="97"/>
      <c r="E85" s="97"/>
      <c r="F85" s="304"/>
      <c r="G85" s="53">
        <v>320</v>
      </c>
    </row>
    <row r="86" spans="1:7" x14ac:dyDescent="0.2">
      <c r="A86" s="216" t="s">
        <v>424</v>
      </c>
      <c r="B86" s="216" t="s">
        <v>465</v>
      </c>
      <c r="C86" s="97"/>
      <c r="D86" s="97"/>
      <c r="E86" s="97"/>
      <c r="F86" s="304"/>
      <c r="G86" s="53">
        <v>322</v>
      </c>
    </row>
    <row r="87" spans="1:7" x14ac:dyDescent="0.2">
      <c r="A87" s="216" t="s">
        <v>425</v>
      </c>
      <c r="B87" s="216" t="s">
        <v>426</v>
      </c>
      <c r="C87" s="97"/>
      <c r="D87" s="97"/>
      <c r="E87" s="97"/>
      <c r="F87" s="304"/>
      <c r="G87" s="53">
        <v>323</v>
      </c>
    </row>
    <row r="88" spans="1:7" s="215" customFormat="1" x14ac:dyDescent="0.2">
      <c r="A88" s="216" t="s">
        <v>533</v>
      </c>
      <c r="B88" s="106" t="s">
        <v>534</v>
      </c>
      <c r="C88" s="97"/>
      <c r="D88" s="97"/>
      <c r="E88" s="97"/>
      <c r="F88" s="304"/>
      <c r="G88" s="53">
        <v>324</v>
      </c>
    </row>
    <row r="89" spans="1:7" x14ac:dyDescent="0.2">
      <c r="A89" s="216" t="s">
        <v>427</v>
      </c>
      <c r="B89" s="106" t="s">
        <v>535</v>
      </c>
      <c r="C89" s="97"/>
      <c r="D89" s="97"/>
      <c r="E89" s="97"/>
      <c r="F89" s="304"/>
      <c r="G89" s="53">
        <v>325</v>
      </c>
    </row>
    <row r="90" spans="1:7" x14ac:dyDescent="0.2">
      <c r="A90" s="216" t="s">
        <v>428</v>
      </c>
      <c r="B90" s="216" t="s">
        <v>429</v>
      </c>
      <c r="C90" s="97"/>
      <c r="D90" s="97"/>
      <c r="E90" s="97"/>
      <c r="F90" s="304"/>
      <c r="G90" s="53">
        <v>327</v>
      </c>
    </row>
    <row r="91" spans="1:7" x14ac:dyDescent="0.2">
      <c r="A91" s="216" t="s">
        <v>430</v>
      </c>
      <c r="B91" s="216" t="s">
        <v>431</v>
      </c>
      <c r="C91" s="97"/>
      <c r="D91" s="97"/>
      <c r="E91" s="97"/>
      <c r="F91" s="304"/>
      <c r="G91" s="53">
        <v>329</v>
      </c>
    </row>
    <row r="92" spans="1:7" x14ac:dyDescent="0.2">
      <c r="A92" s="216" t="s">
        <v>432</v>
      </c>
      <c r="B92" s="216" t="s">
        <v>433</v>
      </c>
      <c r="C92" s="97"/>
      <c r="D92" s="97"/>
      <c r="E92" s="97"/>
      <c r="F92" s="304"/>
      <c r="G92" s="53">
        <v>332</v>
      </c>
    </row>
    <row r="93" spans="1:7" s="215" customFormat="1" x14ac:dyDescent="0.2">
      <c r="A93" s="106" t="s">
        <v>390</v>
      </c>
      <c r="B93" s="216" t="s">
        <v>391</v>
      </c>
      <c r="C93" s="97"/>
      <c r="D93" s="97"/>
      <c r="E93" s="97"/>
      <c r="F93" s="304"/>
      <c r="G93" s="53">
        <v>333</v>
      </c>
    </row>
    <row r="94" spans="1:7" s="215" customFormat="1" ht="9.75" customHeight="1" x14ac:dyDescent="0.2">
      <c r="A94" s="106"/>
      <c r="B94" s="216"/>
      <c r="C94" s="97"/>
      <c r="D94" s="97"/>
      <c r="E94" s="97"/>
      <c r="F94" s="304"/>
    </row>
    <row r="95" spans="1:7" ht="7.5" customHeight="1" x14ac:dyDescent="0.2">
      <c r="A95" s="216"/>
      <c r="B95" s="216"/>
      <c r="C95" s="216"/>
      <c r="D95" s="216"/>
      <c r="E95" s="216"/>
      <c r="F95" s="304"/>
    </row>
    <row r="96" spans="1:7" ht="15" x14ac:dyDescent="0.25">
      <c r="A96" s="332" t="s">
        <v>434</v>
      </c>
      <c r="B96" s="216"/>
      <c r="C96" s="216"/>
      <c r="D96" s="216"/>
      <c r="E96" s="216"/>
      <c r="F96" s="304"/>
    </row>
    <row r="97" spans="1:7" ht="15" x14ac:dyDescent="0.25">
      <c r="A97" s="332" t="s">
        <v>312</v>
      </c>
      <c r="B97" s="216"/>
      <c r="C97" s="216"/>
      <c r="D97" s="216"/>
      <c r="E97" s="216"/>
      <c r="F97" s="304"/>
    </row>
    <row r="98" spans="1:7" ht="6" customHeight="1" x14ac:dyDescent="0.2">
      <c r="A98" s="216"/>
      <c r="B98" s="216"/>
      <c r="C98" s="216"/>
      <c r="D98" s="216"/>
      <c r="E98" s="216"/>
      <c r="F98" s="304"/>
    </row>
    <row r="99" spans="1:7" x14ac:dyDescent="0.2">
      <c r="A99" s="134" t="s">
        <v>266</v>
      </c>
      <c r="B99" s="307" t="s">
        <v>103</v>
      </c>
      <c r="C99" s="97"/>
      <c r="D99" s="97"/>
      <c r="E99" s="97"/>
      <c r="F99" s="167"/>
      <c r="G99" s="2" t="s">
        <v>468</v>
      </c>
    </row>
    <row r="100" spans="1:7" x14ac:dyDescent="0.2">
      <c r="A100" s="216" t="s">
        <v>435</v>
      </c>
      <c r="B100" s="216" t="s">
        <v>436</v>
      </c>
      <c r="C100" s="97"/>
      <c r="D100" s="97"/>
      <c r="E100" s="97"/>
      <c r="F100" s="304"/>
      <c r="G100" s="53">
        <v>337</v>
      </c>
    </row>
    <row r="101" spans="1:7" x14ac:dyDescent="0.2">
      <c r="A101" s="216" t="s">
        <v>437</v>
      </c>
      <c r="B101" s="216" t="s">
        <v>438</v>
      </c>
      <c r="C101" s="97"/>
      <c r="D101" s="97"/>
      <c r="E101" s="97"/>
      <c r="F101" s="304"/>
      <c r="G101" s="53">
        <v>338</v>
      </c>
    </row>
    <row r="102" spans="1:7" x14ac:dyDescent="0.2">
      <c r="A102" s="216" t="s">
        <v>439</v>
      </c>
      <c r="B102" s="216" t="s">
        <v>440</v>
      </c>
      <c r="C102" s="97"/>
      <c r="D102" s="97"/>
      <c r="E102" s="97"/>
      <c r="F102" s="304"/>
      <c r="G102" s="53">
        <v>339</v>
      </c>
    </row>
    <row r="103" spans="1:7" x14ac:dyDescent="0.2">
      <c r="A103" s="216" t="s">
        <v>441</v>
      </c>
      <c r="B103" s="216" t="s">
        <v>442</v>
      </c>
      <c r="C103" s="97"/>
      <c r="D103" s="97"/>
      <c r="E103" s="97"/>
      <c r="F103" s="304"/>
      <c r="G103" s="53">
        <v>340</v>
      </c>
    </row>
    <row r="104" spans="1:7" x14ac:dyDescent="0.2">
      <c r="A104" s="216" t="s">
        <v>443</v>
      </c>
      <c r="B104" s="216" t="s">
        <v>444</v>
      </c>
      <c r="C104" s="97"/>
      <c r="D104" s="97"/>
      <c r="E104" s="97"/>
      <c r="F104" s="304"/>
      <c r="G104" s="53">
        <v>342</v>
      </c>
    </row>
    <row r="105" spans="1:7" x14ac:dyDescent="0.2">
      <c r="A105" s="216" t="s">
        <v>445</v>
      </c>
      <c r="B105" s="216" t="s">
        <v>446</v>
      </c>
      <c r="C105" s="97"/>
      <c r="D105" s="97"/>
      <c r="E105" s="97"/>
      <c r="F105" s="304"/>
      <c r="G105" s="53">
        <v>344</v>
      </c>
    </row>
    <row r="106" spans="1:7" x14ac:dyDescent="0.2">
      <c r="G106" s="53"/>
    </row>
  </sheetData>
  <mergeCells count="3">
    <mergeCell ref="B65:E65"/>
    <mergeCell ref="A54:F55"/>
    <mergeCell ref="A4:G4"/>
  </mergeCells>
  <pageMargins left="0.7" right="0.7" top="0.78740157499999996" bottom="0.78740157499999996" header="0.3" footer="0.3"/>
  <pageSetup paperSize="9" scale="79" orientation="landscape" horizontalDpi="4294967294" verticalDpi="4294967294" r:id="rId1"/>
  <rowBreaks count="2" manualBreakCount="2">
    <brk id="44" max="6" man="1"/>
    <brk id="76"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5:J64"/>
  <sheetViews>
    <sheetView workbookViewId="0">
      <selection activeCell="D13" sqref="D13"/>
    </sheetView>
  </sheetViews>
  <sheetFormatPr baseColWidth="10" defaultRowHeight="12.75" x14ac:dyDescent="0.2"/>
  <cols>
    <col min="2" max="2" width="12.140625" customWidth="1"/>
    <col min="3" max="3" width="65.42578125" bestFit="1" customWidth="1"/>
    <col min="4" max="5" width="14.28515625" bestFit="1" customWidth="1"/>
    <col min="6" max="6" width="16.140625" bestFit="1" customWidth="1"/>
    <col min="7" max="7" width="44.28515625" bestFit="1" customWidth="1"/>
  </cols>
  <sheetData>
    <row r="5" spans="2:7" x14ac:dyDescent="0.2">
      <c r="B5" s="530" t="s">
        <v>949</v>
      </c>
      <c r="C5" s="531" t="s">
        <v>103</v>
      </c>
      <c r="D5" s="532" t="s">
        <v>710</v>
      </c>
      <c r="E5" s="532" t="s">
        <v>734</v>
      </c>
      <c r="F5" s="533" t="s">
        <v>957</v>
      </c>
      <c r="G5" s="532" t="s">
        <v>965</v>
      </c>
    </row>
    <row r="6" spans="2:7" ht="25.5" x14ac:dyDescent="0.2">
      <c r="B6" s="542" t="s">
        <v>950</v>
      </c>
      <c r="C6" s="534" t="s">
        <v>958</v>
      </c>
      <c r="D6" s="535">
        <v>180000</v>
      </c>
      <c r="E6" s="535">
        <v>180000</v>
      </c>
      <c r="F6" s="536">
        <f>D6-E6</f>
        <v>0</v>
      </c>
      <c r="G6" s="536" t="s">
        <v>966</v>
      </c>
    </row>
    <row r="7" spans="2:7" ht="38.25" x14ac:dyDescent="0.2">
      <c r="B7" s="542" t="s">
        <v>951</v>
      </c>
      <c r="C7" s="538" t="s">
        <v>959</v>
      </c>
      <c r="D7" s="539">
        <v>11067392</v>
      </c>
      <c r="E7" s="539">
        <v>10393570</v>
      </c>
      <c r="F7" s="536">
        <f t="shared" ref="F7:F12" si="0">D7-E7</f>
        <v>673822</v>
      </c>
      <c r="G7" s="551" t="s">
        <v>998</v>
      </c>
    </row>
    <row r="8" spans="2:7" ht="25.5" x14ac:dyDescent="0.2">
      <c r="B8" s="542" t="s">
        <v>952</v>
      </c>
      <c r="C8" s="538" t="s">
        <v>960</v>
      </c>
      <c r="D8" s="539">
        <v>1520750</v>
      </c>
      <c r="E8" s="543">
        <v>1446500</v>
      </c>
      <c r="F8" s="536">
        <f t="shared" si="0"/>
        <v>74250</v>
      </c>
      <c r="G8" s="551" t="s">
        <v>967</v>
      </c>
    </row>
    <row r="9" spans="2:7" ht="51" x14ac:dyDescent="0.2">
      <c r="B9" s="542" t="s">
        <v>953</v>
      </c>
      <c r="C9" s="538" t="s">
        <v>961</v>
      </c>
      <c r="D9" s="539">
        <v>751980</v>
      </c>
      <c r="E9" s="539">
        <v>685180</v>
      </c>
      <c r="F9" s="536">
        <f t="shared" si="0"/>
        <v>66800</v>
      </c>
      <c r="G9" s="536" t="s">
        <v>999</v>
      </c>
    </row>
    <row r="10" spans="2:7" ht="38.25" x14ac:dyDescent="0.2">
      <c r="B10" s="542" t="s">
        <v>954</v>
      </c>
      <c r="C10" s="538" t="s">
        <v>962</v>
      </c>
      <c r="D10" s="539">
        <v>142500</v>
      </c>
      <c r="E10" s="543">
        <v>136500</v>
      </c>
      <c r="F10" s="536">
        <f t="shared" si="0"/>
        <v>6000</v>
      </c>
      <c r="G10" s="536" t="s">
        <v>966</v>
      </c>
    </row>
    <row r="11" spans="2:7" ht="63.75" x14ac:dyDescent="0.2">
      <c r="B11" s="542" t="s">
        <v>955</v>
      </c>
      <c r="C11" s="538" t="s">
        <v>963</v>
      </c>
      <c r="D11" s="539">
        <v>1258490</v>
      </c>
      <c r="E11" s="539">
        <v>1193480</v>
      </c>
      <c r="F11" s="536">
        <f t="shared" si="0"/>
        <v>65010</v>
      </c>
      <c r="G11" s="551" t="s">
        <v>969</v>
      </c>
    </row>
    <row r="12" spans="2:7" ht="127.5" x14ac:dyDescent="0.2">
      <c r="B12" s="544" t="s">
        <v>956</v>
      </c>
      <c r="C12" s="545" t="s">
        <v>964</v>
      </c>
      <c r="D12" s="539">
        <v>651077</v>
      </c>
      <c r="E12" s="539">
        <v>312280</v>
      </c>
      <c r="F12" s="536">
        <f t="shared" si="0"/>
        <v>338797</v>
      </c>
      <c r="G12" s="551" t="s">
        <v>981</v>
      </c>
    </row>
    <row r="13" spans="2:7" x14ac:dyDescent="0.2">
      <c r="B13" s="559"/>
      <c r="C13" s="478"/>
      <c r="D13" s="539">
        <f>SUM(Tabelle1[Ansatz 2021])</f>
        <v>15572189</v>
      </c>
      <c r="E13" s="539">
        <f>SUM(Tabelle1[Ansatz 2020])</f>
        <v>14347510</v>
      </c>
      <c r="F13" s="539">
        <f>SUM(Tabelle1[Differenz])</f>
        <v>1224679</v>
      </c>
      <c r="G13" s="560"/>
    </row>
    <row r="14" spans="2:7" s="215" customFormat="1" x14ac:dyDescent="0.2">
      <c r="B14" s="563"/>
      <c r="C14" s="481"/>
      <c r="D14" s="564"/>
      <c r="E14" s="564"/>
      <c r="F14" s="564"/>
      <c r="G14" s="560"/>
    </row>
    <row r="15" spans="2:7" s="215" customFormat="1" x14ac:dyDescent="0.2">
      <c r="B15" s="563"/>
      <c r="C15" s="481"/>
      <c r="D15" s="564"/>
      <c r="E15" s="564"/>
      <c r="F15" s="564"/>
      <c r="G15" s="560"/>
    </row>
    <row r="16" spans="2:7" s="215" customFormat="1" x14ac:dyDescent="0.2">
      <c r="B16" s="563"/>
      <c r="C16" s="481"/>
      <c r="D16" s="564"/>
      <c r="E16" s="564"/>
      <c r="F16" s="564"/>
      <c r="G16" s="560"/>
    </row>
    <row r="17" spans="2:10" s="215" customFormat="1" x14ac:dyDescent="0.2">
      <c r="B17" s="563"/>
      <c r="C17" s="481"/>
      <c r="D17" s="564"/>
      <c r="E17" s="564"/>
      <c r="F17" s="564"/>
      <c r="G17" s="560"/>
    </row>
    <row r="18" spans="2:10" s="215" customFormat="1" x14ac:dyDescent="0.2">
      <c r="B18" s="563"/>
      <c r="C18" s="481"/>
      <c r="D18" s="564"/>
      <c r="E18" s="564"/>
      <c r="F18" s="564"/>
      <c r="G18" s="584"/>
      <c r="H18" s="583"/>
      <c r="J18" s="583"/>
    </row>
    <row r="19" spans="2:10" s="215" customFormat="1" x14ac:dyDescent="0.2">
      <c r="B19" s="563"/>
      <c r="C19" s="481"/>
      <c r="D19" s="564"/>
      <c r="E19" s="564"/>
      <c r="F19" s="564"/>
      <c r="G19" s="560"/>
    </row>
    <row r="20" spans="2:10" s="215" customFormat="1" x14ac:dyDescent="0.2">
      <c r="B20" s="563"/>
      <c r="C20" s="481"/>
      <c r="D20" s="564"/>
      <c r="E20" s="564"/>
      <c r="F20" s="564"/>
      <c r="G20" s="560"/>
    </row>
    <row r="21" spans="2:10" s="215" customFormat="1" x14ac:dyDescent="0.2">
      <c r="B21" s="563"/>
      <c r="C21" s="481"/>
      <c r="D21" s="564"/>
      <c r="E21" s="564"/>
      <c r="F21" s="564"/>
      <c r="G21" s="560"/>
    </row>
    <row r="22" spans="2:10" s="215" customFormat="1" x14ac:dyDescent="0.2">
      <c r="B22" s="563"/>
      <c r="C22" s="481"/>
      <c r="D22" s="564"/>
      <c r="E22" s="564"/>
      <c r="F22" s="564"/>
      <c r="G22" s="560"/>
    </row>
    <row r="23" spans="2:10" s="215" customFormat="1" x14ac:dyDescent="0.2">
      <c r="B23" s="563"/>
      <c r="C23" s="481"/>
      <c r="D23" s="564"/>
      <c r="E23" s="564"/>
      <c r="F23" s="564"/>
      <c r="G23" s="560"/>
    </row>
    <row r="24" spans="2:10" s="215" customFormat="1" x14ac:dyDescent="0.2">
      <c r="B24" s="563"/>
      <c r="C24" s="481"/>
      <c r="D24" s="564"/>
      <c r="E24" s="564"/>
      <c r="F24" s="564"/>
      <c r="G24" s="560"/>
    </row>
    <row r="25" spans="2:10" s="215" customFormat="1" x14ac:dyDescent="0.2">
      <c r="B25" s="563"/>
      <c r="C25" s="481"/>
      <c r="D25" s="564"/>
      <c r="E25" s="564"/>
      <c r="F25" s="564"/>
      <c r="G25" s="560"/>
    </row>
    <row r="26" spans="2:10" s="215" customFormat="1" x14ac:dyDescent="0.2">
      <c r="B26" s="563"/>
      <c r="C26" s="481"/>
      <c r="D26" s="564"/>
      <c r="E26" s="564"/>
      <c r="F26" s="564"/>
      <c r="G26" s="560"/>
    </row>
    <row r="27" spans="2:10" s="215" customFormat="1" x14ac:dyDescent="0.2">
      <c r="B27" s="563"/>
      <c r="C27" s="481"/>
      <c r="D27" s="564"/>
      <c r="E27" s="564"/>
      <c r="F27" s="564"/>
      <c r="G27" s="560"/>
    </row>
    <row r="28" spans="2:10" s="215" customFormat="1" x14ac:dyDescent="0.2">
      <c r="B28" s="563"/>
      <c r="C28" s="481"/>
      <c r="D28" s="564"/>
      <c r="E28" s="564"/>
      <c r="F28" s="564"/>
      <c r="G28" s="560"/>
    </row>
    <row r="29" spans="2:10" s="215" customFormat="1" x14ac:dyDescent="0.2">
      <c r="B29" s="563"/>
      <c r="C29" s="481"/>
      <c r="D29" s="564"/>
      <c r="E29" s="564"/>
      <c r="F29" s="564"/>
      <c r="G29" s="560"/>
    </row>
    <row r="30" spans="2:10" s="215" customFormat="1" x14ac:dyDescent="0.2">
      <c r="B30" s="563"/>
      <c r="C30" s="481"/>
      <c r="D30" s="564"/>
      <c r="E30" s="564"/>
      <c r="F30" s="564"/>
      <c r="G30" s="560"/>
    </row>
    <row r="31" spans="2:10" s="215" customFormat="1" x14ac:dyDescent="0.2"/>
    <row r="32" spans="2:10" s="215" customFormat="1" x14ac:dyDescent="0.2"/>
    <row r="33" spans="2:7" x14ac:dyDescent="0.2">
      <c r="B33" s="552" t="s">
        <v>949</v>
      </c>
      <c r="C33" s="552" t="s">
        <v>103</v>
      </c>
      <c r="D33" s="553" t="s">
        <v>710</v>
      </c>
      <c r="E33" s="553" t="s">
        <v>734</v>
      </c>
      <c r="F33" s="554" t="s">
        <v>957</v>
      </c>
      <c r="G33" s="553" t="s">
        <v>965</v>
      </c>
    </row>
    <row r="34" spans="2:7" ht="38.25" x14ac:dyDescent="0.2">
      <c r="B34" s="555" t="s">
        <v>641</v>
      </c>
      <c r="C34" s="546" t="s">
        <v>970</v>
      </c>
      <c r="D34" s="537">
        <v>8261390</v>
      </c>
      <c r="E34" s="537">
        <v>8160140</v>
      </c>
      <c r="F34" s="549">
        <f>D34-E34</f>
        <v>101250</v>
      </c>
      <c r="G34" s="558" t="s">
        <v>976</v>
      </c>
    </row>
    <row r="35" spans="2:7" ht="153" x14ac:dyDescent="0.2">
      <c r="B35" s="556" t="s">
        <v>644</v>
      </c>
      <c r="C35" s="540" t="s">
        <v>973</v>
      </c>
      <c r="D35" s="541">
        <v>1770975</v>
      </c>
      <c r="E35" s="541">
        <v>1911410</v>
      </c>
      <c r="F35" s="550">
        <f t="shared" ref="F35:F39" si="1">D35-E35</f>
        <v>-140435</v>
      </c>
      <c r="G35" s="557" t="s">
        <v>977</v>
      </c>
    </row>
    <row r="36" spans="2:7" ht="38.25" x14ac:dyDescent="0.2">
      <c r="B36" s="555" t="s">
        <v>646</v>
      </c>
      <c r="C36" s="546" t="s">
        <v>971</v>
      </c>
      <c r="D36" s="547">
        <v>622045</v>
      </c>
      <c r="E36" s="548">
        <v>617130</v>
      </c>
      <c r="F36" s="549">
        <f t="shared" si="1"/>
        <v>4915</v>
      </c>
      <c r="G36" s="547" t="s">
        <v>966</v>
      </c>
    </row>
    <row r="37" spans="2:7" ht="25.5" x14ac:dyDescent="0.2">
      <c r="B37" s="556" t="s">
        <v>647</v>
      </c>
      <c r="C37" s="540" t="s">
        <v>972</v>
      </c>
      <c r="D37" s="541">
        <v>2008450</v>
      </c>
      <c r="E37" s="541">
        <v>1966030</v>
      </c>
      <c r="F37" s="550">
        <f t="shared" si="1"/>
        <v>42420</v>
      </c>
      <c r="G37" s="541" t="s">
        <v>978</v>
      </c>
    </row>
    <row r="38" spans="2:7" ht="38.25" x14ac:dyDescent="0.2">
      <c r="B38" s="555" t="s">
        <v>649</v>
      </c>
      <c r="C38" s="546" t="s">
        <v>974</v>
      </c>
      <c r="D38" s="547">
        <v>1213750</v>
      </c>
      <c r="E38" s="548">
        <v>1234750</v>
      </c>
      <c r="F38" s="549">
        <f t="shared" si="1"/>
        <v>-21000</v>
      </c>
      <c r="G38" s="547" t="s">
        <v>979</v>
      </c>
    </row>
    <row r="39" spans="2:7" ht="102.75" thickBot="1" x14ac:dyDescent="0.25">
      <c r="B39" s="556" t="s">
        <v>651</v>
      </c>
      <c r="C39" s="540" t="s">
        <v>975</v>
      </c>
      <c r="D39" s="541">
        <v>1573360</v>
      </c>
      <c r="E39" s="541">
        <v>1686500</v>
      </c>
      <c r="F39" s="550">
        <f t="shared" si="1"/>
        <v>-113140</v>
      </c>
      <c r="G39" s="557" t="s">
        <v>980</v>
      </c>
    </row>
    <row r="40" spans="2:7" ht="13.5" thickTop="1" x14ac:dyDescent="0.2">
      <c r="B40" s="554"/>
      <c r="C40" s="552"/>
      <c r="D40" s="561">
        <f>SUM(D34:D39)</f>
        <v>15449970</v>
      </c>
      <c r="E40" s="561">
        <f t="shared" ref="E40:F40" si="2">SUM(E34:E39)</f>
        <v>15575960</v>
      </c>
      <c r="F40" s="561">
        <f t="shared" si="2"/>
        <v>-125990</v>
      </c>
      <c r="G40" s="562"/>
    </row>
    <row r="41" spans="2:7" x14ac:dyDescent="0.2">
      <c r="G41" s="215"/>
    </row>
    <row r="42" spans="2:7" x14ac:dyDescent="0.2">
      <c r="G42" s="215"/>
    </row>
    <row r="43" spans="2:7" x14ac:dyDescent="0.2">
      <c r="G43" s="215"/>
    </row>
    <row r="48" spans="2:7" x14ac:dyDescent="0.2">
      <c r="G48" s="215"/>
    </row>
    <row r="49" spans="7:7" x14ac:dyDescent="0.2">
      <c r="G49" s="215"/>
    </row>
    <row r="50" spans="7:7" x14ac:dyDescent="0.2">
      <c r="G50" s="215"/>
    </row>
    <row r="51" spans="7:7" x14ac:dyDescent="0.2">
      <c r="G51" s="215"/>
    </row>
    <row r="52" spans="7:7" x14ac:dyDescent="0.2">
      <c r="G52" s="215"/>
    </row>
    <row r="53" spans="7:7" x14ac:dyDescent="0.2">
      <c r="G53" s="215"/>
    </row>
    <row r="54" spans="7:7" x14ac:dyDescent="0.2">
      <c r="G54" s="215"/>
    </row>
    <row r="55" spans="7:7" x14ac:dyDescent="0.2">
      <c r="G55" s="215"/>
    </row>
    <row r="56" spans="7:7" x14ac:dyDescent="0.2">
      <c r="G56" s="215"/>
    </row>
    <row r="57" spans="7:7" x14ac:dyDescent="0.2">
      <c r="G57" s="215"/>
    </row>
    <row r="58" spans="7:7" x14ac:dyDescent="0.2">
      <c r="G58" s="215"/>
    </row>
    <row r="59" spans="7:7" x14ac:dyDescent="0.2">
      <c r="G59" s="215"/>
    </row>
    <row r="60" spans="7:7" x14ac:dyDescent="0.2">
      <c r="G60" s="215"/>
    </row>
    <row r="61" spans="7:7" x14ac:dyDescent="0.2">
      <c r="G61" s="215"/>
    </row>
    <row r="62" spans="7:7" x14ac:dyDescent="0.2">
      <c r="G62" s="215"/>
    </row>
    <row r="63" spans="7:7" x14ac:dyDescent="0.2">
      <c r="G63" s="215"/>
    </row>
    <row r="64" spans="7:7" x14ac:dyDescent="0.2">
      <c r="G64" s="215"/>
    </row>
  </sheetData>
  <pageMargins left="0.70866141732283472" right="0.70866141732283472" top="0.78740157480314965" bottom="0.78740157480314965" header="0.31496062992125984" footer="0.31496062992125984"/>
  <pageSetup paperSize="9" scale="80" fitToHeight="2" orientation="landscape" r:id="rId1"/>
  <rowBreaks count="1" manualBreakCount="1">
    <brk id="30" min="1" max="6" man="1"/>
  </row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1"/>
  <sheetViews>
    <sheetView topLeftCell="A64" zoomScale="90" zoomScaleNormal="90" workbookViewId="0">
      <selection activeCell="N43" sqref="N43"/>
    </sheetView>
  </sheetViews>
  <sheetFormatPr baseColWidth="10" defaultRowHeight="12.75" x14ac:dyDescent="0.2"/>
  <cols>
    <col min="1" max="1" width="6.42578125" style="53" customWidth="1"/>
    <col min="8" max="8" width="13.7109375" bestFit="1" customWidth="1"/>
    <col min="9" max="9" width="14.42578125" customWidth="1"/>
    <col min="11" max="11" width="17" customWidth="1"/>
    <col min="12" max="12" width="9.42578125" customWidth="1"/>
  </cols>
  <sheetData>
    <row r="1" spans="1:12" ht="15.75" customHeight="1" x14ac:dyDescent="0.25">
      <c r="A1" s="606" t="s">
        <v>200</v>
      </c>
      <c r="B1" s="606"/>
      <c r="C1" s="606"/>
      <c r="D1" s="606"/>
      <c r="E1" s="606"/>
      <c r="F1" s="606"/>
      <c r="G1" s="606"/>
      <c r="H1" s="606"/>
      <c r="I1" s="606"/>
      <c r="J1" s="606"/>
      <c r="K1" s="606"/>
      <c r="L1" s="606"/>
    </row>
    <row r="2" spans="1:12" ht="15.75" customHeight="1" x14ac:dyDescent="0.25">
      <c r="A2" s="606" t="s">
        <v>919</v>
      </c>
      <c r="B2" s="606"/>
      <c r="C2" s="606"/>
      <c r="D2" s="606"/>
      <c r="E2" s="606"/>
      <c r="F2" s="606"/>
      <c r="G2" s="606"/>
      <c r="H2" s="606"/>
      <c r="I2" s="606"/>
      <c r="J2" s="606"/>
      <c r="K2" s="606"/>
      <c r="L2" s="606"/>
    </row>
    <row r="4" spans="1:12" ht="14.25" customHeight="1" x14ac:dyDescent="0.2">
      <c r="A4" s="602" t="s">
        <v>491</v>
      </c>
      <c r="B4" s="607"/>
      <c r="C4" s="607"/>
      <c r="D4" s="607"/>
      <c r="E4" s="607"/>
      <c r="F4" s="607"/>
      <c r="G4" s="607"/>
      <c r="H4" s="607"/>
      <c r="I4" s="607"/>
      <c r="J4" s="607"/>
      <c r="K4" s="607"/>
      <c r="L4" s="607"/>
    </row>
    <row r="5" spans="1:12" x14ac:dyDescent="0.2">
      <c r="A5" s="607"/>
      <c r="B5" s="607"/>
      <c r="C5" s="607"/>
      <c r="D5" s="607"/>
      <c r="E5" s="607"/>
      <c r="F5" s="607"/>
      <c r="G5" s="607"/>
      <c r="H5" s="607"/>
      <c r="I5" s="607"/>
      <c r="J5" s="607"/>
      <c r="K5" s="607"/>
      <c r="L5" s="607"/>
    </row>
    <row r="7" spans="1:12" x14ac:dyDescent="0.2">
      <c r="A7" s="18" t="s">
        <v>201</v>
      </c>
    </row>
    <row r="9" spans="1:12" x14ac:dyDescent="0.2">
      <c r="A9" s="53" t="s">
        <v>202</v>
      </c>
    </row>
    <row r="11" spans="1:12" x14ac:dyDescent="0.2">
      <c r="A11" s="18" t="s">
        <v>203</v>
      </c>
      <c r="B11" s="2" t="s">
        <v>204</v>
      </c>
      <c r="G11" s="2"/>
      <c r="H11" s="2"/>
      <c r="I11" s="2"/>
    </row>
    <row r="13" spans="1:12" x14ac:dyDescent="0.2">
      <c r="B13" t="s">
        <v>205</v>
      </c>
      <c r="I13" s="133">
        <f>Aufwand!I141+Aufwand!I153</f>
        <v>15655179</v>
      </c>
      <c r="J13" s="32" t="s">
        <v>489</v>
      </c>
    </row>
    <row r="14" spans="1:12" x14ac:dyDescent="0.2">
      <c r="B14" t="s">
        <v>206</v>
      </c>
      <c r="I14" s="129">
        <f>Aufwand!I142+Aufwand!I154</f>
        <v>15647110</v>
      </c>
      <c r="J14" s="32" t="s">
        <v>489</v>
      </c>
    </row>
    <row r="15" spans="1:12" x14ac:dyDescent="0.2">
      <c r="G15" s="131"/>
      <c r="I15" s="134"/>
      <c r="J15" s="2"/>
    </row>
    <row r="16" spans="1:12" x14ac:dyDescent="0.2">
      <c r="B16" s="2" t="s">
        <v>207</v>
      </c>
      <c r="C16" s="2"/>
      <c r="D16" s="2"/>
      <c r="E16" s="2"/>
      <c r="F16" s="2"/>
      <c r="G16" s="2"/>
      <c r="I16" s="130">
        <f>I13-I14</f>
        <v>8069</v>
      </c>
      <c r="J16" s="2" t="s">
        <v>489</v>
      </c>
    </row>
    <row r="17" spans="1:11" x14ac:dyDescent="0.2">
      <c r="I17" s="131"/>
    </row>
    <row r="18" spans="1:11" x14ac:dyDescent="0.2">
      <c r="I18" s="131"/>
    </row>
    <row r="19" spans="1:11" x14ac:dyDescent="0.2">
      <c r="A19" s="18" t="s">
        <v>274</v>
      </c>
      <c r="B19" s="2" t="s">
        <v>208</v>
      </c>
      <c r="I19" s="131"/>
    </row>
    <row r="20" spans="1:11" x14ac:dyDescent="0.2">
      <c r="I20" s="131"/>
    </row>
    <row r="21" spans="1:11" x14ac:dyDescent="0.2">
      <c r="B21" t="s">
        <v>209</v>
      </c>
      <c r="I21" s="133">
        <f>Aufwand!I147+Aufwand!I153</f>
        <v>15017447</v>
      </c>
      <c r="J21" s="32" t="s">
        <v>489</v>
      </c>
    </row>
    <row r="22" spans="1:11" x14ac:dyDescent="0.2">
      <c r="B22" t="s">
        <v>210</v>
      </c>
      <c r="I22" s="129">
        <f>Aufwand!I148+Aufwand!I154</f>
        <v>14790265</v>
      </c>
      <c r="J22" s="32" t="s">
        <v>489</v>
      </c>
    </row>
    <row r="23" spans="1:11" x14ac:dyDescent="0.2">
      <c r="I23" s="129"/>
      <c r="J23" s="2"/>
    </row>
    <row r="24" spans="1:11" x14ac:dyDescent="0.2">
      <c r="B24" s="2" t="s">
        <v>211</v>
      </c>
      <c r="C24" s="2"/>
      <c r="D24" s="2"/>
      <c r="E24" s="2"/>
      <c r="F24" s="2"/>
      <c r="G24" s="2"/>
      <c r="I24" s="130">
        <f>I21-I22</f>
        <v>227182</v>
      </c>
      <c r="J24" s="2" t="s">
        <v>489</v>
      </c>
    </row>
    <row r="25" spans="1:11" x14ac:dyDescent="0.2">
      <c r="I25" s="131"/>
    </row>
    <row r="26" spans="1:11" x14ac:dyDescent="0.2">
      <c r="I26" s="132"/>
    </row>
    <row r="27" spans="1:11" x14ac:dyDescent="0.2">
      <c r="B27" t="s">
        <v>212</v>
      </c>
      <c r="I27" s="129">
        <v>0</v>
      </c>
      <c r="J27" s="32" t="s">
        <v>489</v>
      </c>
    </row>
    <row r="28" spans="1:11" x14ac:dyDescent="0.2">
      <c r="B28" t="s">
        <v>213</v>
      </c>
      <c r="I28" s="129">
        <v>0</v>
      </c>
      <c r="J28" s="32" t="s">
        <v>489</v>
      </c>
    </row>
    <row r="29" spans="1:11" x14ac:dyDescent="0.2">
      <c r="I29" s="130"/>
      <c r="J29" s="2"/>
    </row>
    <row r="30" spans="1:11" x14ac:dyDescent="0.2">
      <c r="B30" s="2" t="s">
        <v>214</v>
      </c>
      <c r="C30" s="2"/>
      <c r="D30" s="2"/>
      <c r="E30" s="2"/>
      <c r="F30" s="2"/>
      <c r="G30" s="2"/>
      <c r="I30" s="130">
        <v>0</v>
      </c>
      <c r="J30" s="2" t="s">
        <v>489</v>
      </c>
    </row>
    <row r="31" spans="1:11" x14ac:dyDescent="0.2">
      <c r="I31" s="131"/>
    </row>
    <row r="32" spans="1:11" x14ac:dyDescent="0.2">
      <c r="B32" t="s">
        <v>215</v>
      </c>
      <c r="G32" s="11"/>
      <c r="I32" s="129">
        <f>'Invest '!D33</f>
        <v>1692148</v>
      </c>
      <c r="J32" s="32" t="s">
        <v>489</v>
      </c>
      <c r="K32" s="11"/>
    </row>
    <row r="33" spans="1:10" x14ac:dyDescent="0.2">
      <c r="B33" t="s">
        <v>216</v>
      </c>
      <c r="F33" s="11"/>
      <c r="G33" s="11"/>
      <c r="I33" s="129">
        <f>'Invest '!D92</f>
        <v>5208280</v>
      </c>
      <c r="J33" s="32" t="s">
        <v>489</v>
      </c>
    </row>
    <row r="34" spans="1:10" x14ac:dyDescent="0.2">
      <c r="I34" s="129"/>
      <c r="J34" s="2"/>
    </row>
    <row r="35" spans="1:10" x14ac:dyDescent="0.2">
      <c r="B35" s="2" t="s">
        <v>217</v>
      </c>
      <c r="C35" s="2"/>
      <c r="D35" s="2"/>
      <c r="E35" s="2"/>
      <c r="F35" s="2"/>
      <c r="G35" s="2"/>
      <c r="I35" s="130">
        <f>I32-I33</f>
        <v>-3516132</v>
      </c>
      <c r="J35" s="2" t="s">
        <v>489</v>
      </c>
    </row>
    <row r="36" spans="1:10" x14ac:dyDescent="0.2">
      <c r="I36" s="131"/>
    </row>
    <row r="37" spans="1:10" x14ac:dyDescent="0.2">
      <c r="B37" t="s">
        <v>218</v>
      </c>
      <c r="I37" s="133">
        <f>3480950</f>
        <v>3480950</v>
      </c>
      <c r="J37" s="32" t="s">
        <v>489</v>
      </c>
    </row>
    <row r="38" spans="1:10" x14ac:dyDescent="0.2">
      <c r="B38" t="s">
        <v>219</v>
      </c>
      <c r="I38" s="129">
        <v>192000</v>
      </c>
      <c r="J38" s="32" t="s">
        <v>489</v>
      </c>
    </row>
    <row r="39" spans="1:10" x14ac:dyDescent="0.2">
      <c r="I39" s="129"/>
      <c r="J39" s="2"/>
    </row>
    <row r="40" spans="1:10" x14ac:dyDescent="0.2">
      <c r="B40" s="2" t="s">
        <v>220</v>
      </c>
      <c r="C40" s="2"/>
      <c r="D40" s="2"/>
      <c r="I40" s="130">
        <f>I37-I38</f>
        <v>3288950</v>
      </c>
      <c r="J40" s="2" t="s">
        <v>489</v>
      </c>
    </row>
    <row r="41" spans="1:10" x14ac:dyDescent="0.2">
      <c r="I41" s="131"/>
    </row>
    <row r="42" spans="1:10" x14ac:dyDescent="0.2">
      <c r="B42" t="s">
        <v>221</v>
      </c>
      <c r="I42" s="129">
        <f>I21+I32+I37</f>
        <v>20190545</v>
      </c>
      <c r="J42" s="32" t="s">
        <v>489</v>
      </c>
    </row>
    <row r="43" spans="1:10" x14ac:dyDescent="0.2">
      <c r="B43" t="s">
        <v>222</v>
      </c>
      <c r="I43" s="129">
        <f>I22+I28+I33+I38</f>
        <v>20190545</v>
      </c>
      <c r="J43" s="32" t="s">
        <v>489</v>
      </c>
    </row>
    <row r="44" spans="1:10" x14ac:dyDescent="0.2">
      <c r="I44" s="134"/>
      <c r="J44" s="2"/>
    </row>
    <row r="45" spans="1:10" x14ac:dyDescent="0.2">
      <c r="B45" s="2" t="s">
        <v>223</v>
      </c>
      <c r="I45" s="130">
        <f>I42-I43</f>
        <v>0</v>
      </c>
      <c r="J45" s="2" t="s">
        <v>489</v>
      </c>
    </row>
    <row r="46" spans="1:10" x14ac:dyDescent="0.2">
      <c r="H46" s="100"/>
      <c r="I46" s="100"/>
    </row>
    <row r="48" spans="1:10" x14ac:dyDescent="0.2">
      <c r="A48" s="18" t="s">
        <v>224</v>
      </c>
    </row>
    <row r="50" spans="1:11" ht="14.25" customHeight="1" x14ac:dyDescent="0.2">
      <c r="B50" s="597" t="s">
        <v>225</v>
      </c>
      <c r="C50" s="597"/>
      <c r="D50" s="597"/>
      <c r="E50" s="597"/>
      <c r="F50" s="597"/>
      <c r="G50" s="597"/>
      <c r="H50" s="597"/>
      <c r="I50" s="597"/>
      <c r="J50" s="597"/>
      <c r="K50" s="597"/>
    </row>
    <row r="51" spans="1:11" x14ac:dyDescent="0.2">
      <c r="B51" s="597"/>
      <c r="C51" s="597"/>
      <c r="D51" s="597"/>
      <c r="E51" s="597"/>
      <c r="F51" s="597"/>
      <c r="G51" s="597"/>
      <c r="H51" s="597"/>
      <c r="I51" s="597"/>
      <c r="J51" s="597"/>
      <c r="K51" s="597"/>
    </row>
    <row r="53" spans="1:11" x14ac:dyDescent="0.2">
      <c r="B53" t="s">
        <v>226</v>
      </c>
      <c r="H53" s="604">
        <v>0</v>
      </c>
      <c r="I53" s="605"/>
      <c r="J53" s="32" t="s">
        <v>489</v>
      </c>
    </row>
    <row r="54" spans="1:11" x14ac:dyDescent="0.2">
      <c r="B54" t="s">
        <v>227</v>
      </c>
      <c r="H54" s="604">
        <v>3480950</v>
      </c>
      <c r="I54" s="605"/>
      <c r="J54" s="32" t="s">
        <v>489</v>
      </c>
    </row>
    <row r="55" spans="1:11" x14ac:dyDescent="0.2">
      <c r="H55" s="99"/>
      <c r="I55" s="99"/>
      <c r="J55" s="2"/>
    </row>
    <row r="56" spans="1:11" x14ac:dyDescent="0.2">
      <c r="B56" s="2" t="s">
        <v>228</v>
      </c>
      <c r="H56" s="603">
        <f>H54</f>
        <v>3480950</v>
      </c>
      <c r="I56" s="603"/>
      <c r="J56" s="2" t="s">
        <v>489</v>
      </c>
    </row>
    <row r="57" spans="1:11" x14ac:dyDescent="0.2">
      <c r="H57" s="100"/>
      <c r="I57" s="100"/>
    </row>
    <row r="59" spans="1:11" x14ac:dyDescent="0.2">
      <c r="A59" s="18" t="s">
        <v>229</v>
      </c>
    </row>
    <row r="61" spans="1:11" ht="14.25" customHeight="1" x14ac:dyDescent="0.2">
      <c r="B61" s="602" t="s">
        <v>943</v>
      </c>
      <c r="C61" s="602"/>
      <c r="D61" s="602"/>
      <c r="E61" s="602"/>
      <c r="F61" s="602"/>
      <c r="G61" s="602"/>
      <c r="H61" s="602"/>
      <c r="I61" s="602"/>
      <c r="J61" s="602"/>
      <c r="K61" s="602"/>
    </row>
    <row r="62" spans="1:11" ht="23.25" customHeight="1" x14ac:dyDescent="0.2">
      <c r="B62" s="602"/>
      <c r="C62" s="602"/>
      <c r="D62" s="602"/>
      <c r="E62" s="602"/>
      <c r="F62" s="602"/>
      <c r="G62" s="602"/>
      <c r="H62" s="602"/>
      <c r="I62" s="602"/>
      <c r="J62" s="602"/>
      <c r="K62" s="602"/>
    </row>
    <row r="64" spans="1:11" ht="14.25" customHeight="1" x14ac:dyDescent="0.2">
      <c r="B64" s="602" t="s">
        <v>944</v>
      </c>
      <c r="C64" s="602"/>
      <c r="D64" s="602"/>
      <c r="E64" s="602"/>
      <c r="F64" s="602"/>
      <c r="G64" s="602"/>
      <c r="H64" s="602"/>
      <c r="I64" s="602"/>
      <c r="J64" s="602"/>
      <c r="K64" s="602"/>
    </row>
    <row r="65" spans="1:13" x14ac:dyDescent="0.2">
      <c r="B65" s="602"/>
      <c r="C65" s="602"/>
      <c r="D65" s="602"/>
      <c r="E65" s="602"/>
      <c r="F65" s="602"/>
      <c r="G65" s="602"/>
      <c r="H65" s="602"/>
      <c r="I65" s="602"/>
      <c r="J65" s="602"/>
      <c r="K65" s="602"/>
    </row>
    <row r="66" spans="1:13" x14ac:dyDescent="0.2">
      <c r="B66" s="101"/>
      <c r="C66" s="101"/>
      <c r="D66" s="101"/>
      <c r="E66" s="101"/>
      <c r="F66" s="101"/>
      <c r="G66" s="101"/>
      <c r="H66" s="101"/>
      <c r="I66" s="101"/>
      <c r="J66" s="101"/>
      <c r="K66" s="101"/>
    </row>
    <row r="67" spans="1:13" x14ac:dyDescent="0.2">
      <c r="A67" s="18" t="s">
        <v>55</v>
      </c>
    </row>
    <row r="69" spans="1:13" x14ac:dyDescent="0.2">
      <c r="B69" t="s">
        <v>56</v>
      </c>
      <c r="H69" s="603">
        <v>13000000</v>
      </c>
      <c r="I69" s="603"/>
      <c r="J69" s="2" t="s">
        <v>489</v>
      </c>
    </row>
    <row r="70" spans="1:13" x14ac:dyDescent="0.2">
      <c r="H70" s="100"/>
      <c r="I70" s="100"/>
    </row>
    <row r="71" spans="1:13" x14ac:dyDescent="0.2">
      <c r="A71" s="2" t="s">
        <v>190</v>
      </c>
      <c r="B71" s="217"/>
      <c r="C71" s="217"/>
      <c r="D71" s="217"/>
      <c r="E71" s="217"/>
      <c r="F71" s="217"/>
      <c r="G71" s="217"/>
      <c r="H71" s="106"/>
      <c r="I71" s="106"/>
      <c r="J71" s="217"/>
      <c r="K71" s="217"/>
      <c r="L71" s="217"/>
      <c r="M71" s="217"/>
    </row>
    <row r="72" spans="1:13" x14ac:dyDescent="0.2">
      <c r="A72" s="217"/>
      <c r="B72" s="217"/>
      <c r="C72" s="217"/>
      <c r="D72" s="217"/>
      <c r="E72" s="217"/>
      <c r="F72" s="217"/>
      <c r="G72" s="217"/>
      <c r="H72" s="106"/>
      <c r="I72" s="106"/>
      <c r="J72" s="217"/>
      <c r="K72" s="217"/>
      <c r="L72" s="217"/>
      <c r="M72" s="217"/>
    </row>
    <row r="73" spans="1:13" x14ac:dyDescent="0.2">
      <c r="A73" s="217"/>
      <c r="B73" s="217" t="s">
        <v>191</v>
      </c>
      <c r="C73" s="217"/>
      <c r="D73" s="217"/>
      <c r="E73" s="217"/>
      <c r="F73" s="217"/>
      <c r="G73" s="217"/>
      <c r="H73" s="106"/>
      <c r="I73" s="106"/>
      <c r="J73" s="217"/>
      <c r="K73" s="217"/>
      <c r="L73" s="217"/>
      <c r="M73" s="217"/>
    </row>
    <row r="74" spans="1:13" x14ac:dyDescent="0.2">
      <c r="A74" s="217"/>
      <c r="B74" s="217"/>
      <c r="C74" s="217"/>
      <c r="D74" s="217"/>
      <c r="E74" s="217"/>
      <c r="F74" s="217"/>
      <c r="G74" s="217"/>
      <c r="H74" s="106"/>
      <c r="I74" s="106"/>
      <c r="J74" s="217"/>
      <c r="K74" s="217"/>
      <c r="L74" s="217"/>
      <c r="M74" s="217"/>
    </row>
    <row r="75" spans="1:13" x14ac:dyDescent="0.2">
      <c r="A75" s="217"/>
      <c r="B75" s="217" t="s">
        <v>192</v>
      </c>
      <c r="C75" s="217"/>
      <c r="D75" s="217"/>
      <c r="E75" s="217"/>
      <c r="F75" s="217"/>
      <c r="G75" s="217"/>
      <c r="H75" s="106"/>
      <c r="I75" s="106"/>
      <c r="J75" s="217"/>
      <c r="K75" s="217"/>
      <c r="L75" s="217"/>
      <c r="M75" s="369"/>
    </row>
    <row r="76" spans="1:13" x14ac:dyDescent="0.2">
      <c r="A76" s="217"/>
      <c r="B76" s="217"/>
      <c r="C76" s="217"/>
      <c r="D76" s="217"/>
      <c r="E76" s="217"/>
      <c r="F76" s="217"/>
      <c r="G76" s="217"/>
      <c r="H76" s="106"/>
      <c r="I76" s="106"/>
      <c r="J76" s="217"/>
      <c r="K76" s="217"/>
      <c r="L76" s="217"/>
      <c r="M76" s="217"/>
    </row>
    <row r="77" spans="1:13" x14ac:dyDescent="0.2">
      <c r="A77" s="217"/>
      <c r="B77" s="217"/>
      <c r="C77" s="217" t="s">
        <v>193</v>
      </c>
      <c r="D77" s="217"/>
      <c r="E77" s="217"/>
      <c r="F77" s="217"/>
      <c r="G77" s="217"/>
      <c r="I77" s="246">
        <v>1950400</v>
      </c>
      <c r="J77" s="217" t="s">
        <v>489</v>
      </c>
      <c r="K77" s="217"/>
      <c r="L77" s="217"/>
      <c r="M77" s="217"/>
    </row>
    <row r="78" spans="1:13" x14ac:dyDescent="0.2">
      <c r="A78" s="217"/>
      <c r="B78" s="217"/>
      <c r="C78" s="217" t="s">
        <v>194</v>
      </c>
      <c r="D78" s="217"/>
      <c r="E78" s="217"/>
      <c r="F78" s="217"/>
      <c r="G78" s="217"/>
      <c r="H78" s="246"/>
      <c r="I78" s="246">
        <v>5232234</v>
      </c>
      <c r="J78" s="217" t="s">
        <v>489</v>
      </c>
      <c r="K78" s="217"/>
      <c r="L78" s="217"/>
      <c r="M78" s="217"/>
    </row>
    <row r="79" spans="1:13" x14ac:dyDescent="0.2">
      <c r="A79" s="217"/>
      <c r="B79" s="217"/>
      <c r="C79" s="217"/>
      <c r="D79" s="217"/>
      <c r="E79" s="217"/>
      <c r="F79" s="217"/>
      <c r="G79" s="217"/>
      <c r="H79" s="353"/>
      <c r="I79" s="353"/>
      <c r="J79" s="2"/>
      <c r="K79" s="217"/>
      <c r="L79" s="217"/>
      <c r="M79" s="217"/>
    </row>
    <row r="80" spans="1:13" x14ac:dyDescent="0.2">
      <c r="A80" s="217"/>
      <c r="B80" s="217"/>
      <c r="C80" s="2" t="s">
        <v>195</v>
      </c>
      <c r="D80" s="217"/>
      <c r="E80" s="217"/>
      <c r="F80" s="217"/>
      <c r="G80" s="217"/>
      <c r="H80" s="585"/>
      <c r="I80" s="586">
        <f>I78+I77</f>
        <v>7182634</v>
      </c>
      <c r="J80" s="2" t="s">
        <v>489</v>
      </c>
      <c r="K80" s="217"/>
      <c r="L80" s="217"/>
      <c r="M80" s="217"/>
    </row>
    <row r="81" spans="1:13" x14ac:dyDescent="0.2">
      <c r="A81" s="217"/>
      <c r="B81" s="217"/>
      <c r="C81" s="217"/>
      <c r="D81" s="217"/>
      <c r="E81" s="217"/>
      <c r="F81" s="217"/>
      <c r="G81" s="217"/>
      <c r="H81" s="133"/>
      <c r="I81" s="133"/>
      <c r="J81" s="217"/>
      <c r="K81" s="217"/>
      <c r="L81" s="217"/>
      <c r="M81" s="217"/>
    </row>
    <row r="82" spans="1:13" x14ac:dyDescent="0.2">
      <c r="A82" s="217"/>
      <c r="B82" s="217" t="s">
        <v>4</v>
      </c>
      <c r="C82" s="217"/>
      <c r="D82" s="217"/>
      <c r="E82" s="217"/>
      <c r="F82" s="217"/>
      <c r="G82" s="217"/>
      <c r="H82" s="133"/>
      <c r="I82" s="133"/>
      <c r="J82" s="217"/>
      <c r="K82" s="217"/>
      <c r="L82" s="217"/>
      <c r="M82" s="217"/>
    </row>
    <row r="83" spans="1:13" x14ac:dyDescent="0.2">
      <c r="A83" s="217"/>
      <c r="B83" s="217"/>
      <c r="C83" s="217"/>
      <c r="D83" s="217"/>
      <c r="E83" s="217"/>
      <c r="F83" s="217"/>
      <c r="G83" s="217"/>
      <c r="H83" s="133"/>
      <c r="I83" s="133"/>
      <c r="J83" s="217"/>
      <c r="K83" s="217"/>
      <c r="L83" s="217"/>
      <c r="M83" s="217"/>
    </row>
    <row r="84" spans="1:13" x14ac:dyDescent="0.2">
      <c r="A84" s="217"/>
      <c r="B84" s="217"/>
      <c r="C84" s="217" t="s">
        <v>193</v>
      </c>
      <c r="D84" s="217"/>
      <c r="E84" s="217"/>
      <c r="F84" s="217"/>
      <c r="G84" s="217"/>
      <c r="I84" s="246">
        <v>1500000</v>
      </c>
      <c r="J84" s="217" t="s">
        <v>489</v>
      </c>
      <c r="K84" s="217"/>
      <c r="L84" s="217"/>
      <c r="M84" s="217"/>
    </row>
    <row r="85" spans="1:13" x14ac:dyDescent="0.2">
      <c r="A85" s="217"/>
      <c r="B85" s="217"/>
      <c r="C85" s="217" t="s">
        <v>194</v>
      </c>
      <c r="D85" s="217"/>
      <c r="E85" s="217"/>
      <c r="F85" s="217"/>
      <c r="G85" s="217"/>
      <c r="I85" s="246">
        <v>2000000</v>
      </c>
      <c r="J85" s="217" t="s">
        <v>489</v>
      </c>
      <c r="K85" s="217"/>
      <c r="L85" s="217"/>
      <c r="M85" s="217"/>
    </row>
    <row r="86" spans="1:13" x14ac:dyDescent="0.2">
      <c r="A86" s="217"/>
      <c r="B86" s="217"/>
      <c r="C86" s="217"/>
      <c r="D86" s="217"/>
      <c r="E86" s="217"/>
      <c r="F86" s="217"/>
      <c r="G86" s="217"/>
      <c r="I86" s="581"/>
      <c r="J86" s="2"/>
      <c r="K86" s="217"/>
      <c r="L86" s="217"/>
      <c r="M86" s="217"/>
    </row>
    <row r="87" spans="1:13" x14ac:dyDescent="0.2">
      <c r="A87" s="217"/>
      <c r="B87" s="217"/>
      <c r="C87" s="2" t="s">
        <v>195</v>
      </c>
      <c r="D87" s="217"/>
      <c r="E87" s="217"/>
      <c r="F87" s="217"/>
      <c r="G87" s="217"/>
      <c r="I87" s="586">
        <f>I84+I85</f>
        <v>3500000</v>
      </c>
      <c r="J87" s="2" t="s">
        <v>489</v>
      </c>
      <c r="K87" s="217"/>
      <c r="L87" s="217"/>
      <c r="M87" s="217"/>
    </row>
    <row r="88" spans="1:13" x14ac:dyDescent="0.2">
      <c r="A88" s="217"/>
      <c r="B88" s="217"/>
      <c r="C88" s="217"/>
      <c r="D88" s="217"/>
      <c r="E88" s="217"/>
      <c r="F88" s="217"/>
      <c r="G88" s="217"/>
      <c r="H88" s="246"/>
      <c r="I88" s="246"/>
      <c r="J88" s="217"/>
      <c r="K88" s="217"/>
      <c r="L88" s="217"/>
      <c r="M88" s="217"/>
    </row>
    <row r="89" spans="1:13" x14ac:dyDescent="0.2">
      <c r="A89" s="217"/>
      <c r="B89" s="217" t="s">
        <v>5</v>
      </c>
      <c r="C89" s="217"/>
      <c r="D89" s="217"/>
      <c r="E89" s="217"/>
      <c r="F89" s="217"/>
      <c r="G89" s="217"/>
      <c r="H89" s="133"/>
      <c r="I89" s="133"/>
      <c r="J89" s="217"/>
      <c r="K89" s="217"/>
      <c r="L89" s="217"/>
      <c r="M89" s="217"/>
    </row>
    <row r="90" spans="1:13" x14ac:dyDescent="0.2">
      <c r="A90" s="217"/>
      <c r="B90" s="217"/>
      <c r="C90" s="217"/>
      <c r="D90" s="217"/>
      <c r="E90" s="217"/>
      <c r="F90" s="217"/>
      <c r="G90" s="217"/>
      <c r="H90" s="215"/>
      <c r="I90" s="246"/>
      <c r="J90" s="217"/>
      <c r="K90" s="217"/>
      <c r="L90" s="217"/>
      <c r="M90" s="217"/>
    </row>
    <row r="91" spans="1:13" x14ac:dyDescent="0.2">
      <c r="A91" s="217"/>
      <c r="B91" s="217"/>
      <c r="C91" s="217" t="s">
        <v>193</v>
      </c>
      <c r="D91" s="217"/>
      <c r="E91" s="217"/>
      <c r="F91" s="217"/>
      <c r="G91" s="217"/>
      <c r="H91" s="215"/>
      <c r="I91" s="2">
        <v>0</v>
      </c>
      <c r="J91" s="217" t="s">
        <v>489</v>
      </c>
      <c r="K91" s="217"/>
      <c r="L91" s="217"/>
      <c r="M91" s="217"/>
    </row>
    <row r="92" spans="1:13" x14ac:dyDescent="0.2">
      <c r="A92" s="217"/>
      <c r="B92" s="217"/>
      <c r="C92" s="217"/>
      <c r="D92" s="217"/>
      <c r="E92" s="217"/>
      <c r="F92" s="217"/>
      <c r="G92" s="217"/>
      <c r="H92" s="215"/>
      <c r="I92" s="2"/>
      <c r="J92" s="217"/>
      <c r="K92" s="217"/>
      <c r="L92" s="217"/>
      <c r="M92" s="217"/>
    </row>
    <row r="93" spans="1:13" x14ac:dyDescent="0.2">
      <c r="A93" s="217"/>
      <c r="B93" s="217"/>
      <c r="C93" s="217"/>
      <c r="D93" s="217" t="s">
        <v>6</v>
      </c>
      <c r="E93" s="217"/>
      <c r="F93" s="217"/>
      <c r="G93" s="217"/>
      <c r="H93" s="215"/>
      <c r="I93" s="2"/>
      <c r="J93" s="217"/>
      <c r="K93" s="217"/>
      <c r="L93" s="217"/>
      <c r="M93" s="217"/>
    </row>
    <row r="94" spans="1:13" x14ac:dyDescent="0.2">
      <c r="A94" s="217"/>
      <c r="B94" s="217"/>
      <c r="C94" s="217"/>
      <c r="D94" s="217" t="s">
        <v>7</v>
      </c>
      <c r="E94" s="217"/>
      <c r="F94" s="217"/>
      <c r="G94" s="217"/>
      <c r="H94" s="215"/>
      <c r="I94" s="2"/>
      <c r="J94" s="217"/>
      <c r="K94" s="217"/>
      <c r="L94" s="217"/>
      <c r="M94" s="217"/>
    </row>
    <row r="95" spans="1:13" x14ac:dyDescent="0.2">
      <c r="A95" s="217"/>
      <c r="B95" s="217"/>
      <c r="C95" s="217"/>
      <c r="D95" s="217" t="s">
        <v>8</v>
      </c>
      <c r="E95" s="217"/>
      <c r="F95" s="217"/>
      <c r="G95" s="217"/>
      <c r="H95" s="215"/>
      <c r="I95" s="2">
        <v>0</v>
      </c>
      <c r="J95" s="217" t="s">
        <v>489</v>
      </c>
      <c r="K95" s="217"/>
      <c r="L95" s="217"/>
      <c r="M95" s="217"/>
    </row>
    <row r="96" spans="1:13" x14ac:dyDescent="0.2">
      <c r="A96" s="217"/>
      <c r="B96" s="217"/>
      <c r="C96" s="217"/>
      <c r="D96" s="217"/>
      <c r="E96" s="217"/>
      <c r="F96" s="217"/>
      <c r="G96" s="217"/>
      <c r="H96" s="215"/>
      <c r="I96" s="2"/>
      <c r="J96" s="217"/>
      <c r="K96" s="217"/>
      <c r="L96" s="217"/>
      <c r="M96" s="217"/>
    </row>
    <row r="97" spans="1:13" x14ac:dyDescent="0.2">
      <c r="A97" s="217"/>
      <c r="B97" s="217"/>
      <c r="C97" s="217" t="s">
        <v>194</v>
      </c>
      <c r="D97" s="217"/>
      <c r="E97" s="217"/>
      <c r="F97" s="217"/>
      <c r="G97" s="217"/>
      <c r="H97" s="215"/>
      <c r="I97" s="2">
        <v>0</v>
      </c>
      <c r="J97" s="217" t="s">
        <v>489</v>
      </c>
      <c r="K97" s="217"/>
      <c r="L97" s="217"/>
      <c r="M97" s="217"/>
    </row>
    <row r="98" spans="1:13" x14ac:dyDescent="0.2">
      <c r="A98" s="217"/>
      <c r="B98" s="217"/>
      <c r="C98" s="217"/>
      <c r="D98" s="217"/>
      <c r="E98" s="217"/>
      <c r="F98" s="217"/>
      <c r="G98" s="217"/>
      <c r="H98" s="215"/>
      <c r="I98" s="2"/>
      <c r="J98" s="217"/>
      <c r="K98" s="217"/>
      <c r="L98" s="217"/>
      <c r="M98" s="217"/>
    </row>
    <row r="99" spans="1:13" x14ac:dyDescent="0.2">
      <c r="A99" s="217"/>
      <c r="B99" s="217"/>
      <c r="C99" s="217"/>
      <c r="D99" s="217" t="s">
        <v>6</v>
      </c>
      <c r="E99" s="217"/>
      <c r="F99" s="217"/>
      <c r="G99" s="217"/>
      <c r="H99" s="215"/>
      <c r="I99" s="2"/>
      <c r="J99" s="217"/>
      <c r="K99" s="217"/>
      <c r="L99" s="217"/>
      <c r="M99" s="217"/>
    </row>
    <row r="100" spans="1:13" x14ac:dyDescent="0.2">
      <c r="A100" s="217"/>
      <c r="B100" s="217"/>
      <c r="C100" s="217"/>
      <c r="D100" s="217" t="s">
        <v>7</v>
      </c>
      <c r="E100" s="217"/>
      <c r="F100" s="217"/>
      <c r="G100" s="217"/>
      <c r="H100" s="215"/>
      <c r="I100" s="2"/>
      <c r="J100" s="217"/>
      <c r="K100" s="217"/>
      <c r="L100" s="217"/>
      <c r="M100" s="217"/>
    </row>
    <row r="101" spans="1:13" x14ac:dyDescent="0.2">
      <c r="A101" s="217"/>
      <c r="B101" s="217"/>
      <c r="C101" s="217"/>
      <c r="D101" s="217" t="s">
        <v>8</v>
      </c>
      <c r="E101" s="217"/>
      <c r="F101" s="217"/>
      <c r="G101" s="217"/>
      <c r="H101" s="215"/>
      <c r="I101" s="2">
        <v>0</v>
      </c>
      <c r="J101" s="217" t="s">
        <v>489</v>
      </c>
      <c r="K101" s="217"/>
      <c r="L101" s="217"/>
      <c r="M101" s="217"/>
    </row>
    <row r="102" spans="1:13" x14ac:dyDescent="0.2">
      <c r="A102" s="217"/>
      <c r="B102" s="217"/>
      <c r="C102" s="217"/>
      <c r="D102" s="217"/>
      <c r="E102" s="217"/>
      <c r="F102" s="217"/>
      <c r="G102" s="217"/>
      <c r="H102" s="215"/>
      <c r="I102" s="2"/>
      <c r="J102" s="217"/>
      <c r="K102" s="217"/>
      <c r="L102" s="217"/>
      <c r="M102" s="217"/>
    </row>
    <row r="103" spans="1:13" x14ac:dyDescent="0.2">
      <c r="A103" s="217"/>
      <c r="B103" s="217"/>
      <c r="C103" s="2" t="s">
        <v>195</v>
      </c>
      <c r="D103" s="217"/>
      <c r="E103" s="217"/>
      <c r="F103" s="217"/>
      <c r="G103" s="217"/>
      <c r="H103" s="215"/>
      <c r="I103" s="2">
        <v>0</v>
      </c>
      <c r="J103" s="2" t="s">
        <v>489</v>
      </c>
      <c r="K103" s="217"/>
      <c r="L103" s="217"/>
      <c r="M103" s="217"/>
    </row>
    <row r="104" spans="1:13" x14ac:dyDescent="0.2">
      <c r="A104" s="217"/>
      <c r="B104" s="217"/>
      <c r="C104" s="217"/>
      <c r="D104" s="217" t="s">
        <v>6</v>
      </c>
      <c r="E104" s="217"/>
      <c r="F104" s="217"/>
      <c r="G104" s="217"/>
      <c r="H104" s="215"/>
      <c r="I104" s="2"/>
      <c r="J104" s="217"/>
      <c r="K104" s="217"/>
      <c r="L104" s="217"/>
      <c r="M104" s="217"/>
    </row>
    <row r="105" spans="1:13" x14ac:dyDescent="0.2">
      <c r="A105" s="217"/>
      <c r="B105" s="217"/>
      <c r="C105" s="217"/>
      <c r="D105" s="217" t="s">
        <v>7</v>
      </c>
      <c r="E105" s="217"/>
      <c r="F105" s="217"/>
      <c r="G105" s="217"/>
      <c r="H105" s="215"/>
      <c r="I105" s="2"/>
      <c r="J105" s="217"/>
      <c r="K105" s="217"/>
      <c r="L105" s="217"/>
      <c r="M105" s="217"/>
    </row>
    <row r="106" spans="1:13" x14ac:dyDescent="0.2">
      <c r="A106" s="217"/>
      <c r="B106" s="217"/>
      <c r="C106" s="217"/>
      <c r="D106" s="217" t="s">
        <v>8</v>
      </c>
      <c r="E106" s="217"/>
      <c r="F106" s="217"/>
      <c r="G106" s="217"/>
      <c r="H106" s="215"/>
      <c r="I106" s="2">
        <v>0</v>
      </c>
      <c r="J106" s="2" t="s">
        <v>489</v>
      </c>
      <c r="K106" s="217"/>
      <c r="L106" s="217"/>
      <c r="M106" s="217"/>
    </row>
    <row r="107" spans="1:13" x14ac:dyDescent="0.2">
      <c r="A107" s="18" t="s">
        <v>9</v>
      </c>
      <c r="B107" s="217"/>
      <c r="C107" s="217"/>
      <c r="D107" s="217"/>
      <c r="E107" s="217"/>
      <c r="F107" s="217"/>
      <c r="G107" s="217"/>
      <c r="H107" s="215"/>
      <c r="I107" s="246"/>
      <c r="J107" s="217"/>
      <c r="K107" s="217"/>
      <c r="L107" s="217"/>
      <c r="M107" s="217"/>
    </row>
    <row r="108" spans="1:13" x14ac:dyDescent="0.2">
      <c r="A108" s="370"/>
      <c r="B108" s="217"/>
      <c r="C108" s="217"/>
      <c r="D108" s="217"/>
      <c r="E108" s="217"/>
      <c r="F108" s="217"/>
      <c r="G108" s="217"/>
      <c r="H108" s="217"/>
      <c r="I108" s="217"/>
      <c r="J108" s="217"/>
      <c r="K108" s="217"/>
      <c r="L108" s="217"/>
      <c r="M108" s="217"/>
    </row>
    <row r="109" spans="1:13" x14ac:dyDescent="0.2">
      <c r="A109" s="370"/>
      <c r="B109" s="601" t="s">
        <v>798</v>
      </c>
      <c r="C109" s="601"/>
      <c r="D109" s="601"/>
      <c r="E109" s="601"/>
      <c r="F109" s="601"/>
      <c r="G109" s="601"/>
      <c r="H109" s="601"/>
      <c r="I109" s="601"/>
      <c r="J109" s="601"/>
      <c r="K109" s="601"/>
      <c r="L109" s="217"/>
      <c r="M109" s="217"/>
    </row>
    <row r="110" spans="1:13" x14ac:dyDescent="0.2">
      <c r="A110" s="370"/>
      <c r="B110" s="601"/>
      <c r="C110" s="601"/>
      <c r="D110" s="601"/>
      <c r="E110" s="601"/>
      <c r="F110" s="601"/>
      <c r="G110" s="601"/>
      <c r="H110" s="601"/>
      <c r="I110" s="601"/>
      <c r="J110" s="601"/>
      <c r="K110" s="601"/>
      <c r="L110" s="217"/>
      <c r="M110" s="217"/>
    </row>
    <row r="111" spans="1:13" ht="8.25" customHeight="1" x14ac:dyDescent="0.2">
      <c r="A111" s="370"/>
      <c r="B111" s="601"/>
      <c r="C111" s="601"/>
      <c r="D111" s="601"/>
      <c r="E111" s="601"/>
      <c r="F111" s="601"/>
      <c r="G111" s="601"/>
      <c r="H111" s="601"/>
      <c r="I111" s="601"/>
      <c r="J111" s="601"/>
      <c r="K111" s="601"/>
      <c r="L111" s="217"/>
      <c r="M111" s="217"/>
    </row>
    <row r="112" spans="1:13" x14ac:dyDescent="0.2">
      <c r="A112" s="370"/>
      <c r="B112" s="352"/>
      <c r="C112" s="352"/>
      <c r="D112" s="352"/>
      <c r="E112" s="352"/>
      <c r="F112" s="352"/>
      <c r="G112" s="352"/>
      <c r="H112" s="352"/>
      <c r="I112" s="352"/>
      <c r="J112" s="352"/>
      <c r="K112" s="352"/>
      <c r="L112" s="217"/>
      <c r="M112" s="217"/>
    </row>
    <row r="113" spans="1:13" ht="14.25" customHeight="1" x14ac:dyDescent="0.2">
      <c r="A113" s="370"/>
      <c r="B113" s="602" t="s">
        <v>57</v>
      </c>
      <c r="C113" s="602"/>
      <c r="D113" s="602"/>
      <c r="E113" s="602"/>
      <c r="F113" s="602"/>
      <c r="G113" s="602"/>
      <c r="H113" s="602"/>
      <c r="I113" s="602"/>
      <c r="J113" s="602"/>
      <c r="K113" s="602"/>
      <c r="L113" s="217"/>
      <c r="M113" s="217"/>
    </row>
    <row r="114" spans="1:13" x14ac:dyDescent="0.2">
      <c r="A114" s="370"/>
      <c r="B114" s="217"/>
      <c r="C114" s="217"/>
      <c r="D114" s="217"/>
      <c r="E114" s="217"/>
      <c r="F114" s="217"/>
      <c r="G114" s="217"/>
      <c r="H114" s="217"/>
      <c r="I114" s="217"/>
      <c r="J114" s="217"/>
      <c r="K114" s="217"/>
      <c r="L114" s="217"/>
      <c r="M114" s="217"/>
    </row>
    <row r="115" spans="1:13" x14ac:dyDescent="0.2">
      <c r="A115" s="370"/>
      <c r="B115" s="217" t="s">
        <v>58</v>
      </c>
      <c r="C115" s="217"/>
      <c r="D115" s="217"/>
      <c r="E115" s="217"/>
      <c r="F115" s="217"/>
      <c r="G115" s="217"/>
      <c r="H115" s="217"/>
      <c r="I115" s="217"/>
      <c r="J115" s="217"/>
      <c r="K115" s="217"/>
      <c r="L115" s="217"/>
      <c r="M115" s="217"/>
    </row>
    <row r="116" spans="1:13" x14ac:dyDescent="0.2">
      <c r="A116" s="370"/>
      <c r="B116" s="217"/>
      <c r="C116" s="217"/>
      <c r="D116" s="217"/>
      <c r="E116" s="217"/>
      <c r="F116" s="217"/>
      <c r="G116" s="217"/>
      <c r="H116" s="217"/>
      <c r="I116" s="217"/>
      <c r="J116" s="217"/>
      <c r="K116" s="217"/>
      <c r="L116" s="217"/>
      <c r="M116" s="217"/>
    </row>
    <row r="117" spans="1:13" x14ac:dyDescent="0.2">
      <c r="A117" s="18" t="s">
        <v>10</v>
      </c>
      <c r="B117" s="217"/>
      <c r="C117" s="217"/>
      <c r="D117" s="217"/>
      <c r="E117" s="217"/>
      <c r="F117" s="217"/>
      <c r="G117" s="217"/>
      <c r="H117" s="217"/>
      <c r="I117" s="217"/>
      <c r="J117" s="217"/>
      <c r="K117" s="217"/>
      <c r="L117" s="217"/>
      <c r="M117" s="217"/>
    </row>
    <row r="118" spans="1:13" x14ac:dyDescent="0.2">
      <c r="A118" s="370"/>
      <c r="B118" s="217"/>
      <c r="C118" s="217"/>
      <c r="D118" s="217"/>
      <c r="E118" s="217"/>
      <c r="F118" s="217"/>
      <c r="G118" s="217"/>
      <c r="H118" s="217"/>
      <c r="I118" s="217"/>
      <c r="J118" s="217"/>
      <c r="K118" s="217"/>
      <c r="L118" s="217"/>
      <c r="M118" s="217"/>
    </row>
    <row r="119" spans="1:13" ht="14.25" customHeight="1" x14ac:dyDescent="0.2">
      <c r="A119" s="370"/>
      <c r="B119" s="602" t="s">
        <v>529</v>
      </c>
      <c r="C119" s="602"/>
      <c r="D119" s="602"/>
      <c r="E119" s="602"/>
      <c r="F119" s="602"/>
      <c r="G119" s="602"/>
      <c r="H119" s="602"/>
      <c r="I119" s="602"/>
      <c r="J119" s="602"/>
      <c r="K119" s="602"/>
      <c r="L119" s="217"/>
      <c r="M119" s="217"/>
    </row>
    <row r="120" spans="1:13" x14ac:dyDescent="0.2">
      <c r="A120" s="370"/>
      <c r="B120" s="602"/>
      <c r="C120" s="602"/>
      <c r="D120" s="602"/>
      <c r="E120" s="602"/>
      <c r="F120" s="602"/>
      <c r="G120" s="602"/>
      <c r="H120" s="602"/>
      <c r="I120" s="602"/>
      <c r="J120" s="602"/>
      <c r="K120" s="602"/>
      <c r="L120" s="217"/>
      <c r="M120" s="217"/>
    </row>
    <row r="121" spans="1:13" x14ac:dyDescent="0.2">
      <c r="A121" s="370"/>
      <c r="B121" s="602"/>
      <c r="C121" s="602"/>
      <c r="D121" s="602"/>
      <c r="E121" s="602"/>
      <c r="F121" s="602"/>
      <c r="G121" s="602"/>
      <c r="H121" s="602"/>
      <c r="I121" s="602"/>
      <c r="J121" s="602"/>
      <c r="K121" s="602"/>
      <c r="L121" s="217"/>
      <c r="M121" s="217"/>
    </row>
    <row r="122" spans="1:13" x14ac:dyDescent="0.2">
      <c r="A122" s="370"/>
      <c r="B122" s="217"/>
      <c r="C122" s="217"/>
      <c r="D122" s="217"/>
      <c r="E122" s="217"/>
      <c r="F122" s="217"/>
      <c r="G122" s="217"/>
      <c r="H122" s="217"/>
      <c r="I122" s="217"/>
      <c r="J122" s="217"/>
      <c r="K122" s="217"/>
      <c r="L122" s="217"/>
      <c r="M122" s="217"/>
    </row>
    <row r="123" spans="1:13" s="57" customFormat="1" ht="21" customHeight="1" x14ac:dyDescent="0.2">
      <c r="A123" s="371"/>
      <c r="B123" s="602" t="s">
        <v>519</v>
      </c>
      <c r="C123" s="602"/>
      <c r="D123" s="602"/>
      <c r="E123" s="602"/>
      <c r="F123" s="602"/>
      <c r="G123" s="602"/>
      <c r="H123" s="602"/>
      <c r="I123" s="602"/>
      <c r="J123" s="602"/>
      <c r="K123" s="602"/>
    </row>
    <row r="124" spans="1:13" s="57" customFormat="1" ht="14.25" x14ac:dyDescent="0.2">
      <c r="A124" s="371"/>
      <c r="B124" s="602"/>
      <c r="C124" s="602"/>
      <c r="D124" s="602"/>
      <c r="E124" s="602"/>
      <c r="F124" s="602"/>
      <c r="G124" s="602"/>
      <c r="H124" s="602"/>
      <c r="I124" s="602"/>
      <c r="J124" s="602"/>
      <c r="K124" s="602"/>
    </row>
    <row r="125" spans="1:13" s="57" customFormat="1" ht="14.25" x14ac:dyDescent="0.2">
      <c r="A125" s="371"/>
      <c r="B125" s="602"/>
      <c r="C125" s="602"/>
      <c r="D125" s="602"/>
      <c r="E125" s="602"/>
      <c r="F125" s="602"/>
      <c r="G125" s="602"/>
      <c r="H125" s="602"/>
      <c r="I125" s="602"/>
      <c r="J125" s="602"/>
      <c r="K125" s="602"/>
    </row>
    <row r="126" spans="1:13" s="57" customFormat="1" ht="14.25" x14ac:dyDescent="0.2">
      <c r="A126" s="371"/>
      <c r="B126" s="602"/>
      <c r="C126" s="602"/>
      <c r="D126" s="602"/>
      <c r="E126" s="602"/>
      <c r="F126" s="602"/>
      <c r="G126" s="602"/>
      <c r="H126" s="602"/>
      <c r="I126" s="602"/>
      <c r="J126" s="602"/>
      <c r="K126" s="602"/>
    </row>
    <row r="127" spans="1:13" x14ac:dyDescent="0.2">
      <c r="A127" s="370"/>
      <c r="B127" s="217"/>
      <c r="C127" s="217"/>
      <c r="D127" s="217"/>
      <c r="E127" s="217"/>
      <c r="F127" s="217"/>
      <c r="G127" s="217"/>
      <c r="H127" s="217"/>
      <c r="I127" s="217"/>
      <c r="J127" s="217"/>
      <c r="K127" s="217"/>
      <c r="L127" s="217"/>
      <c r="M127" s="217"/>
    </row>
    <row r="128" spans="1:13" ht="14.25" customHeight="1" x14ac:dyDescent="0.2">
      <c r="A128" s="370"/>
      <c r="B128" s="602" t="s">
        <v>57</v>
      </c>
      <c r="C128" s="602"/>
      <c r="D128" s="602"/>
      <c r="E128" s="602"/>
      <c r="F128" s="602"/>
      <c r="G128" s="602"/>
      <c r="H128" s="602"/>
      <c r="I128" s="602"/>
      <c r="J128" s="602"/>
      <c r="K128" s="602"/>
      <c r="L128" s="217"/>
      <c r="M128" s="217"/>
    </row>
    <row r="129" spans="1:13" x14ac:dyDescent="0.2">
      <c r="A129" s="370"/>
      <c r="B129" s="217" t="s">
        <v>59</v>
      </c>
      <c r="C129" s="217"/>
      <c r="D129" s="217"/>
      <c r="E129" s="217"/>
      <c r="F129" s="217"/>
      <c r="G129" s="217"/>
      <c r="H129" s="217"/>
      <c r="I129" s="217"/>
      <c r="J129" s="217"/>
      <c r="K129" s="217"/>
      <c r="L129" s="217"/>
      <c r="M129" s="217"/>
    </row>
    <row r="130" spans="1:13" x14ac:dyDescent="0.2">
      <c r="A130" s="370"/>
      <c r="B130" s="217"/>
      <c r="C130" s="217"/>
      <c r="D130" s="217"/>
      <c r="E130" s="217"/>
      <c r="F130" s="217"/>
      <c r="G130" s="217"/>
      <c r="H130" s="217"/>
      <c r="I130" s="217"/>
      <c r="J130" s="217"/>
      <c r="K130" s="217"/>
      <c r="L130" s="217"/>
      <c r="M130" s="217"/>
    </row>
    <row r="131" spans="1:13" x14ac:dyDescent="0.2">
      <c r="A131" s="18" t="s">
        <v>11</v>
      </c>
      <c r="B131" s="217"/>
      <c r="C131" s="217"/>
      <c r="D131" s="217"/>
      <c r="E131" s="217"/>
      <c r="F131" s="217"/>
      <c r="G131" s="217"/>
      <c r="H131" s="217"/>
      <c r="I131" s="217"/>
      <c r="J131" s="217"/>
      <c r="K131" s="217"/>
      <c r="L131" s="217"/>
      <c r="M131" s="217"/>
    </row>
    <row r="132" spans="1:13" x14ac:dyDescent="0.2">
      <c r="A132" s="370"/>
      <c r="B132" s="217"/>
      <c r="C132" s="217"/>
      <c r="D132" s="217"/>
      <c r="E132" s="217"/>
      <c r="F132" s="217"/>
      <c r="G132" s="217"/>
      <c r="H132" s="217"/>
      <c r="I132" s="217"/>
      <c r="J132" s="217"/>
      <c r="K132" s="217"/>
      <c r="L132" s="217"/>
      <c r="M132" s="217"/>
    </row>
    <row r="133" spans="1:13" x14ac:dyDescent="0.2">
      <c r="A133" s="370"/>
      <c r="B133" s="217" t="s">
        <v>60</v>
      </c>
      <c r="C133" s="217"/>
      <c r="D133" s="217"/>
      <c r="E133" s="217"/>
      <c r="F133" s="217"/>
      <c r="G133" s="217"/>
      <c r="H133" s="217"/>
      <c r="I133" s="600">
        <f>Pflicht!K202</f>
        <v>18979105.830000002</v>
      </c>
      <c r="J133" s="600"/>
      <c r="K133" s="217"/>
      <c r="L133" s="217"/>
      <c r="M133" s="217"/>
    </row>
    <row r="134" spans="1:13" x14ac:dyDescent="0.2">
      <c r="A134" s="370"/>
      <c r="B134" s="217"/>
      <c r="C134" s="217"/>
      <c r="D134" s="217"/>
      <c r="E134" s="217"/>
      <c r="F134" s="217"/>
      <c r="G134" s="217"/>
      <c r="H134" s="217"/>
      <c r="I134" s="372"/>
      <c r="J134" s="372"/>
      <c r="K134" s="217"/>
      <c r="L134" s="217"/>
      <c r="M134" s="217"/>
    </row>
    <row r="135" spans="1:13" x14ac:dyDescent="0.2">
      <c r="A135" s="370"/>
      <c r="B135" s="217" t="s">
        <v>61</v>
      </c>
      <c r="C135" s="217"/>
      <c r="D135" s="217"/>
      <c r="E135" s="217"/>
      <c r="F135" s="217"/>
      <c r="G135" s="217"/>
      <c r="H135" s="217"/>
      <c r="I135" s="600">
        <f>Pflicht!K203</f>
        <v>17639245.830000002</v>
      </c>
      <c r="J135" s="600"/>
      <c r="K135" s="217"/>
      <c r="L135" s="217"/>
      <c r="M135" s="217"/>
    </row>
    <row r="136" spans="1:13" x14ac:dyDescent="0.2">
      <c r="A136" s="370"/>
      <c r="B136" s="217"/>
      <c r="C136" s="217"/>
      <c r="D136" s="217"/>
      <c r="E136" s="217"/>
      <c r="F136" s="217"/>
      <c r="G136" s="217"/>
      <c r="H136" s="217"/>
      <c r="I136" s="372"/>
      <c r="J136" s="372"/>
      <c r="K136" s="217"/>
      <c r="L136" s="217"/>
      <c r="M136" s="217"/>
    </row>
    <row r="137" spans="1:13" x14ac:dyDescent="0.2">
      <c r="A137" s="370"/>
      <c r="B137" s="217" t="s">
        <v>62</v>
      </c>
      <c r="C137" s="217"/>
      <c r="D137" s="217"/>
      <c r="E137" s="217"/>
      <c r="F137" s="217"/>
      <c r="G137" s="217"/>
      <c r="H137" s="217"/>
      <c r="I137" s="600">
        <f>Pflicht!K204</f>
        <v>17647314.830000002</v>
      </c>
      <c r="J137" s="600"/>
      <c r="K137" s="217"/>
      <c r="L137" s="217"/>
      <c r="M137" s="217"/>
    </row>
    <row r="138" spans="1:13" x14ac:dyDescent="0.2">
      <c r="A138" s="370"/>
      <c r="B138" s="217"/>
      <c r="C138" s="217"/>
      <c r="D138" s="217"/>
      <c r="E138" s="217"/>
      <c r="F138" s="217"/>
      <c r="G138" s="217"/>
      <c r="H138" s="217"/>
      <c r="I138" s="217"/>
      <c r="J138" s="217"/>
      <c r="K138" s="217"/>
      <c r="L138" s="217"/>
      <c r="M138" s="217"/>
    </row>
    <row r="139" spans="1:13" x14ac:dyDescent="0.2">
      <c r="A139" s="370"/>
      <c r="B139" s="217"/>
      <c r="C139" s="217"/>
      <c r="D139" s="217"/>
      <c r="E139" s="217"/>
      <c r="F139" s="217"/>
      <c r="G139" s="217"/>
      <c r="H139" s="217"/>
      <c r="I139" s="217"/>
      <c r="J139" s="217"/>
      <c r="K139" s="217"/>
      <c r="L139" s="217"/>
      <c r="M139" s="217"/>
    </row>
    <row r="140" spans="1:13" x14ac:dyDescent="0.2">
      <c r="A140" s="18" t="s">
        <v>248</v>
      </c>
      <c r="B140" s="217"/>
      <c r="C140" s="217"/>
      <c r="D140" s="217"/>
      <c r="E140" s="217"/>
      <c r="F140" s="217"/>
      <c r="G140" s="217"/>
      <c r="H140" s="217"/>
      <c r="I140" s="217"/>
      <c r="J140" s="217"/>
      <c r="K140" s="217"/>
      <c r="L140" s="217"/>
      <c r="M140" s="217"/>
    </row>
    <row r="141" spans="1:13" x14ac:dyDescent="0.2">
      <c r="A141" s="370"/>
      <c r="B141" s="217"/>
      <c r="C141" s="217"/>
      <c r="D141" s="217"/>
      <c r="E141" s="217"/>
      <c r="F141" s="217"/>
      <c r="G141" s="217"/>
      <c r="H141" s="217"/>
      <c r="I141" s="217"/>
      <c r="J141" s="217"/>
      <c r="K141" s="217"/>
      <c r="L141" s="217"/>
      <c r="M141" s="217"/>
    </row>
    <row r="142" spans="1:13" x14ac:dyDescent="0.2">
      <c r="A142" s="370"/>
      <c r="B142" s="598" t="s">
        <v>512</v>
      </c>
      <c r="C142" s="598"/>
      <c r="D142" s="598"/>
      <c r="E142" s="598"/>
      <c r="F142" s="598"/>
      <c r="G142" s="598"/>
      <c r="H142" s="598"/>
      <c r="I142" s="598"/>
      <c r="J142" s="598"/>
      <c r="K142" s="598"/>
      <c r="L142" s="217"/>
      <c r="M142" s="217"/>
    </row>
    <row r="143" spans="1:13" x14ac:dyDescent="0.2">
      <c r="A143" s="370"/>
      <c r="B143" s="598"/>
      <c r="C143" s="598"/>
      <c r="D143" s="598"/>
      <c r="E143" s="598"/>
      <c r="F143" s="598"/>
      <c r="G143" s="598"/>
      <c r="H143" s="598"/>
      <c r="I143" s="598"/>
      <c r="J143" s="598"/>
      <c r="K143" s="598"/>
      <c r="L143" s="217"/>
      <c r="M143" s="217"/>
    </row>
    <row r="144" spans="1:13" x14ac:dyDescent="0.2">
      <c r="A144" s="370"/>
      <c r="B144" s="598" t="s">
        <v>255</v>
      </c>
      <c r="C144" s="598"/>
      <c r="D144" s="598"/>
      <c r="E144" s="598"/>
      <c r="F144" s="598"/>
      <c r="G144" s="598"/>
      <c r="H144" s="598"/>
      <c r="I144" s="598"/>
      <c r="J144" s="598"/>
      <c r="K144" s="598"/>
      <c r="L144" s="217"/>
      <c r="M144" s="217"/>
    </row>
    <row r="145" spans="1:13" ht="14.25" customHeight="1" x14ac:dyDescent="0.2">
      <c r="A145" s="370"/>
      <c r="B145" s="598"/>
      <c r="C145" s="598"/>
      <c r="D145" s="598"/>
      <c r="E145" s="598"/>
      <c r="F145" s="598"/>
      <c r="G145" s="598"/>
      <c r="H145" s="598"/>
      <c r="I145" s="598"/>
      <c r="J145" s="598"/>
      <c r="K145" s="598"/>
      <c r="L145" s="217"/>
      <c r="M145" s="217"/>
    </row>
    <row r="146" spans="1:13" x14ac:dyDescent="0.2">
      <c r="A146" s="370"/>
      <c r="B146" s="217"/>
      <c r="C146" s="217"/>
      <c r="D146" s="217"/>
      <c r="E146" s="217"/>
      <c r="F146" s="217"/>
      <c r="G146" s="217"/>
      <c r="H146" s="217"/>
      <c r="I146" s="217"/>
      <c r="J146" s="217"/>
      <c r="K146" s="217"/>
      <c r="L146" s="217"/>
      <c r="M146" s="217"/>
    </row>
    <row r="147" spans="1:13" x14ac:dyDescent="0.2">
      <c r="A147" s="18" t="s">
        <v>12</v>
      </c>
      <c r="B147" s="217"/>
      <c r="C147" s="217"/>
      <c r="D147" s="217"/>
      <c r="E147" s="217"/>
      <c r="F147" s="217"/>
      <c r="G147" s="217"/>
      <c r="H147" s="217"/>
      <c r="I147" s="217"/>
      <c r="J147" s="217"/>
      <c r="K147" s="217"/>
      <c r="L147" s="217"/>
      <c r="M147" s="217"/>
    </row>
    <row r="148" spans="1:13" x14ac:dyDescent="0.2">
      <c r="A148" s="370"/>
      <c r="B148" s="217"/>
      <c r="C148" s="217"/>
      <c r="D148" s="217"/>
      <c r="E148" s="217"/>
      <c r="F148" s="217"/>
      <c r="G148" s="217"/>
      <c r="H148" s="260"/>
      <c r="I148" s="217"/>
      <c r="J148" s="217"/>
      <c r="K148" s="217"/>
      <c r="L148" s="217"/>
      <c r="M148" s="217"/>
    </row>
    <row r="149" spans="1:13" x14ac:dyDescent="0.2">
      <c r="A149" s="370"/>
      <c r="B149" s="217" t="s">
        <v>70</v>
      </c>
      <c r="C149" s="217"/>
      <c r="D149" s="217"/>
      <c r="E149" s="217"/>
      <c r="F149" s="217"/>
      <c r="G149" s="217"/>
      <c r="H149" s="373">
        <v>4</v>
      </c>
      <c r="I149" s="217" t="s">
        <v>256</v>
      </c>
      <c r="J149" s="217"/>
      <c r="K149" s="217"/>
      <c r="L149" s="217"/>
      <c r="M149" s="217"/>
    </row>
    <row r="150" spans="1:13" x14ac:dyDescent="0.2">
      <c r="A150" s="370"/>
      <c r="B150" s="217"/>
      <c r="C150" s="217"/>
      <c r="D150" s="217"/>
      <c r="E150" s="217"/>
      <c r="F150" s="217"/>
      <c r="G150" s="217"/>
      <c r="H150" s="373"/>
      <c r="I150" s="217"/>
      <c r="J150" s="217"/>
      <c r="K150" s="217"/>
      <c r="L150" s="217"/>
      <c r="M150" s="217"/>
    </row>
    <row r="151" spans="1:13" x14ac:dyDescent="0.2">
      <c r="A151" s="370"/>
      <c r="B151" s="217" t="s">
        <v>513</v>
      </c>
      <c r="C151" s="217"/>
      <c r="D151" s="217"/>
      <c r="E151" s="217"/>
      <c r="F151" s="217"/>
      <c r="G151" s="217"/>
      <c r="H151" s="373">
        <v>4</v>
      </c>
      <c r="I151" s="217" t="s">
        <v>256</v>
      </c>
      <c r="J151" s="217"/>
      <c r="K151" s="217"/>
      <c r="L151" s="217"/>
      <c r="M151" s="217"/>
    </row>
    <row r="152" spans="1:13" x14ac:dyDescent="0.2">
      <c r="A152" s="370"/>
      <c r="B152" s="217"/>
      <c r="C152" s="217"/>
      <c r="D152" s="217"/>
      <c r="E152" s="217"/>
      <c r="F152" s="217"/>
      <c r="G152" s="217"/>
      <c r="H152" s="260"/>
      <c r="I152" s="217"/>
      <c r="J152" s="217"/>
      <c r="K152" s="217"/>
      <c r="L152" s="217"/>
      <c r="M152" s="217"/>
    </row>
    <row r="153" spans="1:13" x14ac:dyDescent="0.2">
      <c r="A153" s="18" t="s">
        <v>13</v>
      </c>
      <c r="B153" s="217"/>
      <c r="C153" s="217"/>
      <c r="D153" s="217"/>
      <c r="E153" s="217"/>
      <c r="F153" s="217"/>
      <c r="G153" s="217"/>
      <c r="H153" s="217"/>
      <c r="I153" s="217"/>
      <c r="J153" s="217"/>
      <c r="K153" s="217"/>
      <c r="L153" s="217"/>
      <c r="M153" s="217"/>
    </row>
    <row r="154" spans="1:13" x14ac:dyDescent="0.2">
      <c r="A154" s="370"/>
      <c r="B154" s="217"/>
      <c r="C154" s="217"/>
      <c r="D154" s="217"/>
      <c r="E154" s="217"/>
      <c r="F154" s="217"/>
      <c r="G154" s="217"/>
      <c r="H154" s="217"/>
      <c r="I154" s="217"/>
      <c r="J154" s="217"/>
      <c r="K154" s="217"/>
      <c r="L154" s="217"/>
      <c r="M154" s="217"/>
    </row>
    <row r="155" spans="1:13" x14ac:dyDescent="0.2">
      <c r="A155" s="370"/>
      <c r="B155" s="217" t="s">
        <v>743</v>
      </c>
      <c r="C155" s="217"/>
      <c r="D155" s="217"/>
      <c r="E155" s="217"/>
      <c r="F155" s="217"/>
      <c r="G155" s="217"/>
      <c r="H155" s="217"/>
      <c r="I155" s="217"/>
      <c r="J155" s="217"/>
      <c r="K155" s="217"/>
      <c r="L155" s="217"/>
      <c r="M155" s="217"/>
    </row>
    <row r="156" spans="1:13" x14ac:dyDescent="0.2">
      <c r="A156" s="370"/>
      <c r="B156" s="217"/>
      <c r="C156" s="217"/>
      <c r="D156" s="217"/>
      <c r="E156" s="217"/>
      <c r="F156" s="217"/>
      <c r="G156" s="217"/>
      <c r="H156" s="217"/>
      <c r="I156" s="217"/>
      <c r="J156" s="217"/>
      <c r="K156" s="217"/>
      <c r="L156" s="217"/>
      <c r="M156" s="217"/>
    </row>
    <row r="157" spans="1:13" x14ac:dyDescent="0.2">
      <c r="A157" s="18" t="s">
        <v>299</v>
      </c>
      <c r="B157" s="374"/>
      <c r="C157" s="374"/>
      <c r="D157" s="374"/>
      <c r="E157" s="374"/>
      <c r="F157" s="374"/>
      <c r="G157" s="374"/>
      <c r="H157" s="374"/>
      <c r="I157" s="374"/>
      <c r="J157" s="374"/>
      <c r="K157" s="374"/>
      <c r="L157" s="217"/>
      <c r="M157" s="217"/>
    </row>
    <row r="158" spans="1:13" x14ac:dyDescent="0.2">
      <c r="A158" s="375"/>
      <c r="B158" s="374"/>
      <c r="C158" s="374"/>
      <c r="D158" s="374"/>
      <c r="E158" s="374"/>
      <c r="F158" s="374"/>
      <c r="G158" s="374"/>
      <c r="H158" s="374"/>
      <c r="I158" s="374"/>
      <c r="J158" s="374"/>
      <c r="K158" s="374"/>
      <c r="L158" s="217"/>
      <c r="M158" s="217"/>
    </row>
    <row r="159" spans="1:13" x14ac:dyDescent="0.2">
      <c r="A159" s="375"/>
      <c r="B159" s="374" t="s">
        <v>511</v>
      </c>
      <c r="C159" s="374"/>
      <c r="D159" s="374"/>
      <c r="E159" s="374"/>
      <c r="F159" s="374"/>
      <c r="G159" s="374"/>
      <c r="H159" s="374"/>
      <c r="I159" s="374"/>
      <c r="J159" s="374"/>
      <c r="K159" s="374"/>
      <c r="L159" s="217"/>
      <c r="M159" s="217"/>
    </row>
    <row r="160" spans="1:13" x14ac:dyDescent="0.2">
      <c r="A160" s="375"/>
      <c r="B160" s="374"/>
      <c r="C160" s="374"/>
      <c r="D160" s="374"/>
      <c r="E160" s="374"/>
      <c r="F160" s="374"/>
      <c r="G160" s="374"/>
      <c r="H160" s="374"/>
      <c r="I160" s="374"/>
      <c r="J160" s="374"/>
      <c r="K160" s="374"/>
      <c r="L160" s="217"/>
      <c r="M160" s="217"/>
    </row>
    <row r="161" spans="1:13" ht="15" x14ac:dyDescent="0.25">
      <c r="A161" s="376"/>
      <c r="B161" s="376"/>
      <c r="C161" s="377"/>
      <c r="D161" s="377"/>
      <c r="E161" s="377"/>
      <c r="F161" s="377"/>
      <c r="G161" s="377"/>
      <c r="H161" s="377"/>
      <c r="I161" s="377"/>
      <c r="J161" s="377"/>
      <c r="K161" s="378"/>
      <c r="L161" s="217"/>
      <c r="M161" s="217"/>
    </row>
    <row r="162" spans="1:13" s="24" customFormat="1" x14ac:dyDescent="0.2">
      <c r="A162" s="58" t="s">
        <v>300</v>
      </c>
      <c r="B162" s="58"/>
      <c r="C162" s="357"/>
      <c r="D162" s="357"/>
      <c r="E162" s="357"/>
      <c r="F162" s="357"/>
      <c r="G162" s="357"/>
      <c r="H162" s="357"/>
      <c r="I162" s="357"/>
      <c r="J162" s="357"/>
      <c r="K162" s="357"/>
      <c r="L162" s="217"/>
      <c r="M162" s="217"/>
    </row>
    <row r="163" spans="1:13" s="24" customFormat="1" x14ac:dyDescent="0.2">
      <c r="A163" s="58"/>
      <c r="B163" s="58"/>
      <c r="C163" s="58"/>
      <c r="D163" s="357"/>
      <c r="E163" s="357"/>
      <c r="F163" s="357"/>
      <c r="G163" s="357"/>
      <c r="H163" s="357"/>
      <c r="I163" s="357"/>
      <c r="J163" s="357"/>
      <c r="K163" s="357"/>
      <c r="L163" s="217"/>
      <c r="M163" s="217"/>
    </row>
    <row r="164" spans="1:13" s="59" customFormat="1" x14ac:dyDescent="0.2">
      <c r="A164" s="58" t="s">
        <v>127</v>
      </c>
      <c r="B164" s="379" t="s">
        <v>128</v>
      </c>
      <c r="C164" s="380"/>
      <c r="D164" s="381"/>
      <c r="E164" s="381"/>
      <c r="F164" s="380"/>
      <c r="G164" s="357"/>
      <c r="H164" s="357"/>
      <c r="I164" s="357"/>
      <c r="J164" s="357"/>
      <c r="K164" s="357"/>
      <c r="L164" s="357"/>
      <c r="M164" s="357"/>
    </row>
    <row r="165" spans="1:13" s="59" customFormat="1" ht="5.25" customHeight="1" x14ac:dyDescent="0.2">
      <c r="A165" s="357"/>
      <c r="B165" s="357"/>
      <c r="C165" s="357"/>
      <c r="D165" s="357"/>
      <c r="E165" s="357"/>
      <c r="F165" s="357"/>
      <c r="G165" s="357"/>
      <c r="H165" s="357"/>
      <c r="I165" s="357"/>
      <c r="J165" s="357"/>
      <c r="K165" s="357"/>
      <c r="L165" s="357"/>
      <c r="M165" s="357"/>
    </row>
    <row r="166" spans="1:13" s="59" customFormat="1" x14ac:dyDescent="0.2">
      <c r="A166" s="357"/>
      <c r="B166" s="357" t="s">
        <v>129</v>
      </c>
      <c r="C166" s="357"/>
      <c r="D166" s="357"/>
      <c r="E166" s="357"/>
      <c r="F166" s="357"/>
      <c r="G166" s="382"/>
      <c r="H166" s="382"/>
      <c r="I166" s="382"/>
      <c r="J166" s="382"/>
      <c r="K166" s="382"/>
      <c r="L166" s="382"/>
      <c r="M166" s="357"/>
    </row>
    <row r="167" spans="1:13" s="59" customFormat="1" x14ac:dyDescent="0.2">
      <c r="A167" s="357"/>
      <c r="B167" s="357" t="s">
        <v>130</v>
      </c>
      <c r="C167" s="357"/>
      <c r="D167" s="357"/>
      <c r="E167" s="357"/>
      <c r="F167" s="357"/>
      <c r="G167" s="382"/>
      <c r="H167" s="382"/>
      <c r="I167" s="382"/>
      <c r="J167" s="383"/>
      <c r="K167" s="383"/>
      <c r="L167" s="382"/>
      <c r="M167" s="357"/>
    </row>
    <row r="168" spans="1:13" s="59" customFormat="1" x14ac:dyDescent="0.2">
      <c r="A168" s="357"/>
      <c r="B168" s="357"/>
      <c r="C168" s="357"/>
      <c r="D168" s="357"/>
      <c r="E168" s="357"/>
      <c r="F168" s="357"/>
      <c r="G168" s="357"/>
      <c r="H168" s="357"/>
      <c r="I168" s="357"/>
      <c r="J168" s="363"/>
      <c r="K168" s="363"/>
      <c r="L168" s="357"/>
      <c r="M168" s="357"/>
    </row>
    <row r="169" spans="1:13" s="59" customFormat="1" ht="15" customHeight="1" x14ac:dyDescent="0.2">
      <c r="A169" s="357"/>
      <c r="B169" s="357"/>
      <c r="C169" s="357"/>
      <c r="D169" s="357"/>
      <c r="E169" s="357" t="s">
        <v>131</v>
      </c>
      <c r="F169" s="357"/>
      <c r="G169" s="357"/>
      <c r="I169" s="384">
        <v>0.64600000000000002</v>
      </c>
      <c r="J169" s="385"/>
      <c r="K169" s="401">
        <v>0.63300000000000001</v>
      </c>
      <c r="L169" s="382"/>
      <c r="M169" s="357"/>
    </row>
    <row r="170" spans="1:13" s="59" customFormat="1" ht="15" customHeight="1" x14ac:dyDescent="0.2">
      <c r="A170" s="357"/>
      <c r="B170" s="357"/>
      <c r="C170" s="357"/>
      <c r="D170" s="357"/>
      <c r="E170" s="357" t="s">
        <v>132</v>
      </c>
      <c r="F170" s="357"/>
      <c r="G170" s="357"/>
      <c r="I170" s="384">
        <v>0.35399999999999998</v>
      </c>
      <c r="J170" s="385"/>
      <c r="K170" s="401">
        <v>0.36699999999999999</v>
      </c>
      <c r="L170" s="382"/>
      <c r="M170" s="357"/>
    </row>
    <row r="171" spans="1:13" s="59" customFormat="1" ht="12" customHeight="1" x14ac:dyDescent="0.2">
      <c r="A171" s="357"/>
      <c r="B171" s="357"/>
      <c r="C171" s="357"/>
      <c r="D171" s="357"/>
      <c r="E171" s="357"/>
      <c r="F171" s="357"/>
      <c r="G171" s="357"/>
      <c r="H171" s="382"/>
      <c r="I171" s="357"/>
      <c r="J171" s="385"/>
      <c r="K171" s="386"/>
      <c r="L171" s="382"/>
      <c r="M171" s="357"/>
    </row>
    <row r="172" spans="1:13" s="59" customFormat="1" ht="12" customHeight="1" x14ac:dyDescent="0.2">
      <c r="A172" s="357"/>
      <c r="B172" s="357"/>
      <c r="C172" s="357"/>
      <c r="D172" s="357"/>
      <c r="E172" s="357"/>
      <c r="F172" s="357"/>
      <c r="G172" s="357"/>
      <c r="H172" s="382"/>
      <c r="I172" s="357"/>
      <c r="J172" s="385"/>
      <c r="K172" s="386"/>
      <c r="L172" s="382"/>
      <c r="M172" s="357"/>
    </row>
    <row r="173" spans="1:13" s="59" customFormat="1" ht="12" customHeight="1" x14ac:dyDescent="0.2">
      <c r="A173" s="357"/>
      <c r="B173" s="357"/>
      <c r="C173" s="357"/>
      <c r="D173" s="357"/>
      <c r="E173" s="357"/>
      <c r="F173" s="357"/>
      <c r="G173" s="357"/>
      <c r="H173" s="382"/>
      <c r="I173" s="357"/>
      <c r="J173" s="385"/>
      <c r="K173" s="386"/>
      <c r="L173" s="382"/>
      <c r="M173" s="357"/>
    </row>
    <row r="174" spans="1:13" s="59" customFormat="1" ht="12" customHeight="1" x14ac:dyDescent="0.2">
      <c r="A174" s="357"/>
      <c r="B174" s="357"/>
      <c r="C174" s="357"/>
      <c r="D174" s="357"/>
      <c r="E174" s="357"/>
      <c r="F174" s="357"/>
      <c r="G174" s="357"/>
      <c r="H174" s="382"/>
      <c r="I174" s="357"/>
      <c r="J174" s="385"/>
      <c r="K174" s="386"/>
      <c r="L174" s="382"/>
      <c r="M174" s="357"/>
    </row>
    <row r="175" spans="1:13" s="24" customFormat="1" x14ac:dyDescent="0.2">
      <c r="A175" s="58" t="s">
        <v>133</v>
      </c>
      <c r="B175" s="58" t="s">
        <v>132</v>
      </c>
      <c r="C175" s="217"/>
      <c r="D175" s="357"/>
      <c r="E175" s="357"/>
      <c r="F175" s="217"/>
      <c r="G175" s="217"/>
      <c r="H175" s="387"/>
      <c r="I175" s="217"/>
      <c r="J175" s="122"/>
      <c r="K175" s="122"/>
      <c r="L175" s="217"/>
      <c r="M175" s="217"/>
    </row>
    <row r="176" spans="1:13" s="24" customFormat="1" x14ac:dyDescent="0.2">
      <c r="A176" s="370"/>
      <c r="B176" s="217" t="s">
        <v>247</v>
      </c>
      <c r="C176" s="217"/>
      <c r="D176" s="217"/>
      <c r="E176" s="217"/>
      <c r="F176" s="217"/>
      <c r="G176" s="217"/>
      <c r="H176" s="388"/>
      <c r="I176" s="217"/>
      <c r="J176" s="122"/>
      <c r="K176" s="122"/>
      <c r="L176" s="217"/>
      <c r="M176" s="217"/>
    </row>
    <row r="177" spans="1:13" s="24" customFormat="1" ht="3.75" customHeight="1" x14ac:dyDescent="0.2">
      <c r="A177" s="370"/>
      <c r="B177" s="217"/>
      <c r="C177" s="217"/>
      <c r="D177" s="217"/>
      <c r="E177" s="217"/>
      <c r="F177" s="217"/>
      <c r="G177" s="217"/>
      <c r="H177" s="388"/>
      <c r="I177" s="217"/>
      <c r="J177" s="122"/>
      <c r="K177" s="122"/>
      <c r="L177" s="217"/>
      <c r="M177" s="217"/>
    </row>
    <row r="178" spans="1:13" s="24" customFormat="1" ht="15" customHeight="1" x14ac:dyDescent="0.2">
      <c r="A178" s="370"/>
      <c r="B178" s="217"/>
      <c r="C178" s="217"/>
      <c r="D178" s="357"/>
      <c r="E178" s="58" t="s">
        <v>1005</v>
      </c>
      <c r="F178" s="357"/>
      <c r="G178" s="357"/>
      <c r="H178" s="217"/>
      <c r="I178" s="217"/>
      <c r="J178" s="599">
        <v>0.12</v>
      </c>
      <c r="K178" s="599"/>
      <c r="L178" s="217"/>
      <c r="M178" s="217"/>
    </row>
    <row r="179" spans="1:13" s="24" customFormat="1" ht="15" customHeight="1" x14ac:dyDescent="0.2">
      <c r="A179" s="370"/>
      <c r="B179" s="217"/>
      <c r="C179" s="217"/>
      <c r="D179" s="357"/>
      <c r="E179" s="58" t="s">
        <v>1004</v>
      </c>
      <c r="F179" s="582"/>
      <c r="G179" s="357"/>
      <c r="H179" s="217"/>
      <c r="I179" s="217"/>
      <c r="J179" s="599">
        <v>0.13</v>
      </c>
      <c r="K179" s="599"/>
      <c r="L179" s="217"/>
      <c r="M179" s="217"/>
    </row>
    <row r="180" spans="1:13" s="24" customFormat="1" ht="12" customHeight="1" x14ac:dyDescent="0.2">
      <c r="A180" s="370"/>
      <c r="B180" s="357"/>
      <c r="C180" s="217"/>
      <c r="D180" s="357"/>
      <c r="E180" s="357"/>
      <c r="F180" s="357"/>
      <c r="G180" s="357"/>
      <c r="H180" s="387"/>
      <c r="I180" s="217"/>
      <c r="J180" s="389"/>
      <c r="K180" s="389"/>
      <c r="L180" s="217"/>
      <c r="M180" s="217"/>
    </row>
    <row r="181" spans="1:13" s="59" customFormat="1" ht="15.75" customHeight="1" x14ac:dyDescent="0.2">
      <c r="A181" s="58" t="s">
        <v>134</v>
      </c>
      <c r="B181" s="58" t="s">
        <v>135</v>
      </c>
      <c r="C181" s="357"/>
      <c r="D181" s="357"/>
      <c r="E181" s="357"/>
      <c r="F181" s="357"/>
      <c r="G181" s="357"/>
      <c r="H181" s="357"/>
      <c r="I181" s="357"/>
      <c r="J181" s="390"/>
      <c r="K181" s="390"/>
      <c r="L181" s="357"/>
      <c r="M181" s="357"/>
    </row>
    <row r="182" spans="1:13" s="59" customFormat="1" x14ac:dyDescent="0.2">
      <c r="A182" s="58"/>
      <c r="B182" s="357" t="s">
        <v>136</v>
      </c>
      <c r="C182" s="357"/>
      <c r="D182" s="357"/>
      <c r="E182" s="357"/>
      <c r="F182" s="357"/>
      <c r="G182" s="357"/>
      <c r="H182" s="357"/>
      <c r="I182" s="357"/>
      <c r="J182" s="390"/>
      <c r="K182" s="390"/>
      <c r="L182" s="357"/>
      <c r="M182" s="357"/>
    </row>
    <row r="183" spans="1:13" s="59" customFormat="1" ht="4.5" customHeight="1" x14ac:dyDescent="0.2">
      <c r="A183" s="357"/>
      <c r="B183" s="58"/>
      <c r="C183" s="357" t="s">
        <v>137</v>
      </c>
      <c r="D183" s="357"/>
      <c r="E183" s="357"/>
      <c r="F183" s="357"/>
      <c r="G183" s="357"/>
      <c r="H183" s="357"/>
      <c r="I183" s="357"/>
      <c r="J183" s="390"/>
      <c r="K183" s="390"/>
      <c r="L183" s="357"/>
      <c r="M183" s="357"/>
    </row>
    <row r="184" spans="1:13" s="59" customFormat="1" x14ac:dyDescent="0.2">
      <c r="A184" s="357"/>
      <c r="B184" s="58"/>
      <c r="C184" s="357"/>
      <c r="D184" s="357"/>
      <c r="E184" s="58" t="s">
        <v>1006</v>
      </c>
      <c r="F184" s="357"/>
      <c r="G184" s="357"/>
      <c r="H184" s="357"/>
      <c r="I184" s="357"/>
      <c r="J184" s="599">
        <v>2.1</v>
      </c>
      <c r="K184" s="599"/>
      <c r="L184" s="357"/>
      <c r="M184" s="357"/>
    </row>
    <row r="185" spans="1:13" s="59" customFormat="1" ht="15.75" customHeight="1" x14ac:dyDescent="0.2">
      <c r="A185" s="357"/>
      <c r="B185" s="58"/>
      <c r="C185" s="357"/>
      <c r="D185" s="357"/>
      <c r="E185" s="58" t="s">
        <v>1004</v>
      </c>
      <c r="F185" s="357"/>
      <c r="G185" s="357"/>
      <c r="H185" s="357"/>
      <c r="I185" s="357"/>
      <c r="J185" s="599">
        <v>2.25</v>
      </c>
      <c r="K185" s="599"/>
      <c r="L185" s="357"/>
      <c r="M185" s="357"/>
    </row>
    <row r="186" spans="1:13" s="59" customFormat="1" ht="12" customHeight="1" x14ac:dyDescent="0.2">
      <c r="A186" s="357"/>
      <c r="B186" s="357"/>
      <c r="C186" s="357"/>
      <c r="D186" s="357"/>
      <c r="E186" s="357"/>
      <c r="F186" s="357"/>
      <c r="G186" s="357"/>
      <c r="H186" s="357"/>
      <c r="I186" s="357"/>
      <c r="J186" s="390"/>
      <c r="K186" s="390"/>
      <c r="L186" s="357"/>
      <c r="M186" s="357"/>
    </row>
    <row r="187" spans="1:13" s="59" customFormat="1" x14ac:dyDescent="0.2">
      <c r="A187" s="58" t="s">
        <v>138</v>
      </c>
      <c r="B187" s="379" t="s">
        <v>139</v>
      </c>
      <c r="C187" s="381"/>
      <c r="D187" s="381"/>
      <c r="E187" s="380"/>
      <c r="F187" s="357"/>
      <c r="G187" s="357"/>
      <c r="H187" s="357"/>
      <c r="I187" s="357"/>
      <c r="J187" s="390"/>
      <c r="K187" s="390"/>
      <c r="L187" s="357"/>
      <c r="M187" s="357"/>
    </row>
    <row r="188" spans="1:13" s="59" customFormat="1" x14ac:dyDescent="0.2">
      <c r="A188" s="58"/>
      <c r="B188" s="357" t="s">
        <v>140</v>
      </c>
      <c r="C188" s="357"/>
      <c r="D188" s="357"/>
      <c r="E188" s="357"/>
      <c r="F188" s="357"/>
      <c r="G188" s="357"/>
      <c r="H188" s="357"/>
      <c r="I188" s="357"/>
      <c r="J188" s="390"/>
      <c r="K188" s="390"/>
      <c r="L188" s="357"/>
      <c r="M188" s="357"/>
    </row>
    <row r="189" spans="1:13" s="59" customFormat="1" x14ac:dyDescent="0.2">
      <c r="A189" s="58"/>
      <c r="B189" s="357" t="s">
        <v>141</v>
      </c>
      <c r="C189" s="357"/>
      <c r="D189" s="357"/>
      <c r="E189" s="357"/>
      <c r="F189" s="357"/>
      <c r="G189" s="357"/>
      <c r="H189" s="357"/>
      <c r="I189" s="357"/>
      <c r="J189" s="390"/>
      <c r="K189" s="390"/>
      <c r="L189" s="357"/>
      <c r="M189" s="357"/>
    </row>
    <row r="190" spans="1:13" s="59" customFormat="1" ht="3.75" customHeight="1" x14ac:dyDescent="0.2">
      <c r="A190" s="58"/>
      <c r="B190" s="357"/>
      <c r="C190" s="357"/>
      <c r="D190" s="357"/>
      <c r="E190" s="357"/>
      <c r="F190" s="357"/>
      <c r="G190" s="357"/>
      <c r="H190" s="357"/>
      <c r="I190" s="357"/>
      <c r="J190" s="390"/>
      <c r="K190" s="390"/>
      <c r="L190" s="357"/>
      <c r="M190" s="357"/>
    </row>
    <row r="191" spans="1:13" s="59" customFormat="1" x14ac:dyDescent="0.2">
      <c r="A191" s="58"/>
      <c r="B191" s="357" t="s">
        <v>142</v>
      </c>
      <c r="C191" s="150"/>
      <c r="D191" s="150"/>
      <c r="E191" s="357"/>
      <c r="F191" s="384"/>
      <c r="G191" s="357"/>
      <c r="I191" s="384">
        <v>0.751</v>
      </c>
      <c r="J191" s="390"/>
      <c r="K191" s="401">
        <v>0.71499999999999997</v>
      </c>
      <c r="L191" s="357"/>
      <c r="M191" s="357"/>
    </row>
    <row r="192" spans="1:13" s="59" customFormat="1" x14ac:dyDescent="0.2">
      <c r="A192" s="58"/>
      <c r="B192" s="357" t="s">
        <v>143</v>
      </c>
      <c r="C192" s="150"/>
      <c r="D192" s="150"/>
      <c r="E192" s="357"/>
      <c r="F192" s="384"/>
      <c r="G192" s="357"/>
      <c r="I192" s="384">
        <v>0.249</v>
      </c>
      <c r="J192" s="390"/>
      <c r="K192" s="401">
        <v>0.28499999999999998</v>
      </c>
      <c r="L192" s="357"/>
      <c r="M192" s="357"/>
    </row>
    <row r="193" spans="1:13" s="59" customFormat="1" ht="15" customHeight="1" x14ac:dyDescent="0.2">
      <c r="A193" s="58"/>
      <c r="B193" s="357"/>
      <c r="C193" s="357"/>
      <c r="D193" s="357"/>
      <c r="E193" s="357"/>
      <c r="F193" s="357"/>
      <c r="G193" s="357"/>
      <c r="H193" s="357"/>
      <c r="I193" s="357"/>
      <c r="J193" s="390"/>
      <c r="K193" s="390"/>
      <c r="L193" s="357"/>
      <c r="M193" s="357"/>
    </row>
    <row r="194" spans="1:13" s="59" customFormat="1" x14ac:dyDescent="0.2">
      <c r="A194" s="58" t="s">
        <v>144</v>
      </c>
      <c r="B194" s="58" t="s">
        <v>145</v>
      </c>
      <c r="C194" s="357"/>
      <c r="D194" s="357"/>
      <c r="E194" s="357"/>
      <c r="F194" s="357"/>
      <c r="G194" s="357"/>
      <c r="H194" s="357"/>
      <c r="I194" s="357"/>
      <c r="J194" s="390"/>
      <c r="K194" s="390"/>
      <c r="L194" s="357"/>
      <c r="M194" s="357"/>
    </row>
    <row r="195" spans="1:13" s="59" customFormat="1" x14ac:dyDescent="0.2">
      <c r="A195" s="58"/>
      <c r="B195" s="357" t="s">
        <v>146</v>
      </c>
      <c r="C195" s="357"/>
      <c r="D195" s="357"/>
      <c r="E195" s="357"/>
      <c r="F195" s="357"/>
      <c r="G195" s="357"/>
      <c r="H195" s="391"/>
      <c r="I195" s="357"/>
      <c r="J195" s="390"/>
      <c r="K195" s="392"/>
      <c r="L195" s="357"/>
      <c r="M195" s="357"/>
    </row>
    <row r="196" spans="1:13" s="59" customFormat="1" x14ac:dyDescent="0.2">
      <c r="A196" s="58"/>
      <c r="B196" s="357" t="s">
        <v>147</v>
      </c>
      <c r="C196" s="357"/>
      <c r="D196" s="357"/>
      <c r="F196" s="357"/>
      <c r="G196" s="391"/>
      <c r="H196" s="391"/>
      <c r="I196" s="167" t="s">
        <v>1007</v>
      </c>
      <c r="J196" s="390"/>
      <c r="K196" s="402">
        <v>2.19</v>
      </c>
      <c r="L196" s="357"/>
      <c r="M196" s="357"/>
    </row>
    <row r="197" spans="1:13" s="59" customFormat="1" ht="13.5" customHeight="1" x14ac:dyDescent="0.2">
      <c r="A197" s="58"/>
      <c r="B197" s="357"/>
      <c r="C197" s="357"/>
      <c r="D197" s="357"/>
      <c r="E197" s="357"/>
      <c r="F197" s="357"/>
      <c r="G197" s="391"/>
      <c r="H197" s="391"/>
      <c r="I197" s="150"/>
      <c r="J197" s="390"/>
      <c r="K197" s="392"/>
      <c r="L197" s="357"/>
      <c r="M197" s="357"/>
    </row>
    <row r="198" spans="1:13" s="59" customFormat="1" x14ac:dyDescent="0.2">
      <c r="A198" s="58" t="s">
        <v>148</v>
      </c>
      <c r="B198" s="58" t="s">
        <v>143</v>
      </c>
      <c r="C198" s="357"/>
      <c r="D198" s="357"/>
      <c r="E198" s="357"/>
      <c r="F198" s="357"/>
      <c r="G198" s="391"/>
      <c r="H198" s="391"/>
      <c r="I198" s="150"/>
      <c r="J198" s="390"/>
      <c r="K198" s="392"/>
      <c r="L198" s="357"/>
      <c r="M198" s="357"/>
    </row>
    <row r="199" spans="1:13" s="59" customFormat="1" x14ac:dyDescent="0.2">
      <c r="A199" s="58"/>
      <c r="B199" s="357" t="s">
        <v>164</v>
      </c>
      <c r="C199" s="357"/>
      <c r="D199" s="357"/>
      <c r="E199" s="357"/>
      <c r="F199" s="357"/>
      <c r="G199" s="391"/>
      <c r="H199" s="391"/>
      <c r="I199" s="150"/>
      <c r="J199" s="390"/>
      <c r="K199" s="392"/>
      <c r="L199" s="357"/>
      <c r="M199" s="357"/>
    </row>
    <row r="200" spans="1:13" s="59" customFormat="1" x14ac:dyDescent="0.2">
      <c r="A200" s="58"/>
      <c r="B200" s="357" t="s">
        <v>165</v>
      </c>
      <c r="C200" s="357"/>
      <c r="D200" s="357"/>
      <c r="F200" s="357"/>
      <c r="G200" s="357"/>
      <c r="H200" s="391"/>
      <c r="I200" s="167" t="s">
        <v>1008</v>
      </c>
      <c r="J200" s="390"/>
      <c r="K200" s="402">
        <v>0.08</v>
      </c>
      <c r="L200" s="357"/>
      <c r="M200" s="357"/>
    </row>
    <row r="201" spans="1:13" s="59" customFormat="1" ht="15" customHeight="1" x14ac:dyDescent="0.2">
      <c r="A201" s="58"/>
      <c r="B201" s="357"/>
      <c r="C201" s="357"/>
      <c r="D201" s="357"/>
      <c r="E201" s="357"/>
      <c r="F201" s="357"/>
      <c r="G201" s="357"/>
      <c r="H201" s="357"/>
      <c r="I201" s="357"/>
      <c r="J201" s="390"/>
      <c r="K201" s="402"/>
      <c r="L201" s="357"/>
      <c r="M201" s="357"/>
    </row>
    <row r="202" spans="1:13" s="59" customFormat="1" x14ac:dyDescent="0.2">
      <c r="A202" s="58" t="s">
        <v>166</v>
      </c>
      <c r="B202" s="58" t="s">
        <v>167</v>
      </c>
      <c r="C202" s="357"/>
      <c r="D202" s="357"/>
      <c r="E202" s="357"/>
      <c r="F202" s="357"/>
      <c r="G202" s="357"/>
      <c r="H202" s="357"/>
      <c r="I202" s="357"/>
      <c r="J202" s="390"/>
      <c r="K202" s="392"/>
      <c r="L202" s="357"/>
      <c r="M202" s="357"/>
    </row>
    <row r="203" spans="1:13" s="59" customFormat="1" x14ac:dyDescent="0.2">
      <c r="A203" s="58"/>
      <c r="B203" s="357" t="s">
        <v>168</v>
      </c>
      <c r="C203" s="357"/>
      <c r="D203" s="357"/>
      <c r="E203" s="357"/>
      <c r="F203" s="357"/>
      <c r="G203" s="357"/>
      <c r="H203" s="357"/>
      <c r="I203" s="167" t="s">
        <v>1009</v>
      </c>
      <c r="J203" s="390"/>
      <c r="K203" s="392"/>
      <c r="L203" s="357"/>
      <c r="M203" s="357"/>
    </row>
    <row r="204" spans="1:13" s="59" customFormat="1" x14ac:dyDescent="0.2">
      <c r="A204" s="357"/>
      <c r="B204" s="357" t="s">
        <v>169</v>
      </c>
      <c r="C204" s="357"/>
      <c r="D204" s="357"/>
      <c r="E204" s="357"/>
      <c r="F204" s="357"/>
      <c r="G204" s="357"/>
      <c r="H204" s="391"/>
      <c r="I204" s="357"/>
      <c r="J204" s="390"/>
      <c r="K204" s="402">
        <v>0.32</v>
      </c>
      <c r="L204" s="357"/>
      <c r="M204" s="357"/>
    </row>
    <row r="205" spans="1:13" s="59" customFormat="1" ht="15" customHeight="1" x14ac:dyDescent="0.2">
      <c r="A205" s="357"/>
      <c r="B205" s="357"/>
      <c r="C205" s="357"/>
      <c r="D205" s="357"/>
      <c r="E205" s="357"/>
      <c r="F205" s="357"/>
      <c r="G205" s="357"/>
      <c r="H205" s="357"/>
      <c r="I205" s="357"/>
      <c r="J205" s="390"/>
      <c r="K205" s="390"/>
      <c r="L205" s="357"/>
      <c r="M205" s="357"/>
    </row>
    <row r="206" spans="1:13" s="59" customFormat="1" ht="16.5" customHeight="1" x14ac:dyDescent="0.2">
      <c r="A206" s="248" t="s">
        <v>170</v>
      </c>
      <c r="B206" s="355"/>
      <c r="C206" s="355"/>
      <c r="D206" s="355"/>
      <c r="E206" s="355"/>
      <c r="F206" s="355"/>
      <c r="G206" s="393"/>
      <c r="H206" s="355"/>
      <c r="I206" s="355"/>
      <c r="J206" s="394"/>
      <c r="K206" s="394"/>
      <c r="L206" s="356"/>
      <c r="M206" s="357"/>
    </row>
    <row r="207" spans="1:13" s="59" customFormat="1" ht="5.25" customHeight="1" x14ac:dyDescent="0.2">
      <c r="A207" s="361"/>
      <c r="B207" s="357"/>
      <c r="C207" s="357"/>
      <c r="D207" s="357"/>
      <c r="E207" s="357"/>
      <c r="F207" s="357"/>
      <c r="G207" s="58"/>
      <c r="H207" s="357"/>
      <c r="I207" s="357"/>
      <c r="J207" s="390"/>
      <c r="K207" s="390"/>
      <c r="L207" s="358"/>
      <c r="M207" s="357"/>
    </row>
    <row r="208" spans="1:13" s="59" customFormat="1" x14ac:dyDescent="0.2">
      <c r="A208" s="361" t="s">
        <v>3</v>
      </c>
      <c r="B208" s="357"/>
      <c r="C208" s="357"/>
      <c r="D208" s="357"/>
      <c r="E208" s="357"/>
      <c r="F208" s="357"/>
      <c r="G208" s="58"/>
      <c r="H208" s="357"/>
      <c r="I208" s="357"/>
      <c r="J208" s="390"/>
      <c r="K208" s="390"/>
      <c r="L208" s="358"/>
      <c r="M208" s="357"/>
    </row>
    <row r="209" spans="1:13" s="59" customFormat="1" ht="5.25" customHeight="1" x14ac:dyDescent="0.2">
      <c r="A209" s="361"/>
      <c r="B209" s="357"/>
      <c r="C209" s="357"/>
      <c r="D209" s="357"/>
      <c r="E209" s="357"/>
      <c r="F209" s="357"/>
      <c r="G209" s="58"/>
      <c r="H209" s="357"/>
      <c r="I209" s="357"/>
      <c r="J209" s="390"/>
      <c r="K209" s="390"/>
      <c r="L209" s="358"/>
      <c r="M209" s="357"/>
    </row>
    <row r="210" spans="1:13" s="59" customFormat="1" x14ac:dyDescent="0.2">
      <c r="A210" s="361" t="s">
        <v>171</v>
      </c>
      <c r="B210" s="357"/>
      <c r="C210" s="357"/>
      <c r="D210" s="357"/>
      <c r="E210" s="357"/>
      <c r="F210" s="357"/>
      <c r="G210" s="58"/>
      <c r="H210" s="357"/>
      <c r="I210" s="357"/>
      <c r="J210" s="390"/>
      <c r="K210" s="390"/>
      <c r="L210" s="358"/>
      <c r="M210" s="357"/>
    </row>
    <row r="211" spans="1:13" s="59" customFormat="1" ht="5.25" customHeight="1" x14ac:dyDescent="0.2">
      <c r="A211" s="361"/>
      <c r="B211" s="357"/>
      <c r="C211" s="357"/>
      <c r="D211" s="357"/>
      <c r="E211" s="357"/>
      <c r="F211" s="357"/>
      <c r="G211" s="58"/>
      <c r="H211" s="357"/>
      <c r="I211" s="357"/>
      <c r="J211" s="390"/>
      <c r="K211" s="390"/>
      <c r="L211" s="358"/>
      <c r="M211" s="357"/>
    </row>
    <row r="212" spans="1:13" s="59" customFormat="1" x14ac:dyDescent="0.2">
      <c r="A212" s="395" t="s">
        <v>736</v>
      </c>
      <c r="B212" s="359"/>
      <c r="C212" s="359"/>
      <c r="D212" s="359"/>
      <c r="E212" s="359"/>
      <c r="F212" s="359"/>
      <c r="G212" s="364"/>
      <c r="H212" s="359"/>
      <c r="I212" s="359"/>
      <c r="J212" s="396"/>
      <c r="K212" s="396"/>
      <c r="L212" s="360"/>
      <c r="M212" s="357"/>
    </row>
    <row r="213" spans="1:13" s="59" customFormat="1" x14ac:dyDescent="0.2">
      <c r="A213" s="357"/>
      <c r="B213" s="357"/>
      <c r="C213" s="357"/>
      <c r="D213" s="357"/>
      <c r="E213" s="357"/>
      <c r="F213" s="357"/>
      <c r="G213" s="357"/>
      <c r="H213" s="357"/>
      <c r="I213" s="357"/>
      <c r="J213" s="390"/>
      <c r="K213" s="390"/>
      <c r="L213" s="357"/>
      <c r="M213" s="357"/>
    </row>
    <row r="214" spans="1:13" s="59" customFormat="1" ht="13.5" customHeight="1" x14ac:dyDescent="0.2">
      <c r="A214" s="357"/>
      <c r="B214" s="357"/>
      <c r="C214" s="357"/>
      <c r="D214" s="357"/>
      <c r="E214" s="357"/>
      <c r="F214" s="357"/>
      <c r="G214" s="357"/>
      <c r="H214" s="357"/>
      <c r="I214" s="357"/>
      <c r="J214" s="390"/>
      <c r="K214" s="390"/>
      <c r="L214" s="357"/>
      <c r="M214" s="357"/>
    </row>
    <row r="215" spans="1:13" s="59" customFormat="1" x14ac:dyDescent="0.2">
      <c r="A215" s="58" t="s">
        <v>172</v>
      </c>
      <c r="B215" s="58" t="s">
        <v>173</v>
      </c>
      <c r="C215" s="357"/>
      <c r="D215" s="357"/>
      <c r="E215" s="357"/>
      <c r="F215" s="357"/>
      <c r="G215" s="357"/>
      <c r="H215" s="391"/>
      <c r="I215" s="357"/>
      <c r="J215" s="390"/>
      <c r="K215" s="397"/>
      <c r="L215" s="357"/>
      <c r="M215" s="357"/>
    </row>
    <row r="216" spans="1:13" s="59" customFormat="1" x14ac:dyDescent="0.2">
      <c r="A216" s="357"/>
      <c r="B216" s="357" t="s">
        <v>174</v>
      </c>
      <c r="C216" s="357"/>
      <c r="D216" s="357"/>
      <c r="E216" s="357"/>
      <c r="F216" s="357"/>
      <c r="G216" s="357"/>
      <c r="H216" s="357"/>
      <c r="I216" s="357"/>
      <c r="J216" s="390"/>
      <c r="K216" s="390"/>
      <c r="L216" s="357"/>
      <c r="M216" s="357"/>
    </row>
    <row r="217" spans="1:13" s="59" customFormat="1" x14ac:dyDescent="0.2">
      <c r="A217" s="357"/>
      <c r="B217" s="357" t="s">
        <v>175</v>
      </c>
      <c r="C217" s="357"/>
      <c r="D217" s="357"/>
      <c r="E217" s="357"/>
      <c r="F217" s="357"/>
      <c r="G217" s="357"/>
      <c r="H217" s="357"/>
      <c r="J217" s="167" t="s">
        <v>1010</v>
      </c>
      <c r="K217" s="402">
        <v>0.48</v>
      </c>
      <c r="L217" s="357"/>
      <c r="M217" s="357"/>
    </row>
    <row r="218" spans="1:13" s="59" customFormat="1" ht="14.25" customHeight="1" x14ac:dyDescent="0.2">
      <c r="A218" s="357"/>
      <c r="B218" s="357"/>
      <c r="C218" s="357"/>
      <c r="D218" s="357"/>
      <c r="E218" s="357"/>
      <c r="F218" s="357"/>
      <c r="G218" s="357"/>
      <c r="H218" s="357"/>
      <c r="I218" s="357"/>
      <c r="J218" s="390"/>
      <c r="K218" s="390"/>
      <c r="L218" s="357"/>
      <c r="M218" s="357"/>
    </row>
    <row r="219" spans="1:13" s="59" customFormat="1" x14ac:dyDescent="0.2">
      <c r="A219" s="58" t="s">
        <v>176</v>
      </c>
      <c r="B219" s="58" t="s">
        <v>177</v>
      </c>
      <c r="C219" s="357"/>
      <c r="D219" s="357"/>
      <c r="E219" s="357"/>
      <c r="F219" s="357"/>
      <c r="G219" s="357"/>
      <c r="H219" s="357"/>
      <c r="I219" s="357"/>
      <c r="J219" s="390"/>
      <c r="K219" s="390"/>
      <c r="L219" s="357"/>
      <c r="M219" s="357"/>
    </row>
    <row r="220" spans="1:13" s="59" customFormat="1" ht="16.5" customHeight="1" x14ac:dyDescent="0.2">
      <c r="A220" s="357"/>
      <c r="B220" s="357" t="s">
        <v>567</v>
      </c>
      <c r="C220" s="357"/>
      <c r="D220" s="357"/>
      <c r="E220" s="357"/>
      <c r="F220" s="357"/>
      <c r="G220" s="357"/>
      <c r="H220" s="391"/>
      <c r="I220" s="357"/>
      <c r="J220" s="390" t="s">
        <v>1011</v>
      </c>
      <c r="K220" s="403">
        <v>17.899999999999999</v>
      </c>
      <c r="L220" s="357"/>
      <c r="M220" s="357"/>
    </row>
    <row r="221" spans="1:13" s="59" customFormat="1" ht="14.25" customHeight="1" x14ac:dyDescent="0.2">
      <c r="A221" s="357"/>
      <c r="B221" s="357"/>
      <c r="C221" s="357"/>
      <c r="D221" s="357"/>
      <c r="E221" s="357"/>
      <c r="F221" s="357"/>
      <c r="G221" s="357"/>
      <c r="H221" s="357"/>
      <c r="I221" s="357"/>
      <c r="J221" s="390"/>
      <c r="K221" s="397"/>
      <c r="L221" s="357"/>
      <c r="M221" s="357"/>
    </row>
    <row r="222" spans="1:13" s="59" customFormat="1" x14ac:dyDescent="0.2">
      <c r="A222" s="58" t="s">
        <v>178</v>
      </c>
      <c r="B222" s="58" t="s">
        <v>179</v>
      </c>
      <c r="C222" s="357"/>
      <c r="D222" s="217"/>
      <c r="E222" s="357"/>
      <c r="F222" s="357"/>
      <c r="G222" s="357"/>
      <c r="H222" s="357"/>
      <c r="I222" s="357"/>
      <c r="J222" s="390"/>
      <c r="K222" s="397"/>
      <c r="L222" s="357"/>
      <c r="M222" s="357"/>
    </row>
    <row r="223" spans="1:13" s="59" customFormat="1" x14ac:dyDescent="0.2">
      <c r="A223" s="357"/>
      <c r="B223" s="357" t="s">
        <v>180</v>
      </c>
      <c r="C223" s="357"/>
      <c r="D223" s="217"/>
      <c r="E223" s="357"/>
      <c r="F223" s="357"/>
      <c r="G223" s="357"/>
      <c r="H223" s="357"/>
      <c r="I223" s="357"/>
      <c r="J223" s="390"/>
      <c r="K223" s="397"/>
      <c r="L223" s="357"/>
      <c r="M223" s="357"/>
    </row>
    <row r="224" spans="1:13" s="59" customFormat="1" x14ac:dyDescent="0.2">
      <c r="A224" s="357"/>
      <c r="B224" s="357" t="s">
        <v>181</v>
      </c>
      <c r="C224" s="357"/>
      <c r="D224" s="217"/>
      <c r="E224" s="357"/>
      <c r="F224" s="357"/>
      <c r="G224" s="357"/>
      <c r="H224" s="357"/>
      <c r="I224" s="357"/>
      <c r="J224" s="390"/>
      <c r="K224" s="397"/>
      <c r="L224" s="357"/>
      <c r="M224" s="357"/>
    </row>
    <row r="225" spans="1:13" s="59" customFormat="1" x14ac:dyDescent="0.2">
      <c r="A225" s="357"/>
      <c r="B225" s="357" t="s">
        <v>182</v>
      </c>
      <c r="C225" s="357"/>
      <c r="D225" s="217"/>
      <c r="E225" s="357"/>
      <c r="F225" s="357"/>
      <c r="G225" s="357"/>
      <c r="H225" s="357"/>
      <c r="I225" s="357"/>
      <c r="J225" s="390" t="s">
        <v>1012</v>
      </c>
      <c r="K225" s="403">
        <v>64.5</v>
      </c>
      <c r="L225" s="357"/>
      <c r="M225" s="357"/>
    </row>
    <row r="226" spans="1:13" s="59" customFormat="1" ht="13.5" customHeight="1" x14ac:dyDescent="0.2">
      <c r="A226" s="357"/>
      <c r="B226" s="357"/>
      <c r="C226" s="357"/>
      <c r="D226" s="217"/>
      <c r="E226" s="357"/>
      <c r="F226" s="357"/>
      <c r="G226" s="357"/>
      <c r="H226" s="357"/>
      <c r="I226" s="357"/>
      <c r="J226" s="390"/>
      <c r="K226" s="397"/>
      <c r="L226" s="357"/>
      <c r="M226" s="357"/>
    </row>
    <row r="227" spans="1:13" s="59" customFormat="1" x14ac:dyDescent="0.2">
      <c r="A227" s="58" t="s">
        <v>183</v>
      </c>
      <c r="B227" s="58" t="s">
        <v>184</v>
      </c>
      <c r="C227" s="357"/>
      <c r="D227" s="217"/>
      <c r="E227" s="357"/>
      <c r="F227" s="357"/>
      <c r="G227" s="357"/>
      <c r="H227" s="357"/>
      <c r="I227" s="357"/>
      <c r="J227" s="390"/>
      <c r="K227" s="397"/>
      <c r="L227" s="357"/>
      <c r="M227" s="357"/>
    </row>
    <row r="228" spans="1:13" s="59" customFormat="1" x14ac:dyDescent="0.2">
      <c r="A228" s="357"/>
      <c r="B228" s="357" t="s">
        <v>185</v>
      </c>
      <c r="C228" s="357"/>
      <c r="D228" s="217"/>
      <c r="E228" s="357"/>
      <c r="F228" s="357"/>
      <c r="G228" s="357"/>
      <c r="H228" s="357"/>
      <c r="I228" s="357"/>
      <c r="J228" s="390"/>
      <c r="K228" s="397"/>
      <c r="L228" s="357"/>
      <c r="M228" s="357"/>
    </row>
    <row r="229" spans="1:13" s="59" customFormat="1" x14ac:dyDescent="0.2">
      <c r="A229" s="357"/>
      <c r="B229" s="357" t="s">
        <v>186</v>
      </c>
      <c r="C229" s="357"/>
      <c r="D229" s="217"/>
      <c r="E229" s="357"/>
      <c r="F229" s="357"/>
      <c r="G229" s="357"/>
      <c r="H229" s="357"/>
      <c r="I229" s="357"/>
      <c r="J229" s="390" t="s">
        <v>1013</v>
      </c>
      <c r="K229" s="403">
        <v>47.44</v>
      </c>
      <c r="L229" s="357"/>
      <c r="M229" s="357"/>
    </row>
    <row r="230" spans="1:13" s="24" customFormat="1" x14ac:dyDescent="0.2">
      <c r="A230" s="370"/>
      <c r="B230" s="217"/>
      <c r="C230" s="217"/>
      <c r="D230" s="217"/>
      <c r="E230" s="217"/>
      <c r="F230" s="217"/>
      <c r="G230" s="217"/>
      <c r="H230" s="217"/>
      <c r="I230" s="217"/>
      <c r="J230" s="398"/>
      <c r="K230" s="397"/>
      <c r="L230" s="217"/>
      <c r="M230" s="217"/>
    </row>
    <row r="231" spans="1:13" s="59" customFormat="1" x14ac:dyDescent="0.2">
      <c r="A231" s="58" t="s">
        <v>189</v>
      </c>
      <c r="B231" s="58" t="s">
        <v>187</v>
      </c>
      <c r="C231" s="357"/>
      <c r="D231" s="357"/>
      <c r="E231" s="357"/>
      <c r="F231" s="357"/>
      <c r="G231" s="357"/>
      <c r="H231" s="399"/>
      <c r="I231" s="357"/>
      <c r="J231" s="109"/>
      <c r="K231" s="109"/>
      <c r="L231" s="357"/>
      <c r="M231" s="357"/>
    </row>
    <row r="232" spans="1:13" s="59" customFormat="1" ht="12" customHeight="1" x14ac:dyDescent="0.2">
      <c r="A232" s="58"/>
      <c r="B232" s="58"/>
      <c r="C232" s="357"/>
      <c r="D232" s="357"/>
      <c r="E232" s="357"/>
      <c r="F232" s="357"/>
      <c r="G232" s="357"/>
      <c r="H232" s="357"/>
      <c r="I232" s="357"/>
      <c r="J232" s="109"/>
      <c r="K232" s="109"/>
      <c r="L232" s="357"/>
      <c r="M232" s="357"/>
    </row>
    <row r="233" spans="1:13" s="59" customFormat="1" x14ac:dyDescent="0.2">
      <c r="A233" s="357"/>
      <c r="B233" s="363" t="s">
        <v>257</v>
      </c>
      <c r="C233" s="357"/>
      <c r="D233" s="357"/>
      <c r="E233" s="357"/>
      <c r="F233" s="357"/>
      <c r="G233" s="357"/>
      <c r="H233" s="357"/>
      <c r="I233" s="357"/>
      <c r="J233" s="109"/>
      <c r="K233" s="109"/>
      <c r="L233" s="357"/>
      <c r="M233" s="357"/>
    </row>
    <row r="234" spans="1:13" s="59" customFormat="1" x14ac:dyDescent="0.2">
      <c r="A234" s="357"/>
      <c r="B234" s="363" t="s">
        <v>292</v>
      </c>
      <c r="C234" s="357"/>
      <c r="D234" s="357"/>
      <c r="E234" s="357"/>
      <c r="F234" s="357"/>
      <c r="G234" s="357"/>
      <c r="H234" s="357"/>
      <c r="I234" s="357"/>
      <c r="J234" s="109"/>
      <c r="K234" s="109"/>
      <c r="L234" s="357"/>
      <c r="M234" s="357"/>
    </row>
    <row r="235" spans="1:13" s="59" customFormat="1" x14ac:dyDescent="0.2">
      <c r="A235" s="357"/>
      <c r="B235" s="363" t="s">
        <v>293</v>
      </c>
      <c r="C235" s="357"/>
      <c r="D235" s="357"/>
      <c r="E235" s="357"/>
      <c r="F235" s="357"/>
      <c r="G235" s="357"/>
      <c r="H235" s="357"/>
      <c r="I235" s="357"/>
      <c r="J235" s="109"/>
      <c r="K235" s="109"/>
      <c r="L235" s="357"/>
      <c r="M235" s="357"/>
    </row>
    <row r="236" spans="1:13" s="59" customFormat="1" x14ac:dyDescent="0.2">
      <c r="A236" s="357"/>
      <c r="B236" s="363" t="s">
        <v>1014</v>
      </c>
      <c r="C236" s="357"/>
      <c r="D236" s="357"/>
      <c r="E236" s="357"/>
      <c r="F236" s="357"/>
      <c r="G236" s="357"/>
      <c r="H236" s="357"/>
      <c r="I236" s="357"/>
      <c r="J236" s="109"/>
      <c r="K236" s="109"/>
      <c r="L236" s="357"/>
      <c r="M236" s="357"/>
    </row>
    <row r="237" spans="1:13" s="59" customFormat="1" x14ac:dyDescent="0.2">
      <c r="A237" s="357"/>
      <c r="B237" s="363" t="s">
        <v>568</v>
      </c>
      <c r="C237" s="357"/>
      <c r="D237" s="357"/>
      <c r="E237" s="357"/>
      <c r="F237" s="357"/>
      <c r="G237" s="357"/>
      <c r="H237" s="357"/>
      <c r="I237" s="357"/>
      <c r="J237" s="109"/>
      <c r="K237" s="109"/>
      <c r="L237" s="357"/>
      <c r="M237" s="357"/>
    </row>
    <row r="238" spans="1:13" s="24" customFormat="1" ht="12" customHeight="1" x14ac:dyDescent="0.2">
      <c r="A238" s="370"/>
      <c r="B238" s="217"/>
      <c r="C238" s="217"/>
      <c r="D238" s="217"/>
      <c r="E238" s="217"/>
      <c r="F238" s="217"/>
      <c r="G238" s="217"/>
      <c r="H238" s="217"/>
      <c r="I238" s="217"/>
      <c r="J238" s="369"/>
      <c r="K238" s="369"/>
      <c r="L238" s="217"/>
      <c r="M238" s="217"/>
    </row>
    <row r="239" spans="1:13" s="59" customFormat="1" x14ac:dyDescent="0.2">
      <c r="A239" s="58" t="s">
        <v>296</v>
      </c>
      <c r="B239" s="58" t="s">
        <v>188</v>
      </c>
      <c r="C239" s="357"/>
      <c r="D239" s="357"/>
      <c r="E239" s="357"/>
      <c r="F239" s="357"/>
      <c r="G239" s="357"/>
      <c r="H239" s="357"/>
      <c r="I239" s="357"/>
      <c r="J239" s="109"/>
      <c r="K239" s="109"/>
      <c r="L239" s="357"/>
      <c r="M239" s="357"/>
    </row>
    <row r="240" spans="1:13" s="59" customFormat="1" ht="12.75" customHeight="1" x14ac:dyDescent="0.2">
      <c r="A240" s="58"/>
      <c r="B240" s="58"/>
      <c r="C240" s="58"/>
      <c r="D240" s="357"/>
      <c r="E240" s="357"/>
      <c r="F240" s="357"/>
      <c r="G240" s="357"/>
      <c r="H240" s="357"/>
      <c r="I240" s="357"/>
      <c r="J240" s="109"/>
      <c r="K240" s="109"/>
      <c r="L240" s="357"/>
      <c r="M240" s="357"/>
    </row>
    <row r="241" spans="1:13" s="59" customFormat="1" x14ac:dyDescent="0.2">
      <c r="A241" s="357"/>
      <c r="B241" s="357" t="s">
        <v>258</v>
      </c>
      <c r="C241" s="357"/>
      <c r="D241" s="357"/>
      <c r="E241" s="357"/>
      <c r="F241" s="357"/>
      <c r="G241" s="357"/>
      <c r="H241" s="357"/>
      <c r="I241" s="357"/>
      <c r="J241" s="109"/>
      <c r="K241" s="109"/>
      <c r="L241" s="357"/>
      <c r="M241" s="357"/>
    </row>
    <row r="242" spans="1:13" s="59" customFormat="1" x14ac:dyDescent="0.2">
      <c r="A242" s="58"/>
      <c r="B242" s="357" t="s">
        <v>294</v>
      </c>
      <c r="C242" s="357"/>
      <c r="D242" s="357"/>
      <c r="E242" s="357"/>
      <c r="F242" s="357"/>
      <c r="G242" s="357"/>
      <c r="H242" s="357"/>
      <c r="I242" s="357"/>
      <c r="J242" s="109"/>
      <c r="K242" s="109"/>
      <c r="L242" s="357"/>
      <c r="M242" s="357"/>
    </row>
    <row r="243" spans="1:13" s="59" customFormat="1" x14ac:dyDescent="0.2">
      <c r="A243" s="58"/>
      <c r="B243" s="357" t="s">
        <v>295</v>
      </c>
      <c r="C243" s="357"/>
      <c r="D243" s="357"/>
      <c r="E243" s="357"/>
      <c r="F243" s="357"/>
      <c r="G243" s="357"/>
      <c r="H243" s="357"/>
      <c r="I243" s="357"/>
      <c r="J243" s="109"/>
      <c r="K243" s="109"/>
      <c r="L243" s="357"/>
      <c r="M243" s="357"/>
    </row>
    <row r="244" spans="1:13" s="59" customFormat="1" ht="15" customHeight="1" x14ac:dyDescent="0.2">
      <c r="A244" s="357"/>
      <c r="B244" s="357"/>
      <c r="C244" s="357"/>
      <c r="D244" s="357"/>
      <c r="E244" s="363"/>
      <c r="F244" s="357"/>
      <c r="G244" s="357"/>
      <c r="H244" s="357"/>
      <c r="I244" s="357"/>
      <c r="J244" s="109"/>
      <c r="K244" s="109"/>
      <c r="L244" s="357"/>
      <c r="M244" s="357"/>
    </row>
    <row r="245" spans="1:13" s="59" customFormat="1" x14ac:dyDescent="0.2">
      <c r="A245" s="357"/>
      <c r="B245" s="58" t="s">
        <v>259</v>
      </c>
      <c r="C245" s="357"/>
      <c r="D245" s="357"/>
      <c r="E245" s="397">
        <v>2.02</v>
      </c>
      <c r="F245" s="357" t="s">
        <v>260</v>
      </c>
      <c r="G245" s="357"/>
      <c r="H245" s="357"/>
      <c r="I245" s="357"/>
      <c r="J245" s="109"/>
      <c r="K245" s="109"/>
      <c r="L245" s="357"/>
      <c r="M245" s="357"/>
    </row>
    <row r="246" spans="1:13" s="59" customFormat="1" x14ac:dyDescent="0.2">
      <c r="A246" s="357"/>
      <c r="B246" s="58"/>
      <c r="C246" s="357"/>
      <c r="D246" s="357"/>
      <c r="E246" s="397"/>
      <c r="F246" s="357" t="s">
        <v>261</v>
      </c>
      <c r="G246" s="357"/>
      <c r="H246" s="357"/>
      <c r="I246" s="357"/>
      <c r="J246" s="109"/>
      <c r="K246" s="109"/>
      <c r="L246" s="357"/>
      <c r="M246" s="357"/>
    </row>
    <row r="247" spans="1:13" s="59" customFormat="1" x14ac:dyDescent="0.2">
      <c r="A247" s="357"/>
      <c r="B247" s="58"/>
      <c r="C247" s="357"/>
      <c r="D247" s="357"/>
      <c r="E247" s="397"/>
      <c r="F247" s="357"/>
      <c r="G247" s="357"/>
      <c r="H247" s="357"/>
      <c r="I247" s="357"/>
      <c r="J247" s="109"/>
      <c r="K247" s="109"/>
      <c r="L247" s="357"/>
      <c r="M247" s="357"/>
    </row>
    <row r="248" spans="1:13" s="59" customFormat="1" x14ac:dyDescent="0.2">
      <c r="A248" s="357"/>
      <c r="B248" s="58" t="s">
        <v>262</v>
      </c>
      <c r="C248" s="357"/>
      <c r="D248" s="357"/>
      <c r="E248" s="397" t="s">
        <v>1015</v>
      </c>
      <c r="F248" s="357" t="s">
        <v>263</v>
      </c>
      <c r="G248" s="357"/>
      <c r="H248" s="357"/>
      <c r="I248" s="357"/>
      <c r="J248" s="109"/>
      <c r="K248" s="109"/>
      <c r="L248" s="357"/>
      <c r="M248" s="357"/>
    </row>
    <row r="249" spans="1:13" s="59" customFormat="1" x14ac:dyDescent="0.2">
      <c r="A249" s="357"/>
      <c r="B249" s="58"/>
      <c r="C249" s="357"/>
      <c r="D249" s="357"/>
      <c r="E249" s="400"/>
      <c r="F249" s="357" t="s">
        <v>264</v>
      </c>
      <c r="G249" s="357"/>
      <c r="H249" s="357"/>
      <c r="I249" s="357"/>
      <c r="J249" s="109"/>
      <c r="K249" s="109"/>
      <c r="L249" s="357"/>
      <c r="M249" s="357"/>
    </row>
    <row r="250" spans="1:13" s="59" customFormat="1" x14ac:dyDescent="0.2">
      <c r="A250" s="357"/>
      <c r="B250" s="58"/>
      <c r="C250" s="60"/>
      <c r="D250" s="357"/>
      <c r="E250" s="357"/>
      <c r="F250" s="357"/>
      <c r="G250" s="357"/>
      <c r="H250" s="357"/>
      <c r="I250" s="357"/>
      <c r="J250" s="109"/>
      <c r="K250" s="109"/>
      <c r="L250" s="357"/>
      <c r="M250" s="357"/>
    </row>
    <row r="251" spans="1:13" s="59" customFormat="1" x14ac:dyDescent="0.2">
      <c r="B251" s="58"/>
      <c r="C251" s="60"/>
      <c r="J251" s="84"/>
      <c r="K251" s="84"/>
    </row>
    <row r="252" spans="1:13" s="59" customFormat="1" x14ac:dyDescent="0.2">
      <c r="B252" s="58"/>
      <c r="C252" s="60"/>
      <c r="J252" s="84"/>
      <c r="K252" s="84"/>
    </row>
    <row r="253" spans="1:13" x14ac:dyDescent="0.2">
      <c r="A253" s="217" t="s">
        <v>1016</v>
      </c>
      <c r="J253" s="266"/>
      <c r="K253" s="266"/>
    </row>
    <row r="254" spans="1:13" x14ac:dyDescent="0.2">
      <c r="A254"/>
      <c r="J254" s="266"/>
      <c r="K254" s="266"/>
    </row>
    <row r="255" spans="1:13" x14ac:dyDescent="0.2">
      <c r="A255"/>
    </row>
    <row r="256" spans="1:13" x14ac:dyDescent="0.2">
      <c r="A256"/>
    </row>
    <row r="257" spans="1:11" x14ac:dyDescent="0.2">
      <c r="A257" t="s">
        <v>566</v>
      </c>
    </row>
    <row r="258" spans="1:11" x14ac:dyDescent="0.2">
      <c r="A258" t="s">
        <v>265</v>
      </c>
    </row>
    <row r="266" spans="1:11" ht="15.75" x14ac:dyDescent="0.25">
      <c r="A266" s="85" t="s">
        <v>14</v>
      </c>
    </row>
    <row r="267" spans="1:11" ht="3.75" customHeight="1" x14ac:dyDescent="0.25">
      <c r="A267" s="85"/>
    </row>
    <row r="268" spans="1:11" x14ac:dyDescent="0.2">
      <c r="A268" t="s">
        <v>15</v>
      </c>
    </row>
    <row r="269" spans="1:11" x14ac:dyDescent="0.2">
      <c r="A269"/>
    </row>
    <row r="270" spans="1:11" x14ac:dyDescent="0.2">
      <c r="A270" t="s">
        <v>16</v>
      </c>
      <c r="B270" s="597" t="s">
        <v>249</v>
      </c>
      <c r="C270" s="597"/>
      <c r="D270" s="597"/>
      <c r="E270" s="597"/>
      <c r="F270" s="597"/>
      <c r="G270" s="597"/>
      <c r="H270" s="597"/>
      <c r="I270" s="597"/>
      <c r="J270" s="597"/>
      <c r="K270" s="597"/>
    </row>
    <row r="271" spans="1:11" x14ac:dyDescent="0.2">
      <c r="A271"/>
      <c r="B271" s="597"/>
      <c r="C271" s="597"/>
      <c r="D271" s="597"/>
      <c r="E271" s="597"/>
      <c r="F271" s="597"/>
      <c r="G271" s="597"/>
      <c r="H271" s="597"/>
      <c r="I271" s="597"/>
      <c r="J271" s="597"/>
      <c r="K271" s="597"/>
    </row>
    <row r="272" spans="1:11" x14ac:dyDescent="0.2">
      <c r="A272"/>
    </row>
    <row r="273" spans="1:12" ht="12.75" customHeight="1" x14ac:dyDescent="0.2">
      <c r="A273" t="s">
        <v>16</v>
      </c>
      <c r="B273" s="597" t="s">
        <v>17</v>
      </c>
      <c r="C273" s="597"/>
      <c r="D273" s="597"/>
      <c r="E273" s="597"/>
      <c r="F273" s="597"/>
      <c r="G273" s="597"/>
      <c r="H273" s="597"/>
      <c r="I273" s="597"/>
      <c r="J273" s="597"/>
      <c r="K273" s="597"/>
    </row>
    <row r="274" spans="1:12" x14ac:dyDescent="0.2">
      <c r="A274" s="102"/>
      <c r="B274" s="597"/>
      <c r="C274" s="597"/>
      <c r="D274" s="597"/>
      <c r="E274" s="597"/>
      <c r="F274" s="597"/>
      <c r="G274" s="597"/>
      <c r="H274" s="597"/>
      <c r="I274" s="597"/>
      <c r="J274" s="597"/>
      <c r="K274" s="597"/>
    </row>
    <row r="275" spans="1:12" x14ac:dyDescent="0.2">
      <c r="A275" s="102"/>
      <c r="B275" s="597"/>
      <c r="C275" s="597"/>
      <c r="D275" s="597"/>
      <c r="E275" s="597"/>
      <c r="F275" s="597"/>
      <c r="G275" s="597"/>
      <c r="H275" s="597"/>
      <c r="I275" s="597"/>
      <c r="J275" s="597"/>
      <c r="K275" s="597"/>
    </row>
    <row r="276" spans="1:12" x14ac:dyDescent="0.2">
      <c r="A276" s="102"/>
      <c r="B276" s="102"/>
      <c r="C276" s="102"/>
      <c r="D276" s="102"/>
      <c r="E276" s="102"/>
      <c r="F276" s="102"/>
      <c r="G276" s="102"/>
      <c r="H276" s="102"/>
      <c r="I276" s="102"/>
      <c r="J276" s="102"/>
      <c r="K276" s="102"/>
    </row>
    <row r="277" spans="1:12" x14ac:dyDescent="0.2">
      <c r="A277" s="102" t="s">
        <v>16</v>
      </c>
      <c r="B277" s="597" t="s">
        <v>18</v>
      </c>
      <c r="C277" s="597"/>
      <c r="D277" s="597"/>
      <c r="E277" s="597"/>
      <c r="F277" s="597"/>
      <c r="G277" s="597"/>
      <c r="H277" s="597"/>
      <c r="I277" s="597"/>
      <c r="J277" s="597"/>
      <c r="K277" s="597"/>
    </row>
    <row r="278" spans="1:12" x14ac:dyDescent="0.2">
      <c r="A278" s="102"/>
      <c r="B278" s="597"/>
      <c r="C278" s="597"/>
      <c r="D278" s="597"/>
      <c r="E278" s="597"/>
      <c r="F278" s="597"/>
      <c r="G278" s="597"/>
      <c r="H278" s="597"/>
      <c r="I278" s="597"/>
      <c r="J278" s="597"/>
      <c r="K278" s="597"/>
    </row>
    <row r="279" spans="1:12" x14ac:dyDescent="0.2">
      <c r="A279" s="102"/>
      <c r="B279" s="102"/>
      <c r="C279" s="102"/>
      <c r="D279" s="102"/>
      <c r="E279" s="102"/>
      <c r="F279" s="102"/>
      <c r="G279" s="102"/>
      <c r="H279" s="102"/>
      <c r="I279" s="102"/>
      <c r="J279" s="102"/>
      <c r="K279" s="102"/>
    </row>
    <row r="280" spans="1:12" x14ac:dyDescent="0.2">
      <c r="A280" s="102" t="s">
        <v>16</v>
      </c>
      <c r="B280" s="597" t="s">
        <v>19</v>
      </c>
      <c r="C280" s="597"/>
      <c r="D280" s="597"/>
      <c r="E280" s="597"/>
      <c r="F280" s="597"/>
      <c r="G280" s="597"/>
      <c r="H280" s="597"/>
      <c r="I280" s="597"/>
      <c r="J280" s="597"/>
      <c r="K280" s="597"/>
    </row>
    <row r="281" spans="1:12" x14ac:dyDescent="0.2">
      <c r="A281" s="102"/>
      <c r="B281" s="597"/>
      <c r="C281" s="597"/>
      <c r="D281" s="597"/>
      <c r="E281" s="597"/>
      <c r="F281" s="597"/>
      <c r="G281" s="597"/>
      <c r="H281" s="597"/>
      <c r="I281" s="597"/>
      <c r="J281" s="597"/>
      <c r="K281" s="597"/>
    </row>
    <row r="282" spans="1:12" x14ac:dyDescent="0.2">
      <c r="A282" s="102"/>
      <c r="B282" s="102"/>
      <c r="C282" s="102"/>
      <c r="D282" s="102"/>
      <c r="E282" s="102"/>
      <c r="F282" s="102"/>
      <c r="G282" s="102"/>
      <c r="H282" s="102"/>
      <c r="I282" s="102"/>
      <c r="J282" s="102"/>
      <c r="K282" s="102"/>
    </row>
    <row r="283" spans="1:12" x14ac:dyDescent="0.2">
      <c r="A283" s="102" t="s">
        <v>16</v>
      </c>
      <c r="B283" s="597" t="s">
        <v>0</v>
      </c>
      <c r="C283" s="597"/>
      <c r="D283" s="597"/>
      <c r="E283" s="597"/>
      <c r="F283" s="597"/>
      <c r="G283" s="597"/>
      <c r="H283" s="597"/>
      <c r="I283" s="597"/>
      <c r="J283" s="597"/>
      <c r="K283" s="597"/>
      <c r="L283" s="597"/>
    </row>
    <row r="284" spans="1:12" x14ac:dyDescent="0.2">
      <c r="A284" s="102"/>
      <c r="B284" s="597"/>
      <c r="C284" s="597"/>
      <c r="D284" s="597"/>
      <c r="E284" s="597"/>
      <c r="F284" s="597"/>
      <c r="G284" s="597"/>
      <c r="H284" s="597"/>
      <c r="I284" s="597"/>
      <c r="J284" s="597"/>
      <c r="K284" s="597"/>
      <c r="L284" s="597"/>
    </row>
    <row r="285" spans="1:12" ht="6" customHeight="1" x14ac:dyDescent="0.2">
      <c r="A285" s="102"/>
      <c r="B285" s="102"/>
      <c r="C285" s="102"/>
      <c r="D285" s="102"/>
      <c r="E285" s="102"/>
      <c r="F285" s="102"/>
      <c r="G285" s="102"/>
      <c r="H285" s="102"/>
      <c r="I285" s="102"/>
      <c r="J285" s="102"/>
      <c r="K285" s="102"/>
    </row>
    <row r="286" spans="1:12" ht="15.75" x14ac:dyDescent="0.25">
      <c r="A286" s="85" t="s">
        <v>20</v>
      </c>
    </row>
    <row r="287" spans="1:12" ht="5.25" customHeight="1" x14ac:dyDescent="0.2">
      <c r="A287"/>
    </row>
    <row r="288" spans="1:12" x14ac:dyDescent="0.2">
      <c r="A288" s="2" t="s">
        <v>272</v>
      </c>
      <c r="B288" s="2" t="s">
        <v>21</v>
      </c>
    </row>
    <row r="289" spans="1:12" ht="3.75" customHeight="1" x14ac:dyDescent="0.2">
      <c r="A289"/>
    </row>
    <row r="290" spans="1:12" x14ac:dyDescent="0.2">
      <c r="A290"/>
      <c r="B290" t="s">
        <v>22</v>
      </c>
    </row>
    <row r="291" spans="1:12" x14ac:dyDescent="0.2">
      <c r="A291"/>
      <c r="B291" t="s">
        <v>23</v>
      </c>
    </row>
    <row r="292" spans="1:12" x14ac:dyDescent="0.2">
      <c r="A292"/>
    </row>
    <row r="293" spans="1:12" x14ac:dyDescent="0.2">
      <c r="A293" s="8" t="s">
        <v>66</v>
      </c>
      <c r="B293" t="s">
        <v>24</v>
      </c>
    </row>
    <row r="294" spans="1:12" x14ac:dyDescent="0.2">
      <c r="A294" s="121"/>
      <c r="B294" s="121"/>
      <c r="C294" s="121"/>
      <c r="D294" s="121"/>
      <c r="E294" s="121"/>
      <c r="F294" s="121"/>
      <c r="G294" s="121"/>
      <c r="H294" s="121"/>
      <c r="I294" s="121"/>
      <c r="J294" s="121"/>
      <c r="K294" s="121"/>
      <c r="L294" s="121"/>
    </row>
    <row r="295" spans="1:12" x14ac:dyDescent="0.2">
      <c r="A295" s="122" t="s">
        <v>274</v>
      </c>
      <c r="B295" s="122" t="s">
        <v>25</v>
      </c>
      <c r="C295" s="121"/>
      <c r="D295" s="121"/>
      <c r="E295" s="121"/>
      <c r="F295" s="121"/>
      <c r="G295" s="121"/>
      <c r="H295" s="121"/>
      <c r="I295" s="121"/>
      <c r="J295" s="121"/>
      <c r="K295" s="121"/>
      <c r="L295" s="121"/>
    </row>
    <row r="296" spans="1:12" ht="3.75" customHeight="1" x14ac:dyDescent="0.2">
      <c r="A296" s="121"/>
      <c r="B296" s="121"/>
      <c r="C296" s="121"/>
      <c r="D296" s="121"/>
      <c r="E296" s="121"/>
      <c r="F296" s="121"/>
      <c r="G296" s="121"/>
      <c r="H296" s="121"/>
      <c r="I296" s="121"/>
      <c r="J296" s="121"/>
      <c r="K296" s="121"/>
      <c r="L296" s="121"/>
    </row>
    <row r="297" spans="1:12" x14ac:dyDescent="0.2">
      <c r="A297" s="123" t="s">
        <v>26</v>
      </c>
      <c r="B297" s="594" t="s">
        <v>490</v>
      </c>
      <c r="C297" s="594"/>
      <c r="D297" s="594"/>
      <c r="E297" s="594"/>
      <c r="F297" s="594"/>
      <c r="G297" s="594"/>
      <c r="H297" s="594"/>
      <c r="I297" s="594"/>
      <c r="J297" s="594"/>
      <c r="K297" s="594"/>
      <c r="L297" s="121"/>
    </row>
    <row r="298" spans="1:12" x14ac:dyDescent="0.2">
      <c r="A298" s="121"/>
      <c r="B298" s="594"/>
      <c r="C298" s="594"/>
      <c r="D298" s="594"/>
      <c r="E298" s="594"/>
      <c r="F298" s="594"/>
      <c r="G298" s="594"/>
      <c r="H298" s="594"/>
      <c r="I298" s="594"/>
      <c r="J298" s="594"/>
      <c r="K298" s="594"/>
      <c r="L298" s="121"/>
    </row>
    <row r="299" spans="1:12" x14ac:dyDescent="0.2">
      <c r="A299" s="121"/>
      <c r="B299" s="124"/>
      <c r="C299" s="124"/>
      <c r="D299" s="124"/>
      <c r="E299" s="124"/>
      <c r="F299" s="124"/>
      <c r="G299" s="124"/>
      <c r="H299" s="124"/>
      <c r="I299" s="124"/>
      <c r="J299" s="124"/>
      <c r="K299" s="124"/>
      <c r="L299" s="121"/>
    </row>
    <row r="300" spans="1:12" x14ac:dyDescent="0.2">
      <c r="A300" s="123" t="s">
        <v>27</v>
      </c>
      <c r="B300" s="594" t="s">
        <v>28</v>
      </c>
      <c r="C300" s="594"/>
      <c r="D300" s="594"/>
      <c r="E300" s="594"/>
      <c r="F300" s="594"/>
      <c r="G300" s="594"/>
      <c r="H300" s="594"/>
      <c r="I300" s="594"/>
      <c r="J300" s="594"/>
      <c r="K300" s="594"/>
      <c r="L300" s="121"/>
    </row>
    <row r="301" spans="1:12" x14ac:dyDescent="0.2">
      <c r="A301" s="123"/>
      <c r="B301" s="594"/>
      <c r="C301" s="594"/>
      <c r="D301" s="594"/>
      <c r="E301" s="594"/>
      <c r="F301" s="594"/>
      <c r="G301" s="594"/>
      <c r="H301" s="594"/>
      <c r="I301" s="594"/>
      <c r="J301" s="594"/>
      <c r="K301" s="594"/>
      <c r="L301" s="121"/>
    </row>
    <row r="302" spans="1:12" x14ac:dyDescent="0.2">
      <c r="A302" s="123"/>
      <c r="B302" s="124"/>
      <c r="C302" s="124"/>
      <c r="D302" s="124"/>
      <c r="E302" s="124"/>
      <c r="F302" s="124"/>
      <c r="G302" s="124"/>
      <c r="H302" s="124"/>
      <c r="I302" s="124"/>
      <c r="J302" s="124"/>
      <c r="K302" s="124"/>
      <c r="L302" s="121"/>
    </row>
    <row r="303" spans="1:12" x14ac:dyDescent="0.2">
      <c r="A303" s="123" t="s">
        <v>29</v>
      </c>
      <c r="B303" s="595" t="s">
        <v>30</v>
      </c>
      <c r="C303" s="595"/>
      <c r="D303" s="595"/>
      <c r="E303" s="595"/>
      <c r="F303" s="595"/>
      <c r="G303" s="595"/>
      <c r="H303" s="595"/>
      <c r="I303" s="595"/>
      <c r="J303" s="595"/>
      <c r="K303" s="595"/>
      <c r="L303" s="121"/>
    </row>
    <row r="304" spans="1:12" x14ac:dyDescent="0.2">
      <c r="A304" s="121"/>
      <c r="B304" s="595"/>
      <c r="C304" s="595"/>
      <c r="D304" s="595"/>
      <c r="E304" s="595"/>
      <c r="F304" s="595"/>
      <c r="G304" s="595"/>
      <c r="H304" s="595"/>
      <c r="I304" s="595"/>
      <c r="J304" s="595"/>
      <c r="K304" s="595"/>
      <c r="L304" s="121"/>
    </row>
    <row r="305" spans="1:12" x14ac:dyDescent="0.2">
      <c r="A305" s="121"/>
      <c r="B305" s="121"/>
      <c r="C305" s="121"/>
      <c r="D305" s="121"/>
      <c r="E305" s="121"/>
      <c r="F305" s="121"/>
      <c r="G305" s="121"/>
      <c r="H305" s="121"/>
      <c r="I305" s="121"/>
      <c r="J305" s="121"/>
      <c r="K305" s="121"/>
      <c r="L305" s="121"/>
    </row>
    <row r="306" spans="1:12" x14ac:dyDescent="0.2">
      <c r="A306" s="123" t="s">
        <v>31</v>
      </c>
      <c r="B306" s="121" t="s">
        <v>32</v>
      </c>
      <c r="C306" s="121"/>
      <c r="D306" s="121"/>
      <c r="E306" s="121"/>
      <c r="F306" s="121"/>
      <c r="G306" s="121"/>
      <c r="H306" s="121"/>
      <c r="I306" s="121"/>
      <c r="J306" s="121"/>
      <c r="K306" s="121"/>
      <c r="L306" s="121"/>
    </row>
    <row r="307" spans="1:12" x14ac:dyDescent="0.2">
      <c r="A307" s="123"/>
      <c r="B307" s="121"/>
      <c r="C307" s="121"/>
      <c r="D307" s="121"/>
      <c r="E307" s="121"/>
      <c r="F307" s="121"/>
      <c r="G307" s="121"/>
      <c r="H307" s="121"/>
      <c r="I307" s="121"/>
      <c r="J307" s="121"/>
      <c r="K307" s="121"/>
      <c r="L307" s="121"/>
    </row>
    <row r="308" spans="1:12" x14ac:dyDescent="0.2">
      <c r="A308" s="123" t="s">
        <v>33</v>
      </c>
      <c r="B308" s="121" t="s">
        <v>250</v>
      </c>
      <c r="C308" s="121"/>
      <c r="D308" s="121"/>
      <c r="E308" s="121"/>
      <c r="F308" s="121"/>
      <c r="G308" s="121"/>
      <c r="H308" s="121"/>
      <c r="I308" s="121"/>
      <c r="J308" s="121"/>
      <c r="K308" s="121"/>
      <c r="L308" s="121"/>
    </row>
    <row r="309" spans="1:12" x14ac:dyDescent="0.2">
      <c r="A309" s="121"/>
      <c r="B309" s="121"/>
      <c r="C309" s="121"/>
      <c r="D309" s="121"/>
      <c r="E309" s="121"/>
      <c r="F309" s="121"/>
      <c r="G309" s="121"/>
      <c r="H309" s="121"/>
      <c r="I309" s="121"/>
      <c r="J309" s="121"/>
      <c r="K309" s="121"/>
      <c r="L309" s="121"/>
    </row>
    <row r="310" spans="1:12" x14ac:dyDescent="0.2">
      <c r="A310" s="123" t="s">
        <v>1</v>
      </c>
      <c r="B310" s="595" t="s">
        <v>2</v>
      </c>
      <c r="C310" s="595"/>
      <c r="D310" s="595"/>
      <c r="E310" s="595"/>
      <c r="F310" s="595"/>
      <c r="G310" s="595"/>
      <c r="H310" s="595"/>
      <c r="I310" s="595"/>
      <c r="J310" s="595"/>
      <c r="K310" s="595"/>
      <c r="L310" s="595"/>
    </row>
    <row r="311" spans="1:12" x14ac:dyDescent="0.2">
      <c r="A311" s="123"/>
      <c r="B311" s="595"/>
      <c r="C311" s="595"/>
      <c r="D311" s="595"/>
      <c r="E311" s="595"/>
      <c r="F311" s="595"/>
      <c r="G311" s="595"/>
      <c r="H311" s="595"/>
      <c r="I311" s="595"/>
      <c r="J311" s="595"/>
      <c r="K311" s="595"/>
      <c r="L311" s="595"/>
    </row>
    <row r="312" spans="1:12" x14ac:dyDescent="0.2">
      <c r="A312" s="123"/>
      <c r="B312" s="127"/>
      <c r="C312" s="127"/>
      <c r="D312" s="127"/>
      <c r="E312" s="127"/>
      <c r="F312" s="127"/>
      <c r="G312" s="127"/>
      <c r="H312" s="127"/>
      <c r="I312" s="127"/>
      <c r="J312" s="127"/>
      <c r="K312" s="127"/>
      <c r="L312" s="127"/>
    </row>
    <row r="313" spans="1:12" ht="25.5" customHeight="1" x14ac:dyDescent="0.2">
      <c r="A313" s="128" t="s">
        <v>473</v>
      </c>
      <c r="B313" s="596" t="s">
        <v>474</v>
      </c>
      <c r="C313" s="597"/>
      <c r="D313" s="597"/>
      <c r="E313" s="597"/>
      <c r="F313" s="597"/>
      <c r="G313" s="597"/>
      <c r="H313" s="597"/>
      <c r="I313" s="597"/>
      <c r="J313" s="597"/>
      <c r="K313" s="597"/>
      <c r="L313" s="127"/>
    </row>
    <row r="314" spans="1:12" ht="12.75" customHeight="1" x14ac:dyDescent="0.2">
      <c r="A314" s="128"/>
      <c r="B314" s="154"/>
      <c r="C314" s="152"/>
      <c r="D314" s="152"/>
      <c r="E314" s="152"/>
      <c r="F314" s="152"/>
      <c r="G314" s="152"/>
      <c r="H314" s="152"/>
      <c r="I314" s="152"/>
      <c r="J314" s="152"/>
      <c r="K314" s="152"/>
      <c r="L314" s="153"/>
    </row>
    <row r="315" spans="1:12" ht="25.5" customHeight="1" x14ac:dyDescent="0.2">
      <c r="A315" s="128" t="s">
        <v>475</v>
      </c>
      <c r="B315" s="596" t="s">
        <v>476</v>
      </c>
      <c r="C315" s="597"/>
      <c r="D315" s="597"/>
      <c r="E315" s="597"/>
      <c r="F315" s="597"/>
      <c r="G315" s="597"/>
      <c r="H315" s="597"/>
      <c r="I315" s="597"/>
      <c r="J315" s="597"/>
      <c r="K315" s="597"/>
      <c r="L315" s="127"/>
    </row>
    <row r="316" spans="1:12" x14ac:dyDescent="0.2">
      <c r="A316" s="121"/>
      <c r="B316" s="121"/>
      <c r="C316" s="121"/>
      <c r="D316" s="121"/>
      <c r="E316" s="121"/>
      <c r="F316" s="121"/>
      <c r="G316" s="121"/>
      <c r="H316" s="121"/>
      <c r="I316" s="121"/>
      <c r="J316" s="121"/>
      <c r="K316" s="121"/>
      <c r="L316" s="121"/>
    </row>
    <row r="317" spans="1:12" x14ac:dyDescent="0.2">
      <c r="A317" s="122" t="s">
        <v>276</v>
      </c>
      <c r="B317" s="122" t="s">
        <v>34</v>
      </c>
      <c r="C317" s="121"/>
      <c r="D317" s="121"/>
      <c r="E317" s="121"/>
      <c r="F317" s="121"/>
      <c r="G317" s="121"/>
      <c r="H317" s="121"/>
      <c r="I317" s="121"/>
      <c r="J317" s="121"/>
      <c r="K317" s="121"/>
      <c r="L317" s="121"/>
    </row>
    <row r="318" spans="1:12" ht="3.75" customHeight="1" x14ac:dyDescent="0.2">
      <c r="A318" s="121"/>
      <c r="B318" s="121"/>
      <c r="C318" s="121"/>
      <c r="D318" s="121"/>
      <c r="E318" s="121"/>
      <c r="F318" s="121"/>
      <c r="G318" s="121"/>
      <c r="H318" s="121"/>
      <c r="I318" s="121"/>
      <c r="J318" s="121"/>
      <c r="K318" s="121"/>
      <c r="L318" s="121"/>
    </row>
    <row r="319" spans="1:12" x14ac:dyDescent="0.2">
      <c r="A319" s="123" t="s">
        <v>35</v>
      </c>
      <c r="B319" s="121" t="s">
        <v>36</v>
      </c>
      <c r="C319" s="121"/>
      <c r="D319" s="121"/>
      <c r="E319" s="121"/>
      <c r="F319" s="121"/>
      <c r="G319" s="121"/>
      <c r="H319" s="121"/>
      <c r="I319" s="121"/>
      <c r="J319" s="121"/>
      <c r="K319" s="121"/>
      <c r="L319" s="121"/>
    </row>
    <row r="320" spans="1:12" x14ac:dyDescent="0.2">
      <c r="A320" s="121"/>
      <c r="B320" s="121"/>
      <c r="C320" s="121"/>
      <c r="D320" s="121"/>
      <c r="E320" s="121"/>
      <c r="F320" s="121"/>
      <c r="G320" s="121"/>
      <c r="H320" s="121"/>
      <c r="I320" s="121"/>
      <c r="J320" s="121"/>
      <c r="K320" s="121"/>
      <c r="L320" s="121"/>
    </row>
    <row r="321" spans="1:12" x14ac:dyDescent="0.2">
      <c r="A321" s="123" t="s">
        <v>37</v>
      </c>
      <c r="B321" s="595" t="s">
        <v>71</v>
      </c>
      <c r="C321" s="595"/>
      <c r="D321" s="595"/>
      <c r="E321" s="595"/>
      <c r="F321" s="595"/>
      <c r="G321" s="595"/>
      <c r="H321" s="595"/>
      <c r="I321" s="595"/>
      <c r="J321" s="595"/>
      <c r="K321" s="595"/>
      <c r="L321" s="121"/>
    </row>
    <row r="322" spans="1:12" x14ac:dyDescent="0.2">
      <c r="A322" s="121"/>
      <c r="B322" s="595"/>
      <c r="C322" s="595"/>
      <c r="D322" s="595"/>
      <c r="E322" s="595"/>
      <c r="F322" s="595"/>
      <c r="G322" s="595"/>
      <c r="H322" s="595"/>
      <c r="I322" s="595"/>
      <c r="J322" s="595"/>
      <c r="K322" s="595"/>
      <c r="L322" s="121"/>
    </row>
    <row r="323" spans="1:12" x14ac:dyDescent="0.2">
      <c r="A323" s="121"/>
      <c r="B323" s="595"/>
      <c r="C323" s="595"/>
      <c r="D323" s="595"/>
      <c r="E323" s="595"/>
      <c r="F323" s="595"/>
      <c r="G323" s="595"/>
      <c r="H323" s="595"/>
      <c r="I323" s="595"/>
      <c r="J323" s="595"/>
      <c r="K323" s="595"/>
      <c r="L323" s="121"/>
    </row>
    <row r="324" spans="1:12" x14ac:dyDescent="0.2">
      <c r="A324" s="121"/>
      <c r="B324" s="125"/>
      <c r="C324" s="125"/>
      <c r="D324" s="125"/>
      <c r="E324" s="125"/>
      <c r="F324" s="125"/>
      <c r="G324" s="125"/>
      <c r="H324" s="125"/>
      <c r="I324" s="125"/>
      <c r="J324" s="125"/>
      <c r="K324" s="125"/>
      <c r="L324" s="121"/>
    </row>
    <row r="325" spans="1:12" x14ac:dyDescent="0.2">
      <c r="A325" s="123" t="s">
        <v>38</v>
      </c>
      <c r="B325" s="595" t="s">
        <v>251</v>
      </c>
      <c r="C325" s="595"/>
      <c r="D325" s="595"/>
      <c r="E325" s="595"/>
      <c r="F325" s="595"/>
      <c r="G325" s="595"/>
      <c r="H325" s="595"/>
      <c r="I325" s="595"/>
      <c r="J325" s="595"/>
      <c r="K325" s="595"/>
      <c r="L325" s="121"/>
    </row>
    <row r="326" spans="1:12" x14ac:dyDescent="0.2">
      <c r="A326" s="123"/>
      <c r="B326" s="595"/>
      <c r="C326" s="595"/>
      <c r="D326" s="595"/>
      <c r="E326" s="595"/>
      <c r="F326" s="595"/>
      <c r="G326" s="595"/>
      <c r="H326" s="595"/>
      <c r="I326" s="595"/>
      <c r="J326" s="595"/>
      <c r="K326" s="595"/>
      <c r="L326" s="121"/>
    </row>
    <row r="327" spans="1:12" x14ac:dyDescent="0.2">
      <c r="A327" s="121"/>
      <c r="B327" s="121"/>
      <c r="C327" s="121"/>
      <c r="D327" s="121"/>
      <c r="E327" s="121"/>
      <c r="F327" s="121"/>
      <c r="G327" s="121"/>
      <c r="H327" s="121"/>
      <c r="I327" s="121"/>
      <c r="J327" s="121"/>
      <c r="K327" s="121"/>
      <c r="L327" s="121"/>
    </row>
    <row r="328" spans="1:12" ht="15.75" x14ac:dyDescent="0.25">
      <c r="A328" s="85" t="s">
        <v>517</v>
      </c>
    </row>
    <row r="329" spans="1:12" x14ac:dyDescent="0.2">
      <c r="A329"/>
    </row>
    <row r="330" spans="1:12" x14ac:dyDescent="0.2">
      <c r="A330" t="s">
        <v>518</v>
      </c>
    </row>
    <row r="331" spans="1:12" x14ac:dyDescent="0.2">
      <c r="A331"/>
    </row>
  </sheetData>
  <customSheetViews>
    <customSheetView guid="{91223203-C9F0-4239-9D42-85A14E2DFB13}" scale="60" showPageBreaks="1" view="pageBreakPreview">
      <selection activeCell="B298" sqref="B298:K299"/>
      <rowBreaks count="9" manualBreakCount="9">
        <brk id="36" max="11" man="1"/>
        <brk id="70" max="16383" man="1"/>
        <brk id="106" max="16383" man="1"/>
        <brk id="139" max="16383" man="1"/>
        <brk id="175" max="11" man="1"/>
        <brk id="214" max="11" man="1"/>
        <brk id="239" max="16383" man="1"/>
        <brk id="266" max="16383" man="1"/>
        <brk id="306" max="16383" man="1"/>
      </rowBreaks>
      <pageMargins left="0.59055118110236227" right="0.39370078740157483" top="0.98425196850393704" bottom="0.98425196850393704" header="0.51181102362204722" footer="0.51181102362204722"/>
      <pageSetup paperSize="9" scale="96" orientation="landscape" r:id="rId1"/>
      <headerFooter alignWithMargins="0">
        <oddHeader>&amp;CMUSTER VORBERICHT</oddHeader>
        <oddFooter>&amp;CMUSTER VORBERICHT
&amp;P</oddFooter>
      </headerFooter>
    </customSheetView>
  </customSheetViews>
  <mergeCells count="37">
    <mergeCell ref="B50:K51"/>
    <mergeCell ref="H53:I53"/>
    <mergeCell ref="A1:L1"/>
    <mergeCell ref="A2:L2"/>
    <mergeCell ref="A4:L5"/>
    <mergeCell ref="H56:I56"/>
    <mergeCell ref="B61:K62"/>
    <mergeCell ref="B64:K65"/>
    <mergeCell ref="H69:I69"/>
    <mergeCell ref="H54:I54"/>
    <mergeCell ref="I137:J137"/>
    <mergeCell ref="B109:K111"/>
    <mergeCell ref="B113:K113"/>
    <mergeCell ref="B119:K121"/>
    <mergeCell ref="B123:K126"/>
    <mergeCell ref="B128:K128"/>
    <mergeCell ref="I133:J133"/>
    <mergeCell ref="I135:J135"/>
    <mergeCell ref="B297:K298"/>
    <mergeCell ref="B142:K143"/>
    <mergeCell ref="B144:K145"/>
    <mergeCell ref="J178:K178"/>
    <mergeCell ref="J179:K179"/>
    <mergeCell ref="J184:K184"/>
    <mergeCell ref="J185:K185"/>
    <mergeCell ref="B270:K271"/>
    <mergeCell ref="B273:K275"/>
    <mergeCell ref="B277:K278"/>
    <mergeCell ref="B280:K281"/>
    <mergeCell ref="B283:L284"/>
    <mergeCell ref="B300:K301"/>
    <mergeCell ref="B303:K304"/>
    <mergeCell ref="B310:L311"/>
    <mergeCell ref="B321:K323"/>
    <mergeCell ref="B325:K326"/>
    <mergeCell ref="B313:K313"/>
    <mergeCell ref="B315:K315"/>
  </mergeCells>
  <pageMargins left="0.59055118110236227" right="0.39370078740157483" top="0.98425196850393704" bottom="0.98425196850393704" header="0.51181102362204722" footer="0.51181102362204722"/>
  <pageSetup paperSize="9" scale="96" orientation="landscape" r:id="rId2"/>
  <headerFooter alignWithMargins="0"/>
  <rowBreaks count="9" manualBreakCount="9">
    <brk id="36" max="11" man="1"/>
    <brk id="70" max="16383" man="1"/>
    <brk id="106" max="16383" man="1"/>
    <brk id="139" max="16383" man="1"/>
    <brk id="174" max="11" man="1"/>
    <brk id="213" max="11" man="1"/>
    <brk id="238" max="16383" man="1"/>
    <brk id="265" max="16383" man="1"/>
    <brk id="30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10"/>
  <sheetViews>
    <sheetView view="pageBreakPreview" topLeftCell="A172" zoomScaleNormal="100" zoomScaleSheetLayoutView="100" workbookViewId="0">
      <selection activeCell="A123" sqref="A123:XFD123"/>
    </sheetView>
  </sheetViews>
  <sheetFormatPr baseColWidth="10" defaultRowHeight="12.75" x14ac:dyDescent="0.2"/>
  <cols>
    <col min="1" max="1" width="5.42578125" customWidth="1"/>
    <col min="4" max="5" width="11.7109375" bestFit="1" customWidth="1"/>
    <col min="6" max="6" width="12.85546875" customWidth="1"/>
    <col min="7" max="7" width="15.7109375" customWidth="1"/>
    <col min="8" max="8" width="12.7109375" customWidth="1"/>
    <col min="9" max="9" width="13.28515625" customWidth="1"/>
    <col min="10" max="10" width="12.5703125" customWidth="1"/>
    <col min="11" max="11" width="12.140625" customWidth="1"/>
    <col min="12" max="12" width="12.7109375" bestFit="1" customWidth="1"/>
    <col min="13" max="13" width="13.42578125" customWidth="1"/>
  </cols>
  <sheetData>
    <row r="1" spans="1:13" ht="18" customHeight="1" x14ac:dyDescent="0.25">
      <c r="A1" s="653" t="s">
        <v>270</v>
      </c>
      <c r="B1" s="653"/>
      <c r="C1" s="653"/>
      <c r="D1" s="653"/>
      <c r="E1" s="653"/>
      <c r="F1" s="653"/>
      <c r="G1" s="653"/>
      <c r="H1" s="653"/>
      <c r="I1" s="653"/>
      <c r="J1" s="653"/>
      <c r="K1" s="653"/>
      <c r="L1" s="653"/>
      <c r="M1" s="653"/>
    </row>
    <row r="2" spans="1:13" x14ac:dyDescent="0.2">
      <c r="A2" s="191"/>
      <c r="B2" s="191"/>
      <c r="C2" s="191"/>
      <c r="D2" s="191"/>
      <c r="E2" s="191"/>
      <c r="F2" s="191"/>
      <c r="G2" s="191"/>
      <c r="H2" s="191"/>
      <c r="I2" s="191"/>
      <c r="J2" s="191"/>
      <c r="K2" s="191"/>
    </row>
    <row r="3" spans="1:13" x14ac:dyDescent="0.2">
      <c r="A3" s="668" t="s">
        <v>492</v>
      </c>
      <c r="B3" s="668"/>
      <c r="C3" s="668"/>
      <c r="D3" s="668"/>
      <c r="E3" s="668"/>
      <c r="F3" s="668"/>
      <c r="G3" s="668"/>
      <c r="H3" s="668"/>
      <c r="I3" s="668"/>
      <c r="J3" s="668"/>
      <c r="K3" s="668"/>
      <c r="L3" s="668"/>
    </row>
    <row r="4" spans="1:13" x14ac:dyDescent="0.2">
      <c r="A4" s="668"/>
      <c r="B4" s="668"/>
      <c r="C4" s="668"/>
      <c r="D4" s="668"/>
      <c r="E4" s="668"/>
      <c r="F4" s="668"/>
      <c r="G4" s="668"/>
      <c r="H4" s="668"/>
      <c r="I4" s="668"/>
      <c r="J4" s="668"/>
      <c r="K4" s="668"/>
      <c r="L4" s="668"/>
    </row>
    <row r="5" spans="1:13" x14ac:dyDescent="0.2">
      <c r="A5" s="668"/>
      <c r="B5" s="668"/>
      <c r="C5" s="668"/>
      <c r="D5" s="668"/>
      <c r="E5" s="668"/>
      <c r="F5" s="668"/>
      <c r="G5" s="668"/>
      <c r="H5" s="668"/>
      <c r="I5" s="668"/>
      <c r="J5" s="668"/>
      <c r="K5" s="668"/>
      <c r="L5" s="668"/>
    </row>
    <row r="6" spans="1:13" x14ac:dyDescent="0.2">
      <c r="A6" s="668"/>
      <c r="B6" s="668"/>
      <c r="C6" s="668"/>
      <c r="D6" s="668"/>
      <c r="E6" s="668"/>
      <c r="F6" s="668"/>
      <c r="G6" s="668"/>
      <c r="H6" s="668"/>
      <c r="I6" s="668"/>
      <c r="J6" s="668"/>
      <c r="K6" s="668"/>
      <c r="L6" s="668"/>
    </row>
    <row r="7" spans="1:13" x14ac:dyDescent="0.2">
      <c r="A7" s="668"/>
      <c r="B7" s="668"/>
      <c r="C7" s="668"/>
      <c r="D7" s="668"/>
      <c r="E7" s="668"/>
      <c r="F7" s="668"/>
      <c r="G7" s="668"/>
      <c r="H7" s="668"/>
      <c r="I7" s="668"/>
      <c r="J7" s="668"/>
      <c r="K7" s="668"/>
      <c r="L7" s="668"/>
    </row>
    <row r="8" spans="1:13" x14ac:dyDescent="0.2">
      <c r="A8" s="217"/>
      <c r="B8" s="217"/>
      <c r="C8" s="217"/>
      <c r="D8" s="217"/>
      <c r="E8" s="217"/>
      <c r="F8" s="217"/>
      <c r="G8" s="217"/>
      <c r="H8" s="217"/>
      <c r="I8" s="217"/>
      <c r="J8" s="217"/>
      <c r="K8" s="217"/>
      <c r="L8" s="217"/>
    </row>
    <row r="9" spans="1:13" x14ac:dyDescent="0.2">
      <c r="A9" s="222"/>
      <c r="B9" s="222"/>
      <c r="C9" s="222"/>
      <c r="D9" s="222"/>
      <c r="E9" s="222"/>
      <c r="F9" s="222"/>
      <c r="G9" s="222"/>
      <c r="H9" s="222"/>
      <c r="I9" s="222"/>
      <c r="J9" s="222"/>
      <c r="K9" s="222"/>
      <c r="L9" s="217"/>
    </row>
    <row r="10" spans="1:13" x14ac:dyDescent="0.2">
      <c r="A10" s="598" t="s">
        <v>271</v>
      </c>
      <c r="B10" s="598"/>
      <c r="C10" s="598"/>
      <c r="D10" s="598"/>
      <c r="E10" s="598"/>
      <c r="F10" s="598"/>
      <c r="G10" s="598"/>
      <c r="H10" s="598"/>
      <c r="I10" s="598"/>
      <c r="J10" s="598"/>
      <c r="K10" s="598"/>
      <c r="L10" s="598"/>
    </row>
    <row r="11" spans="1:13" x14ac:dyDescent="0.2">
      <c r="A11" s="598"/>
      <c r="B11" s="598"/>
      <c r="C11" s="598"/>
      <c r="D11" s="598"/>
      <c r="E11" s="598"/>
      <c r="F11" s="598"/>
      <c r="G11" s="598"/>
      <c r="H11" s="598"/>
      <c r="I11" s="598"/>
      <c r="J11" s="598"/>
      <c r="K11" s="598"/>
      <c r="L11" s="598"/>
    </row>
    <row r="12" spans="1:13" x14ac:dyDescent="0.2">
      <c r="A12" s="598"/>
      <c r="B12" s="598"/>
      <c r="C12" s="598"/>
      <c r="D12" s="598"/>
      <c r="E12" s="598"/>
      <c r="F12" s="598"/>
      <c r="G12" s="598"/>
      <c r="H12" s="598"/>
      <c r="I12" s="598"/>
      <c r="J12" s="598"/>
      <c r="K12" s="598"/>
      <c r="L12" s="598"/>
    </row>
    <row r="13" spans="1:13" x14ac:dyDescent="0.2">
      <c r="A13" s="222"/>
      <c r="B13" s="222"/>
      <c r="C13" s="222"/>
      <c r="D13" s="222"/>
      <c r="E13" s="222"/>
      <c r="F13" s="222"/>
      <c r="G13" s="222"/>
      <c r="H13" s="222"/>
      <c r="I13" s="222"/>
      <c r="J13" s="222"/>
      <c r="K13" s="222"/>
      <c r="L13" s="217"/>
    </row>
    <row r="14" spans="1:13" x14ac:dyDescent="0.2">
      <c r="A14" s="222" t="s">
        <v>272</v>
      </c>
      <c r="B14" s="598" t="s">
        <v>273</v>
      </c>
      <c r="C14" s="598"/>
      <c r="D14" s="598"/>
      <c r="E14" s="598"/>
      <c r="F14" s="598"/>
      <c r="G14" s="598"/>
      <c r="H14" s="598"/>
      <c r="I14" s="598"/>
      <c r="J14" s="598"/>
      <c r="K14" s="598"/>
      <c r="L14" s="217"/>
    </row>
    <row r="15" spans="1:13" x14ac:dyDescent="0.2">
      <c r="A15" s="222"/>
      <c r="B15" s="222"/>
      <c r="C15" s="222"/>
      <c r="D15" s="222"/>
      <c r="E15" s="222"/>
      <c r="F15" s="222"/>
      <c r="G15" s="222"/>
      <c r="H15" s="222"/>
      <c r="I15" s="222"/>
      <c r="J15" s="222"/>
      <c r="K15" s="222"/>
      <c r="L15" s="217"/>
    </row>
    <row r="16" spans="1:13" x14ac:dyDescent="0.2">
      <c r="A16" s="222" t="s">
        <v>274</v>
      </c>
      <c r="B16" s="598" t="s">
        <v>275</v>
      </c>
      <c r="C16" s="598"/>
      <c r="D16" s="598"/>
      <c r="E16" s="598"/>
      <c r="F16" s="598"/>
      <c r="G16" s="598"/>
      <c r="H16" s="598"/>
      <c r="I16" s="598"/>
      <c r="J16" s="598"/>
      <c r="K16" s="598"/>
      <c r="L16" s="217"/>
    </row>
    <row r="17" spans="1:13" x14ac:dyDescent="0.2">
      <c r="A17" s="222"/>
      <c r="B17" s="222"/>
      <c r="C17" s="222"/>
      <c r="D17" s="222"/>
      <c r="E17" s="222"/>
      <c r="F17" s="222"/>
      <c r="G17" s="222"/>
      <c r="H17" s="222"/>
      <c r="I17" s="222"/>
      <c r="J17" s="222"/>
      <c r="K17" s="222"/>
      <c r="L17" s="217"/>
    </row>
    <row r="18" spans="1:13" x14ac:dyDescent="0.2">
      <c r="A18" s="222" t="s">
        <v>276</v>
      </c>
      <c r="B18" s="598" t="s">
        <v>277</v>
      </c>
      <c r="C18" s="598"/>
      <c r="D18" s="598"/>
      <c r="E18" s="598"/>
      <c r="F18" s="598"/>
      <c r="G18" s="598"/>
      <c r="H18" s="598"/>
      <c r="I18" s="598"/>
      <c r="J18" s="598"/>
      <c r="K18" s="598"/>
      <c r="L18" s="217"/>
    </row>
    <row r="19" spans="1:13" x14ac:dyDescent="0.2">
      <c r="A19" s="222"/>
      <c r="B19" s="598"/>
      <c r="C19" s="598"/>
      <c r="D19" s="598"/>
      <c r="E19" s="598"/>
      <c r="F19" s="598"/>
      <c r="G19" s="598"/>
      <c r="H19" s="598"/>
      <c r="I19" s="598"/>
      <c r="J19" s="598"/>
      <c r="K19" s="598"/>
      <c r="L19" s="217"/>
    </row>
    <row r="20" spans="1:13" x14ac:dyDescent="0.2">
      <c r="A20" s="222"/>
      <c r="B20" s="222"/>
      <c r="C20" s="222"/>
      <c r="D20" s="222"/>
      <c r="E20" s="222"/>
      <c r="F20" s="222"/>
      <c r="G20" s="222"/>
      <c r="H20" s="222"/>
      <c r="I20" s="222"/>
      <c r="J20" s="222"/>
      <c r="K20" s="222"/>
      <c r="L20" s="217"/>
    </row>
    <row r="21" spans="1:13" x14ac:dyDescent="0.2">
      <c r="A21" s="222" t="s">
        <v>278</v>
      </c>
      <c r="B21" s="598" t="s">
        <v>279</v>
      </c>
      <c r="C21" s="598"/>
      <c r="D21" s="598"/>
      <c r="E21" s="598"/>
      <c r="F21" s="598"/>
      <c r="G21" s="598"/>
      <c r="H21" s="598"/>
      <c r="I21" s="598"/>
      <c r="J21" s="598"/>
      <c r="K21" s="598"/>
      <c r="L21" s="217"/>
    </row>
    <row r="22" spans="1:13" x14ac:dyDescent="0.2">
      <c r="A22" s="222"/>
      <c r="B22" s="222"/>
      <c r="C22" s="222"/>
      <c r="D22" s="222"/>
      <c r="E22" s="222"/>
      <c r="F22" s="222"/>
      <c r="G22" s="222"/>
      <c r="H22" s="222"/>
      <c r="I22" s="222"/>
      <c r="J22" s="222"/>
      <c r="K22" s="222"/>
      <c r="L22" s="217"/>
    </row>
    <row r="23" spans="1:13" x14ac:dyDescent="0.2">
      <c r="A23" s="222" t="s">
        <v>280</v>
      </c>
      <c r="B23" s="598" t="s">
        <v>281</v>
      </c>
      <c r="C23" s="598"/>
      <c r="D23" s="598"/>
      <c r="E23" s="598"/>
      <c r="F23" s="598"/>
      <c r="G23" s="598"/>
      <c r="H23" s="598"/>
      <c r="I23" s="598"/>
      <c r="J23" s="598"/>
      <c r="K23" s="598"/>
      <c r="L23" s="217"/>
    </row>
    <row r="24" spans="1:13" x14ac:dyDescent="0.2">
      <c r="A24" s="222"/>
      <c r="B24" s="222"/>
      <c r="C24" s="222"/>
      <c r="D24" s="222"/>
      <c r="E24" s="222"/>
      <c r="F24" s="222"/>
      <c r="G24" s="222"/>
      <c r="H24" s="222"/>
      <c r="I24" s="222"/>
      <c r="J24" s="222"/>
      <c r="K24" s="222"/>
      <c r="L24" s="217"/>
    </row>
    <row r="25" spans="1:13" x14ac:dyDescent="0.2">
      <c r="A25" s="222" t="s">
        <v>282</v>
      </c>
      <c r="B25" s="598" t="s">
        <v>283</v>
      </c>
      <c r="C25" s="598"/>
      <c r="D25" s="598"/>
      <c r="E25" s="598"/>
      <c r="F25" s="598"/>
      <c r="G25" s="598"/>
      <c r="H25" s="598"/>
      <c r="I25" s="598"/>
      <c r="J25" s="598"/>
      <c r="K25" s="598"/>
      <c r="L25" s="217"/>
    </row>
    <row r="26" spans="1:13" x14ac:dyDescent="0.2">
      <c r="A26" s="222"/>
      <c r="B26" s="222"/>
      <c r="C26" s="222"/>
      <c r="D26" s="222"/>
      <c r="E26" s="222"/>
      <c r="F26" s="222"/>
      <c r="G26" s="222"/>
      <c r="H26" s="222"/>
      <c r="I26" s="222"/>
      <c r="J26" s="222"/>
      <c r="K26" s="222"/>
      <c r="L26" s="217"/>
    </row>
    <row r="27" spans="1:13" x14ac:dyDescent="0.2">
      <c r="A27" s="222" t="s">
        <v>284</v>
      </c>
      <c r="B27" s="598" t="s">
        <v>285</v>
      </c>
      <c r="C27" s="598"/>
      <c r="D27" s="598"/>
      <c r="E27" s="598"/>
      <c r="F27" s="598"/>
      <c r="G27" s="598"/>
      <c r="H27" s="598"/>
      <c r="I27" s="598"/>
      <c r="J27" s="598"/>
      <c r="K27" s="598"/>
      <c r="L27" s="217"/>
    </row>
    <row r="28" spans="1:13" ht="18" x14ac:dyDescent="0.25">
      <c r="A28" s="1" t="s">
        <v>493</v>
      </c>
    </row>
    <row r="29" spans="1:13" ht="9.75" customHeight="1" x14ac:dyDescent="0.2"/>
    <row r="30" spans="1:13" x14ac:dyDescent="0.2">
      <c r="A30" s="2" t="s">
        <v>286</v>
      </c>
      <c r="B30" s="2" t="s">
        <v>287</v>
      </c>
    </row>
    <row r="32" spans="1:13" x14ac:dyDescent="0.2">
      <c r="B32" s="602" t="s">
        <v>494</v>
      </c>
      <c r="C32" s="607"/>
      <c r="D32" s="607"/>
      <c r="E32" s="607"/>
      <c r="F32" s="607"/>
      <c r="G32" s="607"/>
      <c r="H32" s="607"/>
      <c r="I32" s="607"/>
      <c r="J32" s="607"/>
      <c r="K32" s="607"/>
      <c r="L32" s="607"/>
      <c r="M32" s="607"/>
    </row>
    <row r="33" spans="2:13" x14ac:dyDescent="0.2">
      <c r="B33" s="607"/>
      <c r="C33" s="607"/>
      <c r="D33" s="607"/>
      <c r="E33" s="607"/>
      <c r="F33" s="607"/>
      <c r="G33" s="607"/>
      <c r="H33" s="607"/>
      <c r="I33" s="607"/>
      <c r="J33" s="607"/>
      <c r="K33" s="607"/>
      <c r="L33" s="607"/>
      <c r="M33" s="607"/>
    </row>
    <row r="34" spans="2:13" x14ac:dyDescent="0.2">
      <c r="B34" s="607"/>
      <c r="C34" s="607"/>
      <c r="D34" s="607"/>
      <c r="E34" s="607"/>
      <c r="F34" s="607"/>
      <c r="G34" s="607"/>
      <c r="H34" s="607"/>
      <c r="I34" s="607"/>
      <c r="J34" s="607"/>
      <c r="K34" s="607"/>
      <c r="L34" s="607"/>
      <c r="M34" s="607"/>
    </row>
    <row r="35" spans="2:13" x14ac:dyDescent="0.2">
      <c r="B35" s="607"/>
      <c r="C35" s="607"/>
      <c r="D35" s="607"/>
      <c r="E35" s="607"/>
      <c r="F35" s="607"/>
      <c r="G35" s="607"/>
      <c r="H35" s="607"/>
      <c r="I35" s="607"/>
      <c r="J35" s="607"/>
      <c r="K35" s="607"/>
      <c r="L35" s="607"/>
      <c r="M35" s="607"/>
    </row>
    <row r="36" spans="2:13" x14ac:dyDescent="0.2">
      <c r="B36" s="192"/>
      <c r="C36" s="192"/>
      <c r="D36" s="192"/>
      <c r="E36" s="192"/>
      <c r="F36" s="192"/>
      <c r="G36" s="192"/>
      <c r="H36" s="192"/>
      <c r="I36" s="192"/>
      <c r="J36" s="192"/>
      <c r="K36" s="192"/>
      <c r="L36" s="192"/>
      <c r="M36" s="192"/>
    </row>
    <row r="37" spans="2:13" x14ac:dyDescent="0.2">
      <c r="B37" s="602" t="s">
        <v>73</v>
      </c>
      <c r="C37" s="607"/>
      <c r="D37" s="607"/>
      <c r="E37" s="607"/>
      <c r="F37" s="607"/>
      <c r="G37" s="607"/>
      <c r="H37" s="607"/>
      <c r="I37" s="607"/>
      <c r="J37" s="607"/>
      <c r="K37" s="607"/>
      <c r="L37" s="607"/>
      <c r="M37" s="607"/>
    </row>
    <row r="38" spans="2:13" x14ac:dyDescent="0.2">
      <c r="B38" s="607"/>
      <c r="C38" s="607"/>
      <c r="D38" s="607"/>
      <c r="E38" s="607"/>
      <c r="F38" s="607"/>
      <c r="G38" s="607"/>
      <c r="H38" s="607"/>
      <c r="I38" s="607"/>
      <c r="J38" s="607"/>
      <c r="K38" s="607"/>
      <c r="L38" s="607"/>
      <c r="M38" s="607"/>
    </row>
    <row r="40" spans="2:13" x14ac:dyDescent="0.2">
      <c r="B40" s="607" t="s">
        <v>495</v>
      </c>
      <c r="C40" s="607"/>
      <c r="D40" s="607"/>
      <c r="E40" s="607"/>
      <c r="F40" s="607"/>
      <c r="G40" s="607"/>
      <c r="H40" s="607"/>
      <c r="I40" s="607"/>
      <c r="J40" s="607"/>
      <c r="K40" s="607"/>
      <c r="L40" s="607"/>
      <c r="M40" s="607"/>
    </row>
    <row r="41" spans="2:13" x14ac:dyDescent="0.2">
      <c r="B41" s="607"/>
      <c r="C41" s="607"/>
      <c r="D41" s="607"/>
      <c r="E41" s="607"/>
      <c r="F41" s="607"/>
      <c r="G41" s="607"/>
      <c r="H41" s="607"/>
      <c r="I41" s="607"/>
      <c r="J41" s="607"/>
      <c r="K41" s="607"/>
      <c r="L41" s="607"/>
      <c r="M41" s="607"/>
    </row>
    <row r="42" spans="2:13" x14ac:dyDescent="0.2">
      <c r="B42" s="192"/>
      <c r="C42" s="192"/>
      <c r="D42" s="192"/>
      <c r="E42" s="192"/>
      <c r="F42" s="192"/>
      <c r="G42" s="192"/>
      <c r="H42" s="192"/>
      <c r="I42" s="192"/>
      <c r="J42" s="192"/>
      <c r="K42" s="192"/>
      <c r="L42" s="192"/>
      <c r="M42" s="192"/>
    </row>
    <row r="43" spans="2:13" x14ac:dyDescent="0.2">
      <c r="B43" s="192"/>
      <c r="C43" s="192"/>
      <c r="D43" s="192"/>
      <c r="E43" s="192"/>
      <c r="F43" s="192"/>
      <c r="G43" s="192"/>
      <c r="H43" s="192"/>
      <c r="I43" s="192"/>
      <c r="J43" s="192"/>
      <c r="K43" s="192"/>
      <c r="L43" s="192"/>
      <c r="M43" s="192"/>
    </row>
    <row r="44" spans="2:13" ht="12.75" customHeight="1" x14ac:dyDescent="0.2">
      <c r="B44" s="654" t="s">
        <v>543</v>
      </c>
      <c r="C44" s="655"/>
      <c r="D44" s="655"/>
      <c r="E44" s="655"/>
      <c r="F44" s="655"/>
      <c r="G44" s="655"/>
      <c r="H44" s="655"/>
      <c r="I44" s="656"/>
      <c r="J44" s="241"/>
      <c r="K44" s="241"/>
      <c r="L44" s="241"/>
      <c r="M44" s="241"/>
    </row>
    <row r="45" spans="2:13" ht="18.75" customHeight="1" x14ac:dyDescent="0.2">
      <c r="B45" s="657"/>
      <c r="C45" s="658"/>
      <c r="D45" s="658"/>
      <c r="E45" s="658"/>
      <c r="F45" s="658"/>
      <c r="G45" s="658"/>
      <c r="H45" s="658"/>
      <c r="I45" s="659"/>
      <c r="J45" s="241"/>
      <c r="K45" s="241"/>
      <c r="L45" s="241"/>
      <c r="M45" s="241"/>
    </row>
    <row r="46" spans="2:13" x14ac:dyDescent="0.2">
      <c r="B46" s="660" t="s">
        <v>74</v>
      </c>
      <c r="C46" s="662" t="s">
        <v>75</v>
      </c>
      <c r="D46" s="663"/>
      <c r="E46" s="663"/>
      <c r="F46" s="663"/>
      <c r="G46" s="664"/>
      <c r="H46" s="233"/>
      <c r="I46" s="247" t="s">
        <v>537</v>
      </c>
      <c r="J46" s="240"/>
      <c r="K46" s="242"/>
      <c r="L46" s="240"/>
      <c r="M46" s="240"/>
    </row>
    <row r="47" spans="2:13" x14ac:dyDescent="0.2">
      <c r="B47" s="661"/>
      <c r="C47" s="665" t="s">
        <v>939</v>
      </c>
      <c r="D47" s="666"/>
      <c r="E47" s="666"/>
      <c r="F47" s="666"/>
      <c r="G47" s="667"/>
      <c r="H47" s="149" t="s">
        <v>472</v>
      </c>
      <c r="I47" s="229" t="s">
        <v>538</v>
      </c>
      <c r="J47" s="240"/>
      <c r="K47" s="242"/>
      <c r="L47" s="240"/>
      <c r="M47" s="240"/>
    </row>
    <row r="48" spans="2:13" x14ac:dyDescent="0.2">
      <c r="B48" s="4">
        <v>1</v>
      </c>
      <c r="C48" s="248" t="s">
        <v>539</v>
      </c>
      <c r="D48" s="48"/>
      <c r="E48" s="48"/>
      <c r="F48" s="14"/>
      <c r="G48" s="227"/>
      <c r="H48" s="3">
        <v>2016</v>
      </c>
      <c r="I48" s="441">
        <v>1615459.33</v>
      </c>
      <c r="J48" s="243"/>
      <c r="K48" s="243"/>
      <c r="L48" s="243"/>
      <c r="M48" s="243"/>
    </row>
    <row r="49" spans="1:13" x14ac:dyDescent="0.2">
      <c r="B49" s="4">
        <v>2</v>
      </c>
      <c r="C49" s="223" t="s">
        <v>540</v>
      </c>
      <c r="D49" s="132"/>
      <c r="E49" s="132"/>
      <c r="F49" s="216"/>
      <c r="G49" s="136"/>
      <c r="H49" s="249">
        <f>H48+1</f>
        <v>2017</v>
      </c>
      <c r="I49" s="5">
        <v>238423.86</v>
      </c>
      <c r="J49" s="243"/>
      <c r="K49" s="243"/>
      <c r="L49" s="243"/>
      <c r="M49" s="243"/>
    </row>
    <row r="50" spans="1:13" x14ac:dyDescent="0.2">
      <c r="B50" s="4">
        <v>3</v>
      </c>
      <c r="C50" s="223" t="s">
        <v>930</v>
      </c>
      <c r="D50" s="132"/>
      <c r="E50" s="132"/>
      <c r="F50" s="216"/>
      <c r="G50" s="136"/>
      <c r="H50" s="249">
        <f t="shared" ref="H50:H52" si="0">H49+1</f>
        <v>2018</v>
      </c>
      <c r="I50" s="138">
        <v>-964396.91</v>
      </c>
      <c r="J50" s="243"/>
      <c r="K50" s="244"/>
      <c r="L50" s="243"/>
      <c r="M50" s="243"/>
    </row>
    <row r="51" spans="1:13" x14ac:dyDescent="0.2">
      <c r="B51" s="4">
        <v>4</v>
      </c>
      <c r="C51" s="250" t="s">
        <v>563</v>
      </c>
      <c r="D51" s="132"/>
      <c r="E51" s="132"/>
      <c r="F51" s="216"/>
      <c r="G51" s="136"/>
      <c r="H51" s="249">
        <f t="shared" si="0"/>
        <v>2019</v>
      </c>
      <c r="I51" s="5">
        <v>-789798.38</v>
      </c>
      <c r="J51" s="243"/>
      <c r="K51" s="243"/>
      <c r="L51" s="243"/>
      <c r="M51" s="243"/>
    </row>
    <row r="52" spans="1:13" ht="12.75" customHeight="1" x14ac:dyDescent="0.2">
      <c r="B52" s="4">
        <v>5</v>
      </c>
      <c r="C52" s="250" t="s">
        <v>541</v>
      </c>
      <c r="D52" s="132"/>
      <c r="E52" s="132"/>
      <c r="F52" s="216"/>
      <c r="G52" s="136"/>
      <c r="H52" s="249">
        <f t="shared" si="0"/>
        <v>2020</v>
      </c>
      <c r="I52" s="5">
        <v>-1339860</v>
      </c>
      <c r="J52" s="243"/>
      <c r="K52" s="243"/>
      <c r="L52" s="243"/>
      <c r="M52" s="243"/>
    </row>
    <row r="53" spans="1:13" x14ac:dyDescent="0.2">
      <c r="B53" s="4">
        <v>6</v>
      </c>
      <c r="C53" s="250" t="s">
        <v>542</v>
      </c>
      <c r="D53" s="132"/>
      <c r="E53" s="132"/>
      <c r="F53" s="216"/>
      <c r="G53" s="136"/>
      <c r="H53" s="249">
        <v>2021</v>
      </c>
      <c r="I53" s="20">
        <v>8069</v>
      </c>
      <c r="J53" s="243"/>
      <c r="K53" s="243"/>
      <c r="L53" s="243"/>
      <c r="M53" s="243"/>
    </row>
    <row r="54" spans="1:13" x14ac:dyDescent="0.2">
      <c r="B54" s="163">
        <v>7</v>
      </c>
      <c r="C54" s="164" t="s">
        <v>79</v>
      </c>
      <c r="D54" s="165"/>
      <c r="E54" s="165"/>
      <c r="F54" s="165"/>
      <c r="G54" s="226"/>
      <c r="H54" s="251"/>
      <c r="I54" s="251">
        <f>SUM(I48:I53)</f>
        <v>-1232103.1000000001</v>
      </c>
      <c r="J54" s="244"/>
      <c r="K54" s="244"/>
      <c r="L54" s="244"/>
      <c r="M54" s="244"/>
    </row>
    <row r="55" spans="1:13" x14ac:dyDescent="0.2">
      <c r="B55" s="4">
        <v>8</v>
      </c>
      <c r="C55" s="252" t="s">
        <v>80</v>
      </c>
      <c r="D55" s="132"/>
      <c r="E55" s="132"/>
      <c r="F55" s="216"/>
      <c r="G55" s="136"/>
      <c r="H55" s="4">
        <f>H53+1</f>
        <v>2022</v>
      </c>
      <c r="I55" s="5">
        <v>-456932</v>
      </c>
      <c r="J55" s="243"/>
      <c r="K55" s="243"/>
      <c r="L55" s="243"/>
      <c r="M55" s="243"/>
    </row>
    <row r="56" spans="1:13" x14ac:dyDescent="0.2">
      <c r="B56" s="4">
        <v>9</v>
      </c>
      <c r="C56" s="252" t="s">
        <v>81</v>
      </c>
      <c r="D56" s="132"/>
      <c r="E56" s="132"/>
      <c r="F56" s="216"/>
      <c r="G56" s="136"/>
      <c r="H56" s="4">
        <f>H55+1</f>
        <v>2023</v>
      </c>
      <c r="I56" s="5">
        <v>-479394</v>
      </c>
      <c r="J56" s="243"/>
      <c r="K56" s="243"/>
      <c r="L56" s="243"/>
      <c r="M56" s="243"/>
    </row>
    <row r="57" spans="1:13" ht="12.75" customHeight="1" x14ac:dyDescent="0.2">
      <c r="B57" s="4">
        <v>10</v>
      </c>
      <c r="C57" s="168" t="s">
        <v>82</v>
      </c>
      <c r="D57" s="33"/>
      <c r="E57" s="33"/>
      <c r="F57" s="161"/>
      <c r="G57" s="228"/>
      <c r="H57" s="4">
        <f>H56+1</f>
        <v>2024</v>
      </c>
      <c r="I57" s="5">
        <v>-589064</v>
      </c>
      <c r="J57" s="243"/>
      <c r="K57" s="243"/>
      <c r="L57" s="243"/>
      <c r="M57" s="243"/>
    </row>
    <row r="58" spans="1:13" x14ac:dyDescent="0.2">
      <c r="B58" s="6">
        <v>11</v>
      </c>
      <c r="C58" s="253" t="s">
        <v>83</v>
      </c>
      <c r="D58" s="33"/>
      <c r="E58" s="33"/>
      <c r="F58" s="161"/>
      <c r="G58" s="161"/>
      <c r="H58" s="155"/>
      <c r="I58" s="183">
        <f>SUM(I54:I57)</f>
        <v>-2757493.1</v>
      </c>
      <c r="J58" s="243"/>
      <c r="K58" s="243"/>
      <c r="L58" s="246"/>
      <c r="M58" s="246"/>
    </row>
    <row r="59" spans="1:13" x14ac:dyDescent="0.2">
      <c r="B59" s="167"/>
      <c r="C59" s="134"/>
      <c r="D59" s="132"/>
      <c r="E59" s="132"/>
      <c r="F59" s="132"/>
      <c r="G59" s="132"/>
      <c r="H59" s="132"/>
      <c r="I59" s="132"/>
      <c r="J59" s="132"/>
      <c r="K59" s="132"/>
      <c r="L59" s="193"/>
      <c r="M59" s="193"/>
    </row>
    <row r="60" spans="1:13" ht="12.75" customHeight="1" x14ac:dyDescent="0.2">
      <c r="B60" s="224"/>
      <c r="C60" s="134"/>
      <c r="D60" s="132"/>
      <c r="E60" s="132"/>
      <c r="F60" s="132"/>
      <c r="G60" s="132"/>
      <c r="H60" s="132"/>
      <c r="I60" s="132"/>
      <c r="J60" s="132"/>
      <c r="K60" s="132"/>
      <c r="L60" s="193"/>
      <c r="M60" s="193"/>
    </row>
    <row r="61" spans="1:13" ht="12.75" customHeight="1" x14ac:dyDescent="0.2">
      <c r="A61" s="2" t="s">
        <v>84</v>
      </c>
      <c r="B61" s="2" t="s">
        <v>496</v>
      </c>
      <c r="C61" s="2"/>
      <c r="D61" s="2"/>
      <c r="E61" s="2"/>
      <c r="F61" s="2"/>
      <c r="G61" s="2"/>
      <c r="H61" s="2"/>
      <c r="I61" s="2"/>
      <c r="J61" s="2"/>
      <c r="K61" s="2"/>
    </row>
    <row r="62" spans="1:13" ht="12.75" customHeight="1" x14ac:dyDescent="0.2"/>
    <row r="63" spans="1:13" ht="12.75" customHeight="1" x14ac:dyDescent="0.2">
      <c r="B63" s="602" t="s">
        <v>530</v>
      </c>
      <c r="C63" s="602"/>
      <c r="D63" s="602"/>
      <c r="E63" s="602"/>
      <c r="F63" s="602"/>
      <c r="G63" s="602"/>
      <c r="H63" s="602"/>
      <c r="I63" s="602"/>
      <c r="J63" s="602"/>
      <c r="K63" s="602"/>
      <c r="L63" s="602"/>
      <c r="M63" s="602"/>
    </row>
    <row r="64" spans="1:13" ht="12.75" customHeight="1" x14ac:dyDescent="0.2">
      <c r="B64" s="602"/>
      <c r="C64" s="602"/>
      <c r="D64" s="602"/>
      <c r="E64" s="602"/>
      <c r="F64" s="602"/>
      <c r="G64" s="602"/>
      <c r="H64" s="602"/>
      <c r="I64" s="602"/>
      <c r="J64" s="602"/>
      <c r="K64" s="602"/>
      <c r="L64" s="602"/>
      <c r="M64" s="602"/>
    </row>
    <row r="65" spans="2:13" ht="12.75" customHeight="1" x14ac:dyDescent="0.2">
      <c r="B65" s="602"/>
      <c r="C65" s="602"/>
      <c r="D65" s="602"/>
      <c r="E65" s="602"/>
      <c r="F65" s="602"/>
      <c r="G65" s="602"/>
      <c r="H65" s="602"/>
      <c r="I65" s="602"/>
      <c r="J65" s="602"/>
      <c r="K65" s="602"/>
      <c r="L65" s="602"/>
      <c r="M65" s="602"/>
    </row>
    <row r="66" spans="2:13" ht="26.25" customHeight="1" x14ac:dyDescent="0.2">
      <c r="B66" s="602"/>
      <c r="C66" s="602"/>
      <c r="D66" s="602"/>
      <c r="E66" s="602"/>
      <c r="F66" s="602"/>
      <c r="G66" s="602"/>
      <c r="H66" s="602"/>
      <c r="I66" s="602"/>
      <c r="J66" s="602"/>
      <c r="K66" s="602"/>
      <c r="L66" s="602"/>
      <c r="M66" s="602"/>
    </row>
    <row r="67" spans="2:13" ht="12.75" customHeight="1" x14ac:dyDescent="0.2">
      <c r="B67" s="192"/>
      <c r="C67" s="192"/>
      <c r="D67" s="192"/>
      <c r="E67" s="192"/>
      <c r="F67" s="192"/>
      <c r="G67" s="192"/>
      <c r="H67" s="192"/>
      <c r="I67" s="192"/>
      <c r="J67" s="192"/>
      <c r="K67" s="192"/>
      <c r="L67" s="192"/>
      <c r="M67" s="192"/>
    </row>
    <row r="68" spans="2:13" ht="12.75" customHeight="1" x14ac:dyDescent="0.2">
      <c r="B68" s="654" t="s">
        <v>544</v>
      </c>
      <c r="C68" s="655"/>
      <c r="D68" s="655"/>
      <c r="E68" s="655"/>
      <c r="F68" s="655"/>
      <c r="G68" s="655"/>
      <c r="H68" s="655"/>
      <c r="I68" s="655"/>
      <c r="J68" s="655"/>
      <c r="K68" s="655"/>
      <c r="L68" s="656"/>
      <c r="M68" s="254"/>
    </row>
    <row r="69" spans="2:13" ht="20.25" customHeight="1" x14ac:dyDescent="0.2">
      <c r="B69" s="657"/>
      <c r="C69" s="658"/>
      <c r="D69" s="658"/>
      <c r="E69" s="658"/>
      <c r="F69" s="658"/>
      <c r="G69" s="658"/>
      <c r="H69" s="658"/>
      <c r="I69" s="658"/>
      <c r="J69" s="658"/>
      <c r="K69" s="658"/>
      <c r="L69" s="659"/>
      <c r="M69" s="254"/>
    </row>
    <row r="70" spans="2:13" ht="12.75" customHeight="1" x14ac:dyDescent="0.2">
      <c r="B70" s="660" t="s">
        <v>74</v>
      </c>
      <c r="C70" s="662" t="s">
        <v>75</v>
      </c>
      <c r="D70" s="663"/>
      <c r="E70" s="663"/>
      <c r="F70" s="664"/>
      <c r="G70" s="660" t="s">
        <v>472</v>
      </c>
      <c r="H70" s="688" t="s">
        <v>497</v>
      </c>
      <c r="I70" s="689"/>
      <c r="J70" s="673" t="s">
        <v>85</v>
      </c>
      <c r="K70" s="675" t="s">
        <v>498</v>
      </c>
      <c r="L70" s="676"/>
      <c r="M70" s="255"/>
    </row>
    <row r="71" spans="2:13" ht="25.5" customHeight="1" x14ac:dyDescent="0.2">
      <c r="B71" s="669"/>
      <c r="C71" s="670"/>
      <c r="D71" s="671"/>
      <c r="E71" s="671"/>
      <c r="F71" s="672"/>
      <c r="G71" s="669"/>
      <c r="H71" s="690"/>
      <c r="I71" s="691"/>
      <c r="J71" s="674"/>
      <c r="K71" s="677"/>
      <c r="L71" s="678"/>
      <c r="M71" s="255"/>
    </row>
    <row r="72" spans="2:13" ht="12.75" customHeight="1" x14ac:dyDescent="0.2">
      <c r="B72" s="661"/>
      <c r="C72" s="665"/>
      <c r="D72" s="666"/>
      <c r="E72" s="666"/>
      <c r="F72" s="667"/>
      <c r="G72" s="661"/>
      <c r="H72" s="679" t="s">
        <v>538</v>
      </c>
      <c r="I72" s="680"/>
      <c r="J72" s="680"/>
      <c r="K72" s="680"/>
      <c r="L72" s="681"/>
      <c r="M72" s="244"/>
    </row>
    <row r="73" spans="2:13" ht="12.75" customHeight="1" x14ac:dyDescent="0.2">
      <c r="B73" s="4">
        <v>1</v>
      </c>
      <c r="C73" s="682" t="s">
        <v>545</v>
      </c>
      <c r="D73" s="683"/>
      <c r="E73" s="683"/>
      <c r="F73" s="684"/>
      <c r="G73" s="619"/>
      <c r="H73" s="620"/>
      <c r="I73" s="620"/>
      <c r="J73" s="620"/>
      <c r="K73" s="620"/>
      <c r="L73" s="621"/>
      <c r="M73" s="244"/>
    </row>
    <row r="74" spans="2:13" ht="12.75" customHeight="1" x14ac:dyDescent="0.2">
      <c r="B74" s="4">
        <v>2</v>
      </c>
      <c r="C74" s="685" t="s">
        <v>76</v>
      </c>
      <c r="D74" s="686"/>
      <c r="E74" s="686"/>
      <c r="F74" s="687"/>
      <c r="G74" s="500">
        <v>2016</v>
      </c>
      <c r="H74" s="612">
        <v>1250530.69</v>
      </c>
      <c r="I74" s="613"/>
      <c r="J74" s="5">
        <v>417688.47</v>
      </c>
      <c r="K74" s="636">
        <f t="shared" ref="K74:K77" si="1">H74-J74</f>
        <v>832842.22</v>
      </c>
      <c r="L74" s="637"/>
      <c r="M74" s="244"/>
    </row>
    <row r="75" spans="2:13" ht="12.75" customHeight="1" x14ac:dyDescent="0.2">
      <c r="B75" s="4">
        <v>3</v>
      </c>
      <c r="C75" s="685" t="s">
        <v>77</v>
      </c>
      <c r="D75" s="686"/>
      <c r="E75" s="686"/>
      <c r="F75" s="687"/>
      <c r="G75" s="172">
        <f>G74+1</f>
        <v>2017</v>
      </c>
      <c r="H75" s="610">
        <v>375667.6</v>
      </c>
      <c r="I75" s="611"/>
      <c r="J75" s="257">
        <v>226940.09</v>
      </c>
      <c r="K75" s="612">
        <f t="shared" si="1"/>
        <v>148727.50999999998</v>
      </c>
      <c r="L75" s="613"/>
      <c r="M75" s="244"/>
    </row>
    <row r="76" spans="2:13" ht="12.75" customHeight="1" x14ac:dyDescent="0.2">
      <c r="B76" s="4">
        <v>4</v>
      </c>
      <c r="C76" s="685" t="s">
        <v>930</v>
      </c>
      <c r="D76" s="686"/>
      <c r="E76" s="686"/>
      <c r="F76" s="687"/>
      <c r="G76" s="172">
        <f>G75+1</f>
        <v>2018</v>
      </c>
      <c r="H76" s="612">
        <v>88831.76</v>
      </c>
      <c r="I76" s="613"/>
      <c r="J76" s="238">
        <v>250650.2</v>
      </c>
      <c r="K76" s="610">
        <f t="shared" si="1"/>
        <v>-161818.44</v>
      </c>
      <c r="L76" s="611"/>
      <c r="M76" s="244"/>
    </row>
    <row r="77" spans="2:13" ht="12.75" customHeight="1" x14ac:dyDescent="0.2">
      <c r="B77" s="4">
        <v>5</v>
      </c>
      <c r="C77" s="625" t="s">
        <v>563</v>
      </c>
      <c r="D77" s="626"/>
      <c r="E77" s="626"/>
      <c r="F77" s="627"/>
      <c r="G77" s="172">
        <f t="shared" ref="G77:G79" si="2">G76+1</f>
        <v>2019</v>
      </c>
      <c r="H77" s="612">
        <v>780831.89</v>
      </c>
      <c r="I77" s="613"/>
      <c r="J77" s="238">
        <v>212928</v>
      </c>
      <c r="K77" s="612">
        <f t="shared" si="1"/>
        <v>567903.89</v>
      </c>
      <c r="L77" s="613"/>
      <c r="M77" s="244"/>
    </row>
    <row r="78" spans="2:13" ht="12.75" customHeight="1" x14ac:dyDescent="0.2">
      <c r="B78" s="4">
        <v>6</v>
      </c>
      <c r="C78" s="625" t="s">
        <v>547</v>
      </c>
      <c r="D78" s="626"/>
      <c r="E78" s="626"/>
      <c r="F78" s="627"/>
      <c r="G78" s="172">
        <f t="shared" si="2"/>
        <v>2020</v>
      </c>
      <c r="H78" s="630">
        <v>-558390</v>
      </c>
      <c r="I78" s="630"/>
      <c r="J78" s="239">
        <v>201620</v>
      </c>
      <c r="K78" s="612">
        <f t="shared" ref="K78" si="3">H78-J78</f>
        <v>-760010</v>
      </c>
      <c r="L78" s="613"/>
      <c r="M78" s="244"/>
    </row>
    <row r="79" spans="2:13" ht="12.75" customHeight="1" x14ac:dyDescent="0.2">
      <c r="B79" s="4">
        <v>7</v>
      </c>
      <c r="C79" s="622" t="s">
        <v>78</v>
      </c>
      <c r="D79" s="623"/>
      <c r="E79" s="623"/>
      <c r="F79" s="624"/>
      <c r="G79" s="172">
        <f t="shared" si="2"/>
        <v>2021</v>
      </c>
      <c r="H79" s="630">
        <v>227182</v>
      </c>
      <c r="I79" s="630"/>
      <c r="J79" s="239">
        <v>192000</v>
      </c>
      <c r="K79" s="628">
        <f>H79-J79</f>
        <v>35182</v>
      </c>
      <c r="L79" s="629"/>
      <c r="M79" s="244"/>
    </row>
    <row r="80" spans="2:13" ht="12.75" customHeight="1" x14ac:dyDescent="0.2">
      <c r="B80" s="163">
        <v>8</v>
      </c>
      <c r="C80" s="614" t="s">
        <v>546</v>
      </c>
      <c r="D80" s="615"/>
      <c r="E80" s="615"/>
      <c r="F80" s="616"/>
      <c r="G80" s="166"/>
      <c r="H80" s="205"/>
      <c r="I80" s="205"/>
      <c r="J80" s="230"/>
      <c r="K80" s="617">
        <f>SUM(K73:M79)</f>
        <v>662827.18000000017</v>
      </c>
      <c r="L80" s="618"/>
      <c r="M80" s="244"/>
    </row>
    <row r="81" spans="1:13" ht="12.75" customHeight="1" x14ac:dyDescent="0.2">
      <c r="B81" s="258">
        <v>9</v>
      </c>
      <c r="C81" s="633" t="s">
        <v>80</v>
      </c>
      <c r="D81" s="634"/>
      <c r="E81" s="634"/>
      <c r="F81" s="635"/>
      <c r="G81" s="136">
        <f>G79+1</f>
        <v>2022</v>
      </c>
      <c r="H81" s="648">
        <v>-242408</v>
      </c>
      <c r="I81" s="637"/>
      <c r="J81" s="237">
        <v>265500</v>
      </c>
      <c r="K81" s="636">
        <f>H81-J81</f>
        <v>-507908</v>
      </c>
      <c r="L81" s="637"/>
      <c r="M81" s="244"/>
    </row>
    <row r="82" spans="1:13" ht="12.75" customHeight="1" x14ac:dyDescent="0.2">
      <c r="B82" s="258">
        <v>10</v>
      </c>
      <c r="C82" s="638" t="s">
        <v>81</v>
      </c>
      <c r="D82" s="639"/>
      <c r="E82" s="639"/>
      <c r="F82" s="640"/>
      <c r="G82" s="136">
        <f>G81+1</f>
        <v>2023</v>
      </c>
      <c r="H82" s="649">
        <v>-286918</v>
      </c>
      <c r="I82" s="613"/>
      <c r="J82" s="238">
        <v>329600</v>
      </c>
      <c r="K82" s="612">
        <f>H82-J82</f>
        <v>-616518</v>
      </c>
      <c r="L82" s="613"/>
      <c r="M82" s="244"/>
    </row>
    <row r="83" spans="1:13" ht="12.75" customHeight="1" x14ac:dyDescent="0.2">
      <c r="B83" s="258">
        <v>11</v>
      </c>
      <c r="C83" s="622" t="s">
        <v>82</v>
      </c>
      <c r="D83" s="623"/>
      <c r="E83" s="623"/>
      <c r="F83" s="624"/>
      <c r="G83" s="136">
        <f>G82+1</f>
        <v>2024</v>
      </c>
      <c r="H83" s="630">
        <v>-412998</v>
      </c>
      <c r="I83" s="629"/>
      <c r="J83" s="239">
        <v>306300</v>
      </c>
      <c r="K83" s="628">
        <f>H83-J83</f>
        <v>-719298</v>
      </c>
      <c r="L83" s="629"/>
      <c r="M83" s="244"/>
    </row>
    <row r="84" spans="1:13" x14ac:dyDescent="0.2">
      <c r="B84" s="6">
        <v>12</v>
      </c>
      <c r="C84" s="641" t="s">
        <v>83</v>
      </c>
      <c r="D84" s="642"/>
      <c r="E84" s="642"/>
      <c r="F84" s="643"/>
      <c r="G84" s="619"/>
      <c r="H84" s="620"/>
      <c r="I84" s="620"/>
      <c r="J84" s="620"/>
      <c r="K84" s="644">
        <f>SUM(K80:M83)</f>
        <v>-1180896.8199999998</v>
      </c>
      <c r="L84" s="645"/>
      <c r="M84" s="132"/>
    </row>
    <row r="85" spans="1:13" s="215" customFormat="1" x14ac:dyDescent="0.2">
      <c r="B85" s="167"/>
      <c r="C85" s="58"/>
      <c r="D85" s="58"/>
      <c r="E85" s="58"/>
      <c r="F85" s="58"/>
      <c r="G85" s="156"/>
      <c r="H85" s="156"/>
      <c r="I85" s="156"/>
      <c r="J85" s="156"/>
      <c r="K85" s="259"/>
      <c r="L85" s="259"/>
      <c r="M85" s="132"/>
    </row>
    <row r="86" spans="1:13" x14ac:dyDescent="0.2">
      <c r="B86" s="162"/>
      <c r="C86" s="134"/>
      <c r="D86" s="132"/>
      <c r="E86" s="132"/>
      <c r="F86" s="132"/>
      <c r="G86" s="132"/>
      <c r="H86" s="132"/>
      <c r="I86" s="132"/>
      <c r="J86" s="132"/>
      <c r="K86" s="132"/>
      <c r="L86" s="132"/>
      <c r="M86" s="132"/>
    </row>
    <row r="87" spans="1:13" x14ac:dyDescent="0.2">
      <c r="A87" s="2" t="s">
        <v>86</v>
      </c>
      <c r="B87" s="2" t="s">
        <v>499</v>
      </c>
      <c r="C87" s="2"/>
    </row>
    <row r="88" spans="1:13" ht="3" customHeight="1" x14ac:dyDescent="0.2">
      <c r="A88" s="2"/>
      <c r="C88" s="2"/>
    </row>
    <row r="89" spans="1:13" x14ac:dyDescent="0.2">
      <c r="A89" s="2"/>
      <c r="B89" s="607" t="s">
        <v>298</v>
      </c>
      <c r="C89" s="607"/>
      <c r="D89" s="607"/>
      <c r="E89" s="607"/>
      <c r="F89" s="607"/>
      <c r="G89" s="607"/>
      <c r="H89" s="607"/>
      <c r="I89" s="607"/>
      <c r="J89" s="607"/>
      <c r="K89" s="607"/>
      <c r="L89" s="607"/>
      <c r="M89" s="607"/>
    </row>
    <row r="90" spans="1:13" x14ac:dyDescent="0.2">
      <c r="A90" s="2"/>
      <c r="B90" s="607"/>
      <c r="C90" s="607"/>
      <c r="D90" s="607"/>
      <c r="E90" s="607"/>
      <c r="F90" s="607"/>
      <c r="G90" s="607"/>
      <c r="H90" s="607"/>
      <c r="I90" s="607"/>
      <c r="J90" s="607"/>
      <c r="K90" s="607"/>
      <c r="L90" s="607"/>
      <c r="M90" s="607"/>
    </row>
    <row r="91" spans="1:13" x14ac:dyDescent="0.2">
      <c r="A91" s="2"/>
      <c r="B91" s="607"/>
      <c r="C91" s="607"/>
      <c r="D91" s="607"/>
      <c r="E91" s="607"/>
      <c r="F91" s="607"/>
      <c r="G91" s="607"/>
      <c r="H91" s="607"/>
      <c r="I91" s="607"/>
      <c r="J91" s="607"/>
      <c r="K91" s="607"/>
      <c r="L91" s="607"/>
      <c r="M91" s="607"/>
    </row>
    <row r="92" spans="1:13" x14ac:dyDescent="0.2">
      <c r="A92" s="2"/>
      <c r="B92" s="607"/>
      <c r="C92" s="607"/>
      <c r="D92" s="607"/>
      <c r="E92" s="607"/>
      <c r="F92" s="607"/>
      <c r="G92" s="607"/>
      <c r="H92" s="607"/>
      <c r="I92" s="607"/>
      <c r="J92" s="607"/>
      <c r="K92" s="607"/>
      <c r="L92" s="607"/>
      <c r="M92" s="607"/>
    </row>
    <row r="93" spans="1:13" ht="8.25" customHeight="1" x14ac:dyDescent="0.2"/>
    <row r="112" ht="4.5" customHeight="1" x14ac:dyDescent="0.2"/>
    <row r="113" spans="1:13" x14ac:dyDescent="0.2">
      <c r="B113" s="157" t="s">
        <v>104</v>
      </c>
      <c r="C113" s="157"/>
      <c r="D113" s="236">
        <v>2015</v>
      </c>
      <c r="E113" s="236">
        <f t="shared" ref="E113:M113" si="4">D113+1</f>
        <v>2016</v>
      </c>
      <c r="F113" s="236">
        <f t="shared" si="4"/>
        <v>2017</v>
      </c>
      <c r="G113" s="236">
        <f t="shared" si="4"/>
        <v>2018</v>
      </c>
      <c r="H113" s="236">
        <f t="shared" si="4"/>
        <v>2019</v>
      </c>
      <c r="I113" s="236">
        <f t="shared" si="4"/>
        <v>2020</v>
      </c>
      <c r="J113" s="236">
        <f t="shared" si="4"/>
        <v>2021</v>
      </c>
      <c r="K113" s="236">
        <f t="shared" si="4"/>
        <v>2022</v>
      </c>
      <c r="L113" s="236">
        <f t="shared" si="4"/>
        <v>2023</v>
      </c>
      <c r="M113" s="236">
        <f t="shared" si="4"/>
        <v>2024</v>
      </c>
    </row>
    <row r="114" spans="1:13" x14ac:dyDescent="0.2">
      <c r="B114" s="157" t="s">
        <v>198</v>
      </c>
      <c r="C114" s="157"/>
      <c r="D114" s="155">
        <v>447281.94</v>
      </c>
      <c r="E114" s="155">
        <v>836830.27</v>
      </c>
      <c r="F114" s="155">
        <v>590363.6</v>
      </c>
      <c r="G114" s="155">
        <v>861443.8</v>
      </c>
      <c r="H114" s="155">
        <v>2675520</v>
      </c>
      <c r="I114" s="169">
        <v>6518320</v>
      </c>
      <c r="J114" s="170">
        <f>'Invest '!D92</f>
        <v>5208280</v>
      </c>
      <c r="K114" s="170">
        <f>'Invest '!E92</f>
        <v>7254610</v>
      </c>
      <c r="L114" s="170">
        <f>'Invest '!F92</f>
        <v>771010</v>
      </c>
      <c r="M114" s="170">
        <f>'Invest '!G92</f>
        <v>238010</v>
      </c>
    </row>
    <row r="115" spans="1:13" x14ac:dyDescent="0.2">
      <c r="B115" s="157" t="s">
        <v>571</v>
      </c>
      <c r="C115" s="157"/>
      <c r="D115" s="155">
        <v>606093.28</v>
      </c>
      <c r="E115" s="155">
        <v>580156.12</v>
      </c>
      <c r="F115" s="155">
        <v>579854.06000000006</v>
      </c>
      <c r="G115" s="155">
        <v>623718.40000000002</v>
      </c>
      <c r="H115" s="155">
        <v>636365.25</v>
      </c>
      <c r="I115" s="169">
        <v>617130</v>
      </c>
      <c r="J115" s="170">
        <v>622045</v>
      </c>
      <c r="K115" s="170">
        <v>602181</v>
      </c>
      <c r="L115" s="170">
        <v>561517</v>
      </c>
      <c r="M115" s="170">
        <v>530111</v>
      </c>
    </row>
    <row r="116" spans="1:13" ht="15.75" customHeight="1" x14ac:dyDescent="0.2">
      <c r="B116" s="278" t="s">
        <v>572</v>
      </c>
    </row>
    <row r="117" spans="1:13" ht="6" customHeight="1" x14ac:dyDescent="0.2"/>
    <row r="118" spans="1:13" ht="6" customHeight="1" x14ac:dyDescent="0.2"/>
    <row r="119" spans="1:13" x14ac:dyDescent="0.2">
      <c r="A119" s="2" t="s">
        <v>87</v>
      </c>
      <c r="B119" s="2" t="s">
        <v>500</v>
      </c>
    </row>
    <row r="120" spans="1:13" ht="6.75" customHeight="1" x14ac:dyDescent="0.2"/>
    <row r="121" spans="1:13" x14ac:dyDescent="0.2">
      <c r="B121" s="692" t="s">
        <v>109</v>
      </c>
      <c r="C121" s="692"/>
      <c r="D121" s="692"/>
      <c r="E121" s="692"/>
      <c r="F121" s="692"/>
      <c r="G121" s="692"/>
      <c r="H121" s="692"/>
      <c r="I121" s="692"/>
      <c r="J121" s="692"/>
      <c r="K121" s="692"/>
      <c r="L121" s="692"/>
      <c r="M121" s="692"/>
    </row>
    <row r="122" spans="1:13" x14ac:dyDescent="0.2">
      <c r="B122" t="s">
        <v>301</v>
      </c>
    </row>
    <row r="123" spans="1:13" s="32" customFormat="1" x14ac:dyDescent="0.2">
      <c r="B123" s="56" t="s">
        <v>289</v>
      </c>
      <c r="C123" s="147"/>
    </row>
    <row r="124" spans="1:13" ht="6" customHeight="1" x14ac:dyDescent="0.2">
      <c r="B124" s="8"/>
      <c r="C124" s="8"/>
    </row>
    <row r="125" spans="1:13" x14ac:dyDescent="0.2">
      <c r="B125" s="8"/>
      <c r="C125" s="116" t="s">
        <v>501</v>
      </c>
      <c r="K125" s="9">
        <f>'Invest '!D92</f>
        <v>5208280</v>
      </c>
      <c r="L125" s="131"/>
    </row>
    <row r="126" spans="1:13" x14ac:dyDescent="0.2">
      <c r="B126" s="8"/>
      <c r="C126" s="10" t="s">
        <v>88</v>
      </c>
      <c r="K126" s="11">
        <f>SUM('Invest '!D5:D31)</f>
        <v>1605220</v>
      </c>
      <c r="L126" s="131"/>
    </row>
    <row r="127" spans="1:13" x14ac:dyDescent="0.2">
      <c r="B127" s="8"/>
      <c r="C127" s="203" t="s">
        <v>932</v>
      </c>
      <c r="D127" s="161"/>
      <c r="E127" s="161"/>
      <c r="F127" s="161"/>
      <c r="G127" s="161"/>
      <c r="H127" s="161"/>
      <c r="I127" s="161"/>
      <c r="J127" s="161"/>
      <c r="K127" s="12">
        <f>'Invest '!D32</f>
        <v>86928</v>
      </c>
      <c r="L127" s="131"/>
    </row>
    <row r="128" spans="1:13" x14ac:dyDescent="0.2">
      <c r="C128" s="54" t="s">
        <v>89</v>
      </c>
      <c r="D128" s="54"/>
      <c r="E128" s="54"/>
      <c r="F128" s="54"/>
      <c r="G128" s="54"/>
      <c r="H128" s="54"/>
      <c r="I128" s="54"/>
      <c r="J128" s="54"/>
      <c r="K128" s="55">
        <f>K125-K127-K126</f>
        <v>3516132</v>
      </c>
      <c r="L128" s="131"/>
    </row>
    <row r="129" spans="2:13" ht="4.5" customHeight="1" x14ac:dyDescent="0.2">
      <c r="B129" s="8"/>
      <c r="C129" s="8"/>
    </row>
    <row r="130" spans="2:13" x14ac:dyDescent="0.2">
      <c r="B130" s="602" t="s">
        <v>1025</v>
      </c>
      <c r="C130" s="607"/>
      <c r="D130" s="607"/>
      <c r="E130" s="607"/>
      <c r="F130" s="607"/>
      <c r="G130" s="607"/>
      <c r="H130" s="607"/>
      <c r="I130" s="607"/>
      <c r="J130" s="607"/>
      <c r="K130" s="607"/>
      <c r="L130" s="607"/>
      <c r="M130" s="607"/>
    </row>
    <row r="131" spans="2:13" x14ac:dyDescent="0.2">
      <c r="B131" s="607"/>
      <c r="C131" s="607"/>
      <c r="D131" s="607"/>
      <c r="E131" s="607"/>
      <c r="F131" s="607"/>
      <c r="G131" s="607"/>
      <c r="H131" s="607"/>
      <c r="I131" s="607"/>
      <c r="J131" s="607"/>
      <c r="K131" s="607"/>
      <c r="L131" s="607"/>
      <c r="M131" s="607"/>
    </row>
    <row r="132" spans="2:13" ht="4.5" customHeight="1" x14ac:dyDescent="0.2">
      <c r="B132" s="192"/>
      <c r="C132" s="192"/>
      <c r="D132" s="192"/>
      <c r="E132" s="192"/>
      <c r="F132" s="192"/>
      <c r="G132" s="192"/>
      <c r="H132" s="192"/>
      <c r="I132" s="192"/>
      <c r="J132" s="192"/>
      <c r="K132" s="192"/>
      <c r="L132" s="192"/>
      <c r="M132" s="192"/>
    </row>
    <row r="133" spans="2:13" x14ac:dyDescent="0.2">
      <c r="B133" s="693" t="s">
        <v>199</v>
      </c>
      <c r="C133" s="693"/>
      <c r="D133" s="693"/>
      <c r="E133" s="693"/>
      <c r="F133" s="192"/>
      <c r="G133" s="192"/>
      <c r="H133" s="192"/>
      <c r="I133" s="192"/>
      <c r="J133" s="192"/>
      <c r="K133" s="192"/>
      <c r="L133" s="192"/>
      <c r="M133" s="192"/>
    </row>
    <row r="134" spans="2:13" ht="9.75" customHeight="1" x14ac:dyDescent="0.2">
      <c r="B134" s="192"/>
      <c r="C134" s="192"/>
      <c r="D134" s="192"/>
      <c r="E134" s="192"/>
      <c r="F134" s="192"/>
      <c r="G134" s="192"/>
      <c r="H134" s="192"/>
      <c r="I134" s="192"/>
      <c r="J134" s="192"/>
      <c r="K134" s="192"/>
      <c r="L134" s="192"/>
      <c r="M134" s="192"/>
    </row>
    <row r="135" spans="2:13" ht="3" customHeight="1" x14ac:dyDescent="0.2">
      <c r="B135" s="192"/>
      <c r="C135" s="192"/>
      <c r="D135" s="192"/>
      <c r="E135" s="192"/>
      <c r="F135" s="192"/>
      <c r="G135" s="192"/>
      <c r="H135" s="192"/>
      <c r="I135" s="192"/>
      <c r="J135" s="192"/>
      <c r="K135" s="192"/>
      <c r="L135" s="192"/>
      <c r="M135" s="192"/>
    </row>
    <row r="136" spans="2:13" x14ac:dyDescent="0.2">
      <c r="B136" s="192"/>
      <c r="C136" s="192"/>
      <c r="D136" s="192"/>
      <c r="E136" s="192"/>
      <c r="F136" s="192"/>
      <c r="G136" s="192"/>
      <c r="H136" s="192"/>
      <c r="I136" s="192"/>
      <c r="J136" s="192"/>
      <c r="K136" s="192"/>
      <c r="L136" s="192"/>
      <c r="M136" s="192"/>
    </row>
    <row r="137" spans="2:13" ht="1.5" customHeight="1" x14ac:dyDescent="0.2">
      <c r="B137" s="192"/>
      <c r="C137" s="192"/>
      <c r="D137" s="192"/>
      <c r="E137" s="192"/>
      <c r="F137" s="192"/>
      <c r="G137" s="192"/>
      <c r="H137" s="192"/>
      <c r="I137" s="192"/>
      <c r="J137" s="192"/>
      <c r="K137" s="192"/>
      <c r="L137" s="192"/>
      <c r="M137" s="192"/>
    </row>
    <row r="138" spans="2:13" ht="6.75" customHeight="1" x14ac:dyDescent="0.2">
      <c r="B138" s="192"/>
      <c r="C138" s="192"/>
      <c r="D138" s="192"/>
      <c r="E138" s="192"/>
      <c r="F138" s="192"/>
      <c r="G138" s="192"/>
      <c r="H138" s="192"/>
      <c r="I138" s="192"/>
      <c r="J138" s="192"/>
      <c r="K138" s="192"/>
      <c r="L138" s="192"/>
      <c r="M138" s="192"/>
    </row>
    <row r="139" spans="2:13" x14ac:dyDescent="0.2">
      <c r="B139" s="192"/>
      <c r="C139" s="192"/>
      <c r="D139" s="192"/>
      <c r="E139" s="192"/>
      <c r="F139" s="192"/>
      <c r="G139" s="192"/>
      <c r="H139" s="192"/>
      <c r="I139" s="192"/>
      <c r="J139" s="192"/>
      <c r="K139" s="192"/>
      <c r="L139" s="192"/>
      <c r="M139" s="192"/>
    </row>
    <row r="140" spans="2:13" x14ac:dyDescent="0.2">
      <c r="B140" s="192"/>
      <c r="C140" s="192"/>
      <c r="D140" s="192"/>
      <c r="E140" s="192"/>
      <c r="F140" s="192"/>
      <c r="G140" s="192"/>
      <c r="H140" s="192"/>
      <c r="I140" s="192"/>
      <c r="J140" s="192"/>
      <c r="K140" s="192"/>
      <c r="L140" s="192"/>
      <c r="M140" s="192"/>
    </row>
    <row r="141" spans="2:13" x14ac:dyDescent="0.2">
      <c r="B141" s="192"/>
      <c r="C141" s="192"/>
      <c r="D141" s="192"/>
      <c r="E141" s="192"/>
      <c r="F141" s="192"/>
      <c r="G141" s="192"/>
      <c r="H141" s="192"/>
      <c r="I141" s="192"/>
      <c r="J141" s="192"/>
      <c r="K141" s="192"/>
      <c r="L141" s="192"/>
      <c r="M141" s="192"/>
    </row>
    <row r="142" spans="2:13" x14ac:dyDescent="0.2">
      <c r="B142" s="192"/>
      <c r="C142" s="192"/>
      <c r="D142" s="192"/>
      <c r="E142" s="192"/>
      <c r="F142" s="192"/>
      <c r="G142" s="192"/>
      <c r="H142" s="192"/>
      <c r="I142" s="192"/>
      <c r="J142" s="192"/>
      <c r="K142" s="192"/>
      <c r="L142" s="192"/>
      <c r="M142" s="192"/>
    </row>
    <row r="143" spans="2:13" x14ac:dyDescent="0.2">
      <c r="B143" s="192"/>
      <c r="C143" s="192"/>
      <c r="D143" s="192"/>
      <c r="E143" s="192"/>
      <c r="F143" s="192"/>
      <c r="G143" s="192"/>
      <c r="H143" s="192"/>
      <c r="I143" s="192"/>
      <c r="J143" s="192"/>
      <c r="K143" s="192"/>
      <c r="L143" s="192"/>
      <c r="M143" s="192"/>
    </row>
    <row r="144" spans="2:13" x14ac:dyDescent="0.2">
      <c r="B144" s="192"/>
      <c r="C144" s="192"/>
      <c r="D144" s="192"/>
      <c r="E144" s="192"/>
      <c r="F144" s="192"/>
      <c r="G144" s="192"/>
      <c r="H144" s="192"/>
      <c r="I144" s="192"/>
      <c r="J144" s="192"/>
      <c r="K144" s="192"/>
      <c r="L144" s="192"/>
      <c r="M144" s="192"/>
    </row>
    <row r="150" spans="2:13" x14ac:dyDescent="0.2">
      <c r="B150" s="145"/>
      <c r="C150" s="146"/>
      <c r="D150" s="196"/>
      <c r="E150" s="202" t="s">
        <v>90</v>
      </c>
      <c r="F150" s="202" t="s">
        <v>91</v>
      </c>
      <c r="G150" s="202" t="s">
        <v>92</v>
      </c>
      <c r="H150" s="694" t="s">
        <v>93</v>
      </c>
      <c r="I150" s="695"/>
      <c r="J150" s="694" t="s">
        <v>94</v>
      </c>
      <c r="K150" s="695"/>
    </row>
    <row r="151" spans="2:13" x14ac:dyDescent="0.2">
      <c r="B151" s="13" t="s">
        <v>95</v>
      </c>
      <c r="C151" s="14"/>
      <c r="D151" s="227"/>
      <c r="E151" s="136"/>
      <c r="F151" s="201"/>
      <c r="G151" s="201"/>
      <c r="H151" s="194"/>
      <c r="I151" s="195"/>
      <c r="J151" s="197">
        <v>6568207.4800000004</v>
      </c>
      <c r="K151" s="198"/>
    </row>
    <row r="152" spans="2:13" x14ac:dyDescent="0.2">
      <c r="B152" s="15" t="s">
        <v>96</v>
      </c>
      <c r="C152" s="216"/>
      <c r="D152" s="136"/>
      <c r="E152" s="282">
        <f t="shared" ref="E152:E157" si="5">J151</f>
        <v>6568207.4800000004</v>
      </c>
      <c r="F152" s="5">
        <v>-145.30000000000001</v>
      </c>
      <c r="G152" s="5">
        <v>251146.7</v>
      </c>
      <c r="H152" s="631">
        <f t="shared" ref="H152:H160" si="6">F152-G152</f>
        <v>-251292</v>
      </c>
      <c r="I152" s="632"/>
      <c r="J152" s="199">
        <f t="shared" ref="J152:J162" si="7">E152+F152-G152</f>
        <v>6316915.4800000004</v>
      </c>
      <c r="K152" s="200"/>
    </row>
    <row r="153" spans="2:13" x14ac:dyDescent="0.2">
      <c r="B153" s="135" t="s">
        <v>67</v>
      </c>
      <c r="C153" s="216"/>
      <c r="D153" s="136"/>
      <c r="E153" s="282">
        <f t="shared" si="5"/>
        <v>6316915.4800000004</v>
      </c>
      <c r="F153" s="5">
        <v>0</v>
      </c>
      <c r="G153" s="5">
        <v>269180.31</v>
      </c>
      <c r="H153" s="631">
        <f t="shared" si="6"/>
        <v>-269180.31</v>
      </c>
      <c r="I153" s="632"/>
      <c r="J153" s="199">
        <f t="shared" si="7"/>
        <v>6047735.1700000009</v>
      </c>
      <c r="K153" s="200"/>
    </row>
    <row r="154" spans="2:13" x14ac:dyDescent="0.2">
      <c r="B154" s="135" t="s">
        <v>68</v>
      </c>
      <c r="C154" s="216"/>
      <c r="D154" s="136"/>
      <c r="E154" s="282">
        <f t="shared" si="5"/>
        <v>6047735.1700000009</v>
      </c>
      <c r="F154" s="5">
        <v>0</v>
      </c>
      <c r="G154" s="5">
        <f>280061.49+0.11</f>
        <v>280061.59999999998</v>
      </c>
      <c r="H154" s="631">
        <f t="shared" si="6"/>
        <v>-280061.59999999998</v>
      </c>
      <c r="I154" s="632"/>
      <c r="J154" s="199">
        <f t="shared" si="7"/>
        <v>5767673.5700000012</v>
      </c>
      <c r="K154" s="200"/>
    </row>
    <row r="155" spans="2:13" x14ac:dyDescent="0.2">
      <c r="B155" s="135" t="s">
        <v>291</v>
      </c>
      <c r="C155" s="216"/>
      <c r="D155" s="136"/>
      <c r="E155" s="282">
        <f t="shared" si="5"/>
        <v>5767673.5700000012</v>
      </c>
      <c r="F155" s="5">
        <v>67379</v>
      </c>
      <c r="G155" s="5">
        <v>288419.96000000002</v>
      </c>
      <c r="H155" s="631">
        <f t="shared" si="6"/>
        <v>-221040.96000000002</v>
      </c>
      <c r="I155" s="632"/>
      <c r="J155" s="199">
        <f t="shared" si="7"/>
        <v>5546632.6100000013</v>
      </c>
      <c r="K155" s="200"/>
    </row>
    <row r="156" spans="2:13" x14ac:dyDescent="0.2">
      <c r="B156" s="120" t="s">
        <v>504</v>
      </c>
      <c r="C156" s="216"/>
      <c r="D156" s="136"/>
      <c r="E156" s="282">
        <f t="shared" si="5"/>
        <v>5546632.6100000013</v>
      </c>
      <c r="F156" s="5">
        <v>71347</v>
      </c>
      <c r="G156" s="5">
        <v>308305.91999999998</v>
      </c>
      <c r="H156" s="631">
        <f t="shared" si="6"/>
        <v>-236958.91999999998</v>
      </c>
      <c r="I156" s="632"/>
      <c r="J156" s="199">
        <f t="shared" si="7"/>
        <v>5309673.6900000013</v>
      </c>
      <c r="K156" s="200"/>
    </row>
    <row r="157" spans="2:13" x14ac:dyDescent="0.2">
      <c r="B157" s="120" t="s">
        <v>555</v>
      </c>
      <c r="C157" s="216"/>
      <c r="D157" s="136"/>
      <c r="E157" s="282">
        <f t="shared" si="5"/>
        <v>5309673.6900000013</v>
      </c>
      <c r="F157" s="5">
        <v>841647.07</v>
      </c>
      <c r="G157" s="5">
        <v>384323.77</v>
      </c>
      <c r="H157" s="631">
        <f t="shared" si="6"/>
        <v>457323.29999999993</v>
      </c>
      <c r="I157" s="632"/>
      <c r="J157" s="199">
        <f t="shared" si="7"/>
        <v>5766996.9900000021</v>
      </c>
      <c r="K157" s="200"/>
      <c r="M157" s="11"/>
    </row>
    <row r="158" spans="2:13" x14ac:dyDescent="0.2">
      <c r="B158" s="204" t="s">
        <v>556</v>
      </c>
      <c r="C158" s="97"/>
      <c r="D158" s="171"/>
      <c r="E158" s="282">
        <f t="shared" ref="E158:E163" si="8">J157</f>
        <v>5766996.9900000021</v>
      </c>
      <c r="F158" s="5">
        <v>33442.639999999999</v>
      </c>
      <c r="G158" s="5">
        <v>350258.99</v>
      </c>
      <c r="H158" s="631">
        <f t="shared" si="6"/>
        <v>-316816.34999999998</v>
      </c>
      <c r="I158" s="632"/>
      <c r="J158" s="199">
        <f t="shared" si="7"/>
        <v>5450180.6400000015</v>
      </c>
      <c r="K158" s="200"/>
    </row>
    <row r="159" spans="2:13" x14ac:dyDescent="0.2">
      <c r="B159" s="204" t="s">
        <v>573</v>
      </c>
      <c r="C159" s="97"/>
      <c r="D159" s="171"/>
      <c r="E159" s="282">
        <f t="shared" si="8"/>
        <v>5450180.6400000015</v>
      </c>
      <c r="F159" s="5">
        <v>0</v>
      </c>
      <c r="G159" s="5">
        <v>382263.41</v>
      </c>
      <c r="H159" s="631">
        <f t="shared" si="6"/>
        <v>-382263.41</v>
      </c>
      <c r="I159" s="632"/>
      <c r="J159" s="199">
        <f t="shared" si="7"/>
        <v>5067917.2300000014</v>
      </c>
      <c r="K159" s="200"/>
    </row>
    <row r="160" spans="2:13" x14ac:dyDescent="0.2">
      <c r="B160" s="120" t="s">
        <v>576</v>
      </c>
      <c r="C160" s="216"/>
      <c r="D160" s="136"/>
      <c r="E160" s="282">
        <f t="shared" si="8"/>
        <v>5067917.2300000014</v>
      </c>
      <c r="F160" s="5">
        <v>0</v>
      </c>
      <c r="G160" s="5">
        <v>382983.94</v>
      </c>
      <c r="H160" s="631">
        <f t="shared" si="6"/>
        <v>-382983.94</v>
      </c>
      <c r="I160" s="632"/>
      <c r="J160" s="199">
        <f t="shared" si="7"/>
        <v>4684933.290000001</v>
      </c>
      <c r="K160" s="200"/>
    </row>
    <row r="161" spans="1:13" s="215" customFormat="1" x14ac:dyDescent="0.2">
      <c r="B161" s="120" t="s">
        <v>577</v>
      </c>
      <c r="C161" s="216"/>
      <c r="D161" s="136"/>
      <c r="E161" s="282">
        <f t="shared" si="8"/>
        <v>4684933.290000001</v>
      </c>
      <c r="F161" s="5">
        <v>0</v>
      </c>
      <c r="G161" s="5">
        <v>417688.47</v>
      </c>
      <c r="H161" s="631">
        <f t="shared" ref="H161" si="9">F161-G161</f>
        <v>-417688.47</v>
      </c>
      <c r="I161" s="632"/>
      <c r="J161" s="220">
        <f>E161+F161-G161</f>
        <v>4267244.8200000012</v>
      </c>
      <c r="K161" s="221"/>
    </row>
    <row r="162" spans="1:13" s="215" customFormat="1" x14ac:dyDescent="0.2">
      <c r="B162" s="120" t="s">
        <v>738</v>
      </c>
      <c r="C162" s="216"/>
      <c r="D162" s="136"/>
      <c r="E162" s="282">
        <f t="shared" si="8"/>
        <v>4267244.8200000012</v>
      </c>
      <c r="F162" s="5">
        <v>0</v>
      </c>
      <c r="G162" s="5">
        <v>230929.94</v>
      </c>
      <c r="H162" s="631">
        <f t="shared" ref="H162" si="10">F162-G162</f>
        <v>-230929.94</v>
      </c>
      <c r="I162" s="632"/>
      <c r="J162" s="268">
        <f t="shared" si="7"/>
        <v>4036314.8800000013</v>
      </c>
      <c r="K162" s="267"/>
    </row>
    <row r="163" spans="1:13" s="215" customFormat="1" x14ac:dyDescent="0.2">
      <c r="B163" s="120" t="s">
        <v>737</v>
      </c>
      <c r="C163" s="216"/>
      <c r="D163" s="136"/>
      <c r="E163" s="282">
        <f t="shared" si="8"/>
        <v>4036314.8800000013</v>
      </c>
      <c r="F163" s="5">
        <v>0</v>
      </c>
      <c r="G163" s="5">
        <v>250650.2</v>
      </c>
      <c r="H163" s="631">
        <f t="shared" ref="H163" si="11">F163-G163</f>
        <v>-250650.2</v>
      </c>
      <c r="I163" s="632"/>
      <c r="J163" s="277">
        <f>E163+F163-G163</f>
        <v>3785664.6800000011</v>
      </c>
      <c r="K163" s="276"/>
    </row>
    <row r="164" spans="1:13" s="215" customFormat="1" x14ac:dyDescent="0.2">
      <c r="B164" s="120" t="s">
        <v>934</v>
      </c>
      <c r="C164" s="216"/>
      <c r="D164" s="136"/>
      <c r="E164" s="282">
        <f>J163</f>
        <v>3785664.6800000011</v>
      </c>
      <c r="F164" s="5">
        <v>0</v>
      </c>
      <c r="G164" s="5">
        <v>212928.03</v>
      </c>
      <c r="H164" s="281"/>
      <c r="I164" s="282">
        <f>F164-G164</f>
        <v>-212928.03</v>
      </c>
      <c r="J164" s="279">
        <f>E164+F164-G164</f>
        <v>3572736.6500000013</v>
      </c>
      <c r="K164" s="280"/>
    </row>
    <row r="165" spans="1:13" s="215" customFormat="1" x14ac:dyDescent="0.2">
      <c r="B165" s="111" t="s">
        <v>739</v>
      </c>
      <c r="C165" s="161"/>
      <c r="D165" s="228"/>
      <c r="E165" s="343">
        <f>J164</f>
        <v>3572736.6500000013</v>
      </c>
      <c r="F165" s="5">
        <v>915190</v>
      </c>
      <c r="G165" s="5">
        <v>202450</v>
      </c>
      <c r="H165" s="342"/>
      <c r="I165" s="343">
        <f>F165-G165</f>
        <v>712740</v>
      </c>
      <c r="J165" s="345">
        <f>E165+F165-G165</f>
        <v>4285476.6500000013</v>
      </c>
      <c r="K165" s="344"/>
    </row>
    <row r="166" spans="1:13" s="215" customFormat="1" x14ac:dyDescent="0.2">
      <c r="B166" s="111" t="s">
        <v>933</v>
      </c>
      <c r="C166" s="161"/>
      <c r="D166" s="228"/>
      <c r="E166" s="509">
        <f>J165</f>
        <v>4285476.6500000013</v>
      </c>
      <c r="F166" s="5">
        <v>3480950</v>
      </c>
      <c r="G166" s="5">
        <v>192000</v>
      </c>
      <c r="H166" s="508"/>
      <c r="I166" s="509">
        <f>F166-G166</f>
        <v>3288950</v>
      </c>
      <c r="J166" s="511">
        <f>E166+F166-G166</f>
        <v>7574426.6500000013</v>
      </c>
      <c r="K166" s="510"/>
    </row>
    <row r="167" spans="1:13" x14ac:dyDescent="0.2">
      <c r="B167" s="207" t="s">
        <v>83</v>
      </c>
      <c r="C167" s="161"/>
      <c r="D167" s="228"/>
      <c r="E167" s="157"/>
      <c r="F167" s="155">
        <f>SUM(F152:F166)</f>
        <v>5409810.4100000001</v>
      </c>
      <c r="G167" s="155">
        <f>SUM(G152:G166)</f>
        <v>4403591.24</v>
      </c>
      <c r="H167" s="646">
        <f>SUM(H152:I164)</f>
        <v>-2995470.8299999996</v>
      </c>
      <c r="I167" s="647"/>
      <c r="J167" s="646"/>
      <c r="K167" s="696"/>
    </row>
    <row r="168" spans="1:13" ht="4.5" customHeight="1" x14ac:dyDescent="0.2"/>
    <row r="169" spans="1:13" ht="3.75" customHeight="1" x14ac:dyDescent="0.2"/>
    <row r="170" spans="1:13" x14ac:dyDescent="0.2">
      <c r="A170" s="2" t="s">
        <v>97</v>
      </c>
      <c r="B170" s="2" t="s">
        <v>505</v>
      </c>
      <c r="C170" s="2"/>
      <c r="D170" s="2"/>
      <c r="E170" s="2"/>
      <c r="F170" s="2"/>
      <c r="G170" s="2"/>
      <c r="H170" s="2"/>
      <c r="I170" s="2"/>
    </row>
    <row r="172" spans="1:13" x14ac:dyDescent="0.2">
      <c r="B172" s="598" t="s">
        <v>463</v>
      </c>
      <c r="C172" s="597"/>
      <c r="D172" s="597"/>
      <c r="E172" s="597"/>
      <c r="F172" s="597"/>
      <c r="G172" s="597"/>
      <c r="H172" s="597"/>
      <c r="I172" s="597"/>
      <c r="J172" s="597"/>
      <c r="K172" s="597"/>
      <c r="L172" s="597"/>
      <c r="M172" s="597"/>
    </row>
    <row r="173" spans="1:13" x14ac:dyDescent="0.2">
      <c r="B173" s="597"/>
      <c r="C173" s="597"/>
      <c r="D173" s="597"/>
      <c r="E173" s="597"/>
      <c r="F173" s="597"/>
      <c r="G173" s="597"/>
      <c r="H173" s="597"/>
      <c r="I173" s="597"/>
      <c r="J173" s="597"/>
      <c r="K173" s="597"/>
      <c r="L173" s="597"/>
      <c r="M173" s="597"/>
    </row>
    <row r="174" spans="1:13" x14ac:dyDescent="0.2">
      <c r="B174" s="597"/>
      <c r="C174" s="597"/>
      <c r="D174" s="597"/>
      <c r="E174" s="597"/>
      <c r="F174" s="597"/>
      <c r="G174" s="597"/>
      <c r="H174" s="597"/>
      <c r="I174" s="597"/>
      <c r="J174" s="597"/>
      <c r="K174" s="597"/>
      <c r="L174" s="597"/>
      <c r="M174" s="597"/>
    </row>
    <row r="176" spans="1:13" x14ac:dyDescent="0.2">
      <c r="B176" t="s">
        <v>98</v>
      </c>
      <c r="E176" s="11">
        <v>4550000</v>
      </c>
      <c r="G176" s="217" t="s">
        <v>536</v>
      </c>
      <c r="H176" s="215"/>
      <c r="I176" s="215"/>
      <c r="J176" s="11">
        <v>7000000</v>
      </c>
    </row>
    <row r="177" spans="1:13" x14ac:dyDescent="0.2">
      <c r="B177" t="s">
        <v>99</v>
      </c>
      <c r="E177" s="11">
        <v>3870000</v>
      </c>
      <c r="G177" s="217" t="s">
        <v>561</v>
      </c>
      <c r="H177" s="215"/>
      <c r="I177" s="215"/>
      <c r="J177" s="11">
        <v>8000000</v>
      </c>
    </row>
    <row r="178" spans="1:13" x14ac:dyDescent="0.2">
      <c r="B178" t="s">
        <v>100</v>
      </c>
      <c r="E178" s="11">
        <v>1100000</v>
      </c>
      <c r="G178" t="s">
        <v>740</v>
      </c>
      <c r="J178" s="306">
        <v>6000000</v>
      </c>
    </row>
    <row r="179" spans="1:13" x14ac:dyDescent="0.2">
      <c r="B179" t="s">
        <v>101</v>
      </c>
      <c r="E179" s="11">
        <v>1800000</v>
      </c>
      <c r="G179" s="217" t="s">
        <v>935</v>
      </c>
      <c r="J179" s="306">
        <v>8000000</v>
      </c>
      <c r="L179" s="191"/>
      <c r="M179" s="191"/>
    </row>
    <row r="180" spans="1:13" x14ac:dyDescent="0.2">
      <c r="B180" s="32" t="s">
        <v>297</v>
      </c>
      <c r="E180" s="11">
        <v>3600000</v>
      </c>
      <c r="G180" s="217" t="s">
        <v>741</v>
      </c>
      <c r="J180" s="306">
        <v>9500000</v>
      </c>
      <c r="L180" s="191"/>
      <c r="M180" s="191"/>
    </row>
    <row r="181" spans="1:13" x14ac:dyDescent="0.2">
      <c r="B181" s="32" t="s">
        <v>469</v>
      </c>
      <c r="E181" s="11">
        <v>6600000</v>
      </c>
      <c r="G181" s="217" t="s">
        <v>936</v>
      </c>
      <c r="H181" s="191"/>
      <c r="I181" s="191"/>
      <c r="J181" s="306">
        <v>9500000</v>
      </c>
      <c r="K181" s="191"/>
      <c r="L181" s="191"/>
      <c r="M181" s="191"/>
    </row>
    <row r="182" spans="1:13" x14ac:dyDescent="0.2">
      <c r="B182" s="32" t="s">
        <v>471</v>
      </c>
      <c r="E182" s="11">
        <v>4500000</v>
      </c>
      <c r="G182" s="191"/>
      <c r="H182" s="191"/>
      <c r="I182" s="191"/>
      <c r="J182" s="191"/>
      <c r="K182" s="191"/>
      <c r="L182" s="191"/>
      <c r="M182" s="191"/>
    </row>
    <row r="183" spans="1:13" x14ac:dyDescent="0.2">
      <c r="B183" s="32" t="s">
        <v>470</v>
      </c>
      <c r="E183" s="11">
        <v>4500000</v>
      </c>
      <c r="G183" s="598" t="s">
        <v>503</v>
      </c>
      <c r="H183" s="597"/>
      <c r="I183" s="597"/>
      <c r="J183" s="597"/>
      <c r="K183" s="597"/>
      <c r="L183" s="191"/>
      <c r="M183" s="191"/>
    </row>
    <row r="184" spans="1:13" x14ac:dyDescent="0.2">
      <c r="B184" s="32" t="s">
        <v>502</v>
      </c>
      <c r="E184" s="11">
        <v>7000000</v>
      </c>
      <c r="G184" s="597"/>
      <c r="H184" s="597"/>
      <c r="I184" s="597"/>
      <c r="J184" s="597"/>
      <c r="K184" s="597"/>
      <c r="L184" s="191"/>
      <c r="M184" s="191"/>
    </row>
    <row r="185" spans="1:13" x14ac:dyDescent="0.2">
      <c r="B185" s="32" t="s">
        <v>521</v>
      </c>
      <c r="E185" s="11">
        <v>7000000</v>
      </c>
      <c r="G185" s="191"/>
      <c r="H185" s="191"/>
      <c r="I185" s="191"/>
      <c r="J185" s="191"/>
      <c r="K185" s="191"/>
      <c r="L185" s="191"/>
      <c r="M185" s="191"/>
    </row>
    <row r="186" spans="1:13" x14ac:dyDescent="0.2">
      <c r="E186" s="11"/>
      <c r="G186" s="191"/>
      <c r="H186" s="191"/>
      <c r="I186" s="191"/>
      <c r="J186" s="191"/>
      <c r="K186" s="191"/>
      <c r="L186" s="191"/>
      <c r="M186" s="191"/>
    </row>
    <row r="187" spans="1:13" x14ac:dyDescent="0.2">
      <c r="A187" s="2" t="s">
        <v>149</v>
      </c>
      <c r="B187" s="2" t="s">
        <v>506</v>
      </c>
      <c r="C187" s="2"/>
      <c r="D187" s="2"/>
      <c r="E187" s="2"/>
      <c r="F187" s="2"/>
      <c r="G187" s="2"/>
      <c r="H187" s="2"/>
      <c r="I187" s="2"/>
      <c r="J187" s="2"/>
      <c r="K187" s="2"/>
    </row>
    <row r="189" spans="1:13" ht="12.75" customHeight="1" x14ac:dyDescent="0.2">
      <c r="B189" s="607" t="s">
        <v>507</v>
      </c>
      <c r="C189" s="607"/>
      <c r="D189" s="607"/>
      <c r="E189" s="607"/>
      <c r="F189" s="607"/>
      <c r="G189" s="607"/>
      <c r="H189" s="607"/>
      <c r="I189" s="607"/>
      <c r="J189" s="607"/>
      <c r="K189" s="607"/>
      <c r="L189" s="607"/>
      <c r="M189" s="607"/>
    </row>
    <row r="190" spans="1:13" x14ac:dyDescent="0.2">
      <c r="B190" s="607"/>
      <c r="C190" s="607"/>
      <c r="D190" s="607"/>
      <c r="E190" s="607"/>
      <c r="F190" s="607"/>
      <c r="G190" s="607"/>
      <c r="H190" s="607"/>
      <c r="I190" s="607"/>
      <c r="J190" s="607"/>
      <c r="K190" s="607"/>
      <c r="L190" s="607"/>
      <c r="M190" s="607"/>
    </row>
    <row r="191" spans="1:13" x14ac:dyDescent="0.2">
      <c r="B191" s="607"/>
      <c r="C191" s="607"/>
      <c r="D191" s="607"/>
      <c r="E191" s="607"/>
      <c r="F191" s="607"/>
      <c r="G191" s="607"/>
      <c r="H191" s="607"/>
      <c r="I191" s="607"/>
      <c r="J191" s="607"/>
      <c r="K191" s="607"/>
      <c r="L191" s="607"/>
      <c r="M191" s="607"/>
    </row>
    <row r="192" spans="1:13" x14ac:dyDescent="0.2">
      <c r="B192" s="607"/>
      <c r="C192" s="607"/>
      <c r="D192" s="607"/>
      <c r="E192" s="607"/>
      <c r="F192" s="607"/>
      <c r="G192" s="607"/>
      <c r="H192" s="607"/>
      <c r="I192" s="607"/>
      <c r="J192" s="607"/>
      <c r="K192" s="607"/>
      <c r="L192" s="607"/>
      <c r="M192" s="607"/>
    </row>
    <row r="193" spans="2:13" x14ac:dyDescent="0.2">
      <c r="B193" s="607"/>
      <c r="C193" s="607"/>
      <c r="D193" s="607"/>
      <c r="E193" s="607"/>
      <c r="F193" s="607"/>
      <c r="G193" s="607"/>
      <c r="H193" s="607"/>
      <c r="I193" s="607"/>
      <c r="J193" s="607"/>
      <c r="K193" s="607"/>
      <c r="L193" s="607"/>
      <c r="M193" s="607"/>
    </row>
    <row r="194" spans="2:13" x14ac:dyDescent="0.2">
      <c r="B194" s="192"/>
      <c r="C194" s="192"/>
      <c r="D194" s="192"/>
      <c r="E194" s="192"/>
      <c r="F194" s="192"/>
      <c r="G194" s="192"/>
      <c r="H194" s="192"/>
      <c r="I194" s="192"/>
      <c r="J194" s="192"/>
      <c r="K194" s="192"/>
      <c r="L194" s="192"/>
      <c r="M194" s="192"/>
    </row>
    <row r="195" spans="2:13" x14ac:dyDescent="0.2">
      <c r="B195" s="654" t="s">
        <v>554</v>
      </c>
      <c r="C195" s="655"/>
      <c r="D195" s="655"/>
      <c r="E195" s="655"/>
      <c r="F195" s="655"/>
      <c r="G195" s="655"/>
      <c r="H195" s="655"/>
      <c r="I195" s="655"/>
      <c r="J195" s="655"/>
      <c r="K195" s="655"/>
      <c r="L195" s="656"/>
      <c r="M195" s="192"/>
    </row>
    <row r="196" spans="2:13" ht="21" customHeight="1" x14ac:dyDescent="0.2">
      <c r="B196" s="657"/>
      <c r="C196" s="658"/>
      <c r="D196" s="658"/>
      <c r="E196" s="658"/>
      <c r="F196" s="658"/>
      <c r="G196" s="658"/>
      <c r="H196" s="658"/>
      <c r="I196" s="658"/>
      <c r="J196" s="658"/>
      <c r="K196" s="658"/>
      <c r="L196" s="659"/>
      <c r="M196" s="260"/>
    </row>
    <row r="197" spans="2:13" x14ac:dyDescent="0.2">
      <c r="B197" s="660" t="s">
        <v>508</v>
      </c>
      <c r="C197" s="704" t="s">
        <v>509</v>
      </c>
      <c r="D197" s="705"/>
      <c r="E197" s="705"/>
      <c r="F197" s="705"/>
      <c r="G197" s="705"/>
      <c r="H197" s="706"/>
      <c r="I197" s="660" t="s">
        <v>472</v>
      </c>
      <c r="J197" s="148" t="s">
        <v>537</v>
      </c>
      <c r="K197" s="704" t="s">
        <v>548</v>
      </c>
      <c r="L197" s="706"/>
      <c r="M197" s="260"/>
    </row>
    <row r="198" spans="2:13" x14ac:dyDescent="0.2">
      <c r="B198" s="669"/>
      <c r="C198" s="707"/>
      <c r="D198" s="708"/>
      <c r="E198" s="708"/>
      <c r="F198" s="708"/>
      <c r="G198" s="708"/>
      <c r="H198" s="709"/>
      <c r="I198" s="669"/>
      <c r="J198" s="234"/>
      <c r="K198" s="707"/>
      <c r="L198" s="709"/>
      <c r="M198" s="116"/>
    </row>
    <row r="199" spans="2:13" x14ac:dyDescent="0.2">
      <c r="B199" s="669"/>
      <c r="C199" s="707"/>
      <c r="D199" s="708"/>
      <c r="E199" s="708"/>
      <c r="F199" s="708"/>
      <c r="G199" s="708"/>
      <c r="H199" s="709"/>
      <c r="I199" s="669"/>
      <c r="J199" s="235"/>
      <c r="K199" s="710"/>
      <c r="L199" s="712"/>
      <c r="M199" s="245"/>
    </row>
    <row r="200" spans="2:13" x14ac:dyDescent="0.2">
      <c r="B200" s="661"/>
      <c r="C200" s="710"/>
      <c r="D200" s="711"/>
      <c r="E200" s="711"/>
      <c r="F200" s="711"/>
      <c r="G200" s="711"/>
      <c r="H200" s="712"/>
      <c r="I200" s="661"/>
      <c r="J200" s="713" t="s">
        <v>538</v>
      </c>
      <c r="K200" s="714"/>
      <c r="L200" s="695"/>
      <c r="M200" s="116"/>
    </row>
    <row r="201" spans="2:13" x14ac:dyDescent="0.2">
      <c r="B201" s="172">
        <v>1</v>
      </c>
      <c r="C201" s="685" t="s">
        <v>565</v>
      </c>
      <c r="D201" s="686"/>
      <c r="E201" s="686"/>
      <c r="F201" s="686"/>
      <c r="G201" s="686"/>
      <c r="H201" s="687"/>
      <c r="I201" s="173">
        <v>43465</v>
      </c>
      <c r="J201" s="221">
        <f>I50</f>
        <v>-964396.91</v>
      </c>
      <c r="K201" s="636">
        <v>19768904.210000001</v>
      </c>
      <c r="L201" s="637"/>
      <c r="M201" s="245"/>
    </row>
    <row r="202" spans="2:13" x14ac:dyDescent="0.2">
      <c r="B202" s="172">
        <v>2</v>
      </c>
      <c r="C202" s="270" t="s">
        <v>564</v>
      </c>
      <c r="D202" s="224"/>
      <c r="E202" s="224"/>
      <c r="F202" s="224"/>
      <c r="G202" s="224"/>
      <c r="H202" s="225"/>
      <c r="I202" s="173">
        <v>43830</v>
      </c>
      <c r="J202" s="510">
        <f>I51</f>
        <v>-789798.38</v>
      </c>
      <c r="K202" s="612">
        <f t="shared" ref="K202:K207" si="12">K201+J202</f>
        <v>18979105.830000002</v>
      </c>
      <c r="L202" s="613"/>
      <c r="M202" s="244"/>
    </row>
    <row r="203" spans="2:13" x14ac:dyDescent="0.2">
      <c r="B203" s="172">
        <v>3</v>
      </c>
      <c r="C203" s="231" t="s">
        <v>549</v>
      </c>
      <c r="D203" s="224"/>
      <c r="E203" s="224"/>
      <c r="F203" s="224"/>
      <c r="G203" s="224"/>
      <c r="H203" s="225"/>
      <c r="I203" s="173">
        <v>44196</v>
      </c>
      <c r="J203" s="510">
        <f>I52</f>
        <v>-1339860</v>
      </c>
      <c r="K203" s="628">
        <f t="shared" si="12"/>
        <v>17639245.830000002</v>
      </c>
      <c r="L203" s="629"/>
      <c r="M203" s="244"/>
    </row>
    <row r="204" spans="2:13" x14ac:dyDescent="0.2">
      <c r="B204" s="126">
        <v>4</v>
      </c>
      <c r="C204" s="650" t="s">
        <v>550</v>
      </c>
      <c r="D204" s="651"/>
      <c r="E204" s="651"/>
      <c r="F204" s="651"/>
      <c r="G204" s="651"/>
      <c r="H204" s="652"/>
      <c r="I204" s="271">
        <v>44561</v>
      </c>
      <c r="J204" s="512">
        <f>I53</f>
        <v>8069</v>
      </c>
      <c r="K204" s="608">
        <f t="shared" si="12"/>
        <v>17647314.830000002</v>
      </c>
      <c r="L204" s="609"/>
      <c r="M204" s="244"/>
    </row>
    <row r="205" spans="2:13" x14ac:dyDescent="0.2">
      <c r="B205" s="233">
        <v>5</v>
      </c>
      <c r="C205" s="697" t="s">
        <v>551</v>
      </c>
      <c r="D205" s="698"/>
      <c r="E205" s="698"/>
      <c r="F205" s="698"/>
      <c r="G205" s="698"/>
      <c r="H205" s="699"/>
      <c r="I205" s="522">
        <v>44926</v>
      </c>
      <c r="J205" s="519">
        <f>I55</f>
        <v>-456932</v>
      </c>
      <c r="K205" s="648">
        <f t="shared" si="12"/>
        <v>17190382.830000002</v>
      </c>
      <c r="L205" s="637"/>
      <c r="M205" s="244"/>
    </row>
    <row r="206" spans="2:13" x14ac:dyDescent="0.2">
      <c r="B206" s="172">
        <v>6</v>
      </c>
      <c r="C206" s="700" t="s">
        <v>552</v>
      </c>
      <c r="D206" s="686"/>
      <c r="E206" s="686"/>
      <c r="F206" s="686"/>
      <c r="G206" s="686"/>
      <c r="H206" s="687"/>
      <c r="I206" s="522">
        <v>45291</v>
      </c>
      <c r="J206" s="520">
        <f t="shared" ref="J206:J207" si="13">I56</f>
        <v>-479394</v>
      </c>
      <c r="K206" s="649">
        <f t="shared" si="12"/>
        <v>16710988.830000002</v>
      </c>
      <c r="L206" s="613"/>
      <c r="M206" s="244"/>
    </row>
    <row r="207" spans="2:13" x14ac:dyDescent="0.2">
      <c r="B207" s="174">
        <v>7</v>
      </c>
      <c r="C207" s="701" t="s">
        <v>553</v>
      </c>
      <c r="D207" s="702"/>
      <c r="E207" s="702"/>
      <c r="F207" s="702"/>
      <c r="G207" s="702"/>
      <c r="H207" s="703"/>
      <c r="I207" s="523">
        <v>45657</v>
      </c>
      <c r="J207" s="521">
        <f t="shared" si="13"/>
        <v>-589064</v>
      </c>
      <c r="K207" s="630">
        <f t="shared" si="12"/>
        <v>16121924.830000002</v>
      </c>
      <c r="L207" s="629"/>
      <c r="M207" s="244"/>
    </row>
    <row r="208" spans="2:13" x14ac:dyDescent="0.2">
      <c r="B208" s="116"/>
      <c r="C208" s="262"/>
      <c r="D208" s="245"/>
      <c r="E208" s="245"/>
      <c r="F208" s="245"/>
      <c r="G208" s="245"/>
      <c r="H208" s="245"/>
      <c r="I208" s="261"/>
      <c r="J208" s="256"/>
      <c r="K208" s="256"/>
      <c r="L208" s="244"/>
      <c r="M208" s="244"/>
    </row>
    <row r="209" spans="1:13" x14ac:dyDescent="0.2">
      <c r="B209" s="232"/>
      <c r="C209" s="232"/>
      <c r="D209" s="232"/>
      <c r="E209" s="232"/>
      <c r="F209" s="232"/>
      <c r="G209" s="232"/>
      <c r="H209" s="232"/>
      <c r="I209" s="232"/>
      <c r="J209" s="232"/>
      <c r="K209" s="232"/>
      <c r="L209" s="232"/>
      <c r="M209" s="232"/>
    </row>
    <row r="210" spans="1:13" x14ac:dyDescent="0.2">
      <c r="A210" s="2" t="s">
        <v>522</v>
      </c>
      <c r="B210" s="598" t="s">
        <v>523</v>
      </c>
      <c r="C210" s="598"/>
      <c r="D210" s="598"/>
      <c r="E210" s="598"/>
      <c r="F210" s="598"/>
      <c r="G210" s="598"/>
      <c r="H210" s="598"/>
      <c r="I210" s="598"/>
      <c r="J210" s="598"/>
      <c r="K210" s="598"/>
      <c r="L210" s="192"/>
      <c r="M210" s="192"/>
    </row>
  </sheetData>
  <mergeCells count="102">
    <mergeCell ref="B63:M66"/>
    <mergeCell ref="H70:I71"/>
    <mergeCell ref="B210:K210"/>
    <mergeCell ref="B89:M92"/>
    <mergeCell ref="B121:M121"/>
    <mergeCell ref="B130:M131"/>
    <mergeCell ref="B133:E133"/>
    <mergeCell ref="H150:I150"/>
    <mergeCell ref="J150:K150"/>
    <mergeCell ref="H153:I153"/>
    <mergeCell ref="J167:K167"/>
    <mergeCell ref="B172:M174"/>
    <mergeCell ref="C205:H205"/>
    <mergeCell ref="C206:H206"/>
    <mergeCell ref="C207:H207"/>
    <mergeCell ref="C201:H201"/>
    <mergeCell ref="K201:L201"/>
    <mergeCell ref="B195:L196"/>
    <mergeCell ref="B197:B200"/>
    <mergeCell ref="C197:H200"/>
    <mergeCell ref="I197:I200"/>
    <mergeCell ref="K197:L199"/>
    <mergeCell ref="J200:L200"/>
    <mergeCell ref="B68:L69"/>
    <mergeCell ref="B70:B72"/>
    <mergeCell ref="C70:F72"/>
    <mergeCell ref="G70:G72"/>
    <mergeCell ref="J70:J71"/>
    <mergeCell ref="K70:L71"/>
    <mergeCell ref="H72:L72"/>
    <mergeCell ref="H155:I155"/>
    <mergeCell ref="H156:I156"/>
    <mergeCell ref="H81:I81"/>
    <mergeCell ref="H82:I82"/>
    <mergeCell ref="H76:I76"/>
    <mergeCell ref="H77:I77"/>
    <mergeCell ref="H78:I78"/>
    <mergeCell ref="H152:I152"/>
    <mergeCell ref="H79:I79"/>
    <mergeCell ref="H154:I154"/>
    <mergeCell ref="C73:F73"/>
    <mergeCell ref="C74:F74"/>
    <mergeCell ref="K74:L74"/>
    <mergeCell ref="C75:F75"/>
    <mergeCell ref="K75:L75"/>
    <mergeCell ref="C76:F76"/>
    <mergeCell ref="K79:L79"/>
    <mergeCell ref="C77:F77"/>
    <mergeCell ref="A1:M1"/>
    <mergeCell ref="B44:I45"/>
    <mergeCell ref="B46:B47"/>
    <mergeCell ref="C46:G46"/>
    <mergeCell ref="C47:G47"/>
    <mergeCell ref="A3:L7"/>
    <mergeCell ref="A10:L12"/>
    <mergeCell ref="B14:K14"/>
    <mergeCell ref="B16:K16"/>
    <mergeCell ref="B18:K19"/>
    <mergeCell ref="B21:K21"/>
    <mergeCell ref="B23:K23"/>
    <mergeCell ref="B25:K25"/>
    <mergeCell ref="B27:K27"/>
    <mergeCell ref="B32:M35"/>
    <mergeCell ref="B37:M38"/>
    <mergeCell ref="B40:M41"/>
    <mergeCell ref="K207:L207"/>
    <mergeCell ref="H161:I161"/>
    <mergeCell ref="C81:F81"/>
    <mergeCell ref="K81:L81"/>
    <mergeCell ref="C82:F82"/>
    <mergeCell ref="K82:L82"/>
    <mergeCell ref="C83:F83"/>
    <mergeCell ref="K83:L83"/>
    <mergeCell ref="C84:F84"/>
    <mergeCell ref="G84:J84"/>
    <mergeCell ref="K84:L84"/>
    <mergeCell ref="H83:I83"/>
    <mergeCell ref="H160:I160"/>
    <mergeCell ref="H167:I167"/>
    <mergeCell ref="H157:I157"/>
    <mergeCell ref="H158:I158"/>
    <mergeCell ref="H159:I159"/>
    <mergeCell ref="G183:K184"/>
    <mergeCell ref="K205:L205"/>
    <mergeCell ref="B189:M193"/>
    <mergeCell ref="H162:I162"/>
    <mergeCell ref="H163:I163"/>
    <mergeCell ref="K206:L206"/>
    <mergeCell ref="C204:H204"/>
    <mergeCell ref="K204:L204"/>
    <mergeCell ref="K76:L76"/>
    <mergeCell ref="H74:I74"/>
    <mergeCell ref="H75:I75"/>
    <mergeCell ref="C80:F80"/>
    <mergeCell ref="K80:L80"/>
    <mergeCell ref="G73:L73"/>
    <mergeCell ref="K77:L77"/>
    <mergeCell ref="K78:L78"/>
    <mergeCell ref="C79:F79"/>
    <mergeCell ref="C78:F78"/>
    <mergeCell ref="K202:L202"/>
    <mergeCell ref="K203:L203"/>
  </mergeCells>
  <pageMargins left="0.70866141732283472" right="0.70866141732283472" top="0.78740157480314965" bottom="0.78740157480314965" header="0.31496062992125984" footer="0.31496062992125984"/>
  <pageSetup paperSize="9" scale="85" fitToHeight="0" orientation="landscape" r:id="rId1"/>
  <rowBreaks count="5" manualBreakCount="5">
    <brk id="27" max="16383" man="1"/>
    <brk id="60" max="16383" man="1"/>
    <brk id="86" max="16383" man="1"/>
    <brk id="117" max="16383" man="1"/>
    <brk id="168" max="1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0" zoomScaleNormal="80" workbookViewId="0">
      <selection activeCell="L11" sqref="L11"/>
    </sheetView>
  </sheetViews>
  <sheetFormatPr baseColWidth="10" defaultRowHeight="12.75" x14ac:dyDescent="0.2"/>
  <cols>
    <col min="1" max="1" width="35.7109375" customWidth="1"/>
    <col min="2" max="2" width="19.85546875" customWidth="1"/>
    <col min="3" max="3" width="19.42578125" customWidth="1"/>
    <col min="4" max="4" width="19.140625" customWidth="1"/>
    <col min="5" max="5" width="19.7109375" style="284" customWidth="1"/>
    <col min="6" max="6" width="17.140625" customWidth="1"/>
    <col min="7" max="7" width="14.85546875" bestFit="1" customWidth="1"/>
    <col min="8" max="8" width="14.140625" bestFit="1" customWidth="1"/>
    <col min="14" max="14" width="13.7109375" bestFit="1" customWidth="1"/>
  </cols>
  <sheetData>
    <row r="1" spans="1:8" ht="14.25" x14ac:dyDescent="0.2">
      <c r="A1" s="286"/>
      <c r="B1" s="275"/>
      <c r="C1" s="275"/>
      <c r="D1" s="275"/>
      <c r="E1" s="287"/>
      <c r="F1" s="275"/>
    </row>
    <row r="2" spans="1:8" ht="20.25" x14ac:dyDescent="0.3">
      <c r="A2" s="501" t="s">
        <v>920</v>
      </c>
      <c r="B2" s="502"/>
      <c r="C2" s="502"/>
      <c r="D2" s="502"/>
      <c r="E2" s="502"/>
      <c r="F2" s="503"/>
      <c r="G2" s="504"/>
      <c r="H2" s="504"/>
    </row>
    <row r="3" spans="1:8" ht="15" x14ac:dyDescent="0.25">
      <c r="A3" s="505"/>
      <c r="B3" s="587"/>
      <c r="C3" s="503"/>
      <c r="D3" s="503"/>
      <c r="E3" s="506"/>
      <c r="F3" s="502"/>
      <c r="G3" s="504"/>
      <c r="H3" s="504"/>
    </row>
    <row r="4" spans="1:8" ht="63.75" x14ac:dyDescent="0.2">
      <c r="A4" s="409"/>
      <c r="B4" s="410" t="s">
        <v>799</v>
      </c>
      <c r="C4" s="411" t="s">
        <v>800</v>
      </c>
      <c r="D4" s="412" t="s">
        <v>801</v>
      </c>
      <c r="E4" s="411" t="s">
        <v>921</v>
      </c>
      <c r="F4" s="412" t="s">
        <v>922</v>
      </c>
      <c r="G4" s="411" t="s">
        <v>923</v>
      </c>
      <c r="H4" s="412" t="s">
        <v>924</v>
      </c>
    </row>
    <row r="5" spans="1:8" x14ac:dyDescent="0.2">
      <c r="A5" s="413" t="s">
        <v>655</v>
      </c>
      <c r="B5" s="414">
        <v>5549733.4699999997</v>
      </c>
      <c r="C5" s="415">
        <v>-2850605.75</v>
      </c>
      <c r="D5" s="414">
        <f>B5+C5</f>
        <v>2699127.7199999997</v>
      </c>
      <c r="E5" s="415">
        <v>1933675.62</v>
      </c>
      <c r="F5" s="414">
        <f>D5+E5</f>
        <v>4632803.34</v>
      </c>
      <c r="G5" s="415">
        <v>604205.71</v>
      </c>
      <c r="H5" s="414">
        <f>F5+G5</f>
        <v>5237009.05</v>
      </c>
    </row>
    <row r="6" spans="1:8" x14ac:dyDescent="0.2">
      <c r="A6" s="416" t="s">
        <v>656</v>
      </c>
      <c r="B6" s="417">
        <f>SUM(B8:B12)</f>
        <v>10797726.5</v>
      </c>
      <c r="C6" s="418">
        <f>C10+C12</f>
        <v>-1453311.68</v>
      </c>
      <c r="D6" s="419">
        <f>B6+C6</f>
        <v>9344414.8200000003</v>
      </c>
      <c r="E6" s="418">
        <f>SUM(E8:E12)</f>
        <v>2239962.31</v>
      </c>
      <c r="F6" s="419">
        <f>D6+E6</f>
        <v>11584377.130000001</v>
      </c>
      <c r="G6" s="418">
        <f>SUM(G8:G12)</f>
        <v>-599796.74</v>
      </c>
      <c r="H6" s="419">
        <f>F6+G6</f>
        <v>10984580.390000001</v>
      </c>
    </row>
    <row r="7" spans="1:8" x14ac:dyDescent="0.2">
      <c r="A7" s="420" t="s">
        <v>925</v>
      </c>
      <c r="B7" s="421"/>
      <c r="C7" s="422"/>
      <c r="D7" s="423"/>
      <c r="E7" s="422"/>
      <c r="F7" s="423"/>
      <c r="G7" s="422"/>
      <c r="H7" s="423"/>
    </row>
    <row r="8" spans="1:8" x14ac:dyDescent="0.2">
      <c r="A8" s="507" t="s">
        <v>926</v>
      </c>
      <c r="B8" s="421"/>
      <c r="C8" s="422"/>
      <c r="D8" s="423"/>
      <c r="E8" s="422">
        <v>468434.53</v>
      </c>
      <c r="F8" s="426">
        <f>D8+E8</f>
        <v>468434.53</v>
      </c>
      <c r="G8" s="422">
        <v>974477.85</v>
      </c>
      <c r="H8" s="426">
        <f>F8+G8</f>
        <v>1442912.38</v>
      </c>
    </row>
    <row r="9" spans="1:8" x14ac:dyDescent="0.2">
      <c r="A9" s="507" t="s">
        <v>927</v>
      </c>
      <c r="B9" s="421"/>
      <c r="C9" s="422"/>
      <c r="D9" s="423"/>
      <c r="E9" s="422">
        <v>0</v>
      </c>
      <c r="F9" s="426">
        <f t="shared" ref="F9:F12" si="0">D9+E9</f>
        <v>0</v>
      </c>
      <c r="G9" s="422">
        <v>140108.96</v>
      </c>
      <c r="H9" s="426">
        <f>F9+G9</f>
        <v>140108.96</v>
      </c>
    </row>
    <row r="10" spans="1:8" x14ac:dyDescent="0.2">
      <c r="A10" s="420" t="s">
        <v>657</v>
      </c>
      <c r="B10" s="424">
        <v>7428201.1600000001</v>
      </c>
      <c r="C10" s="425">
        <v>-1150008.68</v>
      </c>
      <c r="D10" s="426">
        <f>B10+C10</f>
        <v>6278192.4800000004</v>
      </c>
      <c r="E10" s="425">
        <v>1256647.05</v>
      </c>
      <c r="F10" s="426">
        <f t="shared" si="0"/>
        <v>7534839.5300000003</v>
      </c>
      <c r="G10" s="425">
        <v>-964953.79</v>
      </c>
      <c r="H10" s="426">
        <f t="shared" ref="H10:H12" si="1">F10+G10</f>
        <v>6569885.7400000002</v>
      </c>
    </row>
    <row r="11" spans="1:8" x14ac:dyDescent="0.2">
      <c r="A11" s="507" t="s">
        <v>928</v>
      </c>
      <c r="B11" s="424"/>
      <c r="C11" s="425"/>
      <c r="D11" s="426"/>
      <c r="E11" s="425">
        <v>42536.9</v>
      </c>
      <c r="F11" s="426">
        <f t="shared" si="0"/>
        <v>42536.9</v>
      </c>
      <c r="G11" s="425">
        <v>-42536.9</v>
      </c>
      <c r="H11" s="426">
        <f t="shared" si="1"/>
        <v>0</v>
      </c>
    </row>
    <row r="12" spans="1:8" x14ac:dyDescent="0.2">
      <c r="A12" s="420" t="s">
        <v>929</v>
      </c>
      <c r="B12" s="424">
        <v>3369525.34</v>
      </c>
      <c r="C12" s="425">
        <v>-303303</v>
      </c>
      <c r="D12" s="426">
        <f>B12+C12</f>
        <v>3066222.34</v>
      </c>
      <c r="E12" s="425">
        <v>472343.83</v>
      </c>
      <c r="F12" s="426">
        <f t="shared" si="0"/>
        <v>3538566.17</v>
      </c>
      <c r="G12" s="425">
        <v>-706892.86</v>
      </c>
      <c r="H12" s="426">
        <f t="shared" si="1"/>
        <v>2831673.31</v>
      </c>
    </row>
    <row r="13" spans="1:8" x14ac:dyDescent="0.2">
      <c r="A13" s="416" t="s">
        <v>658</v>
      </c>
      <c r="B13" s="417">
        <f>SUM(B15:B21)</f>
        <v>-5088613.2100000009</v>
      </c>
      <c r="C13" s="418">
        <f>SUM(C15:C21)</f>
        <v>713090.66</v>
      </c>
      <c r="D13" s="419">
        <f>B13+C13</f>
        <v>-4375522.5500000007</v>
      </c>
      <c r="E13" s="418">
        <f>SUM(E15:E21)</f>
        <v>1786658.1699999997</v>
      </c>
      <c r="F13" s="419">
        <f>D13+E13</f>
        <v>-2588864.3800000008</v>
      </c>
      <c r="G13" s="418">
        <f>SUM(G15:G21)</f>
        <v>-1303965.96</v>
      </c>
      <c r="H13" s="419">
        <f>F13+G13</f>
        <v>-3892830.3400000008</v>
      </c>
    </row>
    <row r="14" spans="1:8" x14ac:dyDescent="0.2">
      <c r="A14" s="420" t="s">
        <v>659</v>
      </c>
      <c r="B14" s="424"/>
      <c r="C14" s="425"/>
      <c r="D14" s="426"/>
      <c r="E14" s="425"/>
      <c r="F14" s="426"/>
      <c r="G14" s="425"/>
      <c r="H14" s="426"/>
    </row>
    <row r="15" spans="1:8" x14ac:dyDescent="0.2">
      <c r="A15" s="420" t="s">
        <v>660</v>
      </c>
      <c r="B15" s="424">
        <v>-2693320.49</v>
      </c>
      <c r="C15" s="425">
        <v>632981.31000000006</v>
      </c>
      <c r="D15" s="426">
        <f>B15+C15</f>
        <v>-2060339.1800000002</v>
      </c>
      <c r="E15" s="425">
        <v>2060339.18</v>
      </c>
      <c r="F15" s="426">
        <f>D15+E15</f>
        <v>0</v>
      </c>
      <c r="G15" s="425">
        <v>0</v>
      </c>
      <c r="H15" s="426">
        <f>F15+G15</f>
        <v>0</v>
      </c>
    </row>
    <row r="16" spans="1:8" x14ac:dyDescent="0.2">
      <c r="A16" s="420" t="s">
        <v>661</v>
      </c>
      <c r="B16" s="424">
        <v>-85066.06</v>
      </c>
      <c r="C16" s="425">
        <v>23917.279999999999</v>
      </c>
      <c r="D16" s="426">
        <f>B16+C16</f>
        <v>-61148.78</v>
      </c>
      <c r="E16" s="425">
        <v>-210590.77</v>
      </c>
      <c r="F16" s="426">
        <f>D16+E16</f>
        <v>-271739.55</v>
      </c>
      <c r="G16" s="425">
        <v>271739.55</v>
      </c>
      <c r="H16" s="426">
        <f>F16+G16</f>
        <v>0</v>
      </c>
    </row>
    <row r="17" spans="1:8" x14ac:dyDescent="0.2">
      <c r="A17" s="420" t="s">
        <v>662</v>
      </c>
      <c r="B17" s="424">
        <v>-133123.06</v>
      </c>
      <c r="C17" s="425">
        <v>-2725.68</v>
      </c>
      <c r="D17" s="426">
        <f t="shared" ref="D17:D21" si="2">B17+C17</f>
        <v>-135848.74</v>
      </c>
      <c r="E17" s="425">
        <v>259.49</v>
      </c>
      <c r="F17" s="426">
        <f t="shared" ref="F17:F21" si="3">D17+E17</f>
        <v>-135589.25</v>
      </c>
      <c r="G17" s="425">
        <v>9968.81</v>
      </c>
      <c r="H17" s="426">
        <f t="shared" ref="H17:H21" si="4">F17+G17</f>
        <v>-125620.44</v>
      </c>
    </row>
    <row r="18" spans="1:8" x14ac:dyDescent="0.2">
      <c r="A18" s="420" t="s">
        <v>663</v>
      </c>
      <c r="B18" s="424">
        <v>-394379.45</v>
      </c>
      <c r="C18" s="425">
        <v>-112927.37</v>
      </c>
      <c r="D18" s="426">
        <f t="shared" si="2"/>
        <v>-507306.82</v>
      </c>
      <c r="E18" s="425">
        <v>-1018476.49</v>
      </c>
      <c r="F18" s="426">
        <f t="shared" si="3"/>
        <v>-1525783.31</v>
      </c>
      <c r="G18" s="425">
        <v>-359534.14</v>
      </c>
      <c r="H18" s="426">
        <f t="shared" si="4"/>
        <v>-1885317.4500000002</v>
      </c>
    </row>
    <row r="19" spans="1:8" x14ac:dyDescent="0.2">
      <c r="A19" s="420" t="s">
        <v>664</v>
      </c>
      <c r="B19" s="424">
        <v>-1411790.79</v>
      </c>
      <c r="C19" s="425">
        <v>376123.44</v>
      </c>
      <c r="D19" s="426">
        <f t="shared" si="2"/>
        <v>-1035667.3500000001</v>
      </c>
      <c r="E19" s="425">
        <v>1035667.35</v>
      </c>
      <c r="F19" s="426">
        <f t="shared" si="3"/>
        <v>0</v>
      </c>
      <c r="G19" s="425">
        <v>-866242.02</v>
      </c>
      <c r="H19" s="426">
        <f t="shared" si="4"/>
        <v>-866242.02</v>
      </c>
    </row>
    <row r="20" spans="1:8" x14ac:dyDescent="0.2">
      <c r="A20" s="420" t="s">
        <v>665</v>
      </c>
      <c r="B20" s="424">
        <v>-241830.03</v>
      </c>
      <c r="C20" s="425">
        <v>-9552.58</v>
      </c>
      <c r="D20" s="426">
        <f t="shared" si="2"/>
        <v>-251382.61</v>
      </c>
      <c r="E20" s="425">
        <v>-66312.820000000007</v>
      </c>
      <c r="F20" s="426">
        <f t="shared" si="3"/>
        <v>-317695.43</v>
      </c>
      <c r="G20" s="425">
        <v>26909.24</v>
      </c>
      <c r="H20" s="426">
        <f t="shared" si="4"/>
        <v>-290786.19</v>
      </c>
    </row>
    <row r="21" spans="1:8" x14ac:dyDescent="0.2">
      <c r="A21" s="427" t="s">
        <v>666</v>
      </c>
      <c r="B21" s="428">
        <v>-129103.33</v>
      </c>
      <c r="C21" s="429">
        <v>-194725.74</v>
      </c>
      <c r="D21" s="426">
        <f t="shared" si="2"/>
        <v>-323829.07</v>
      </c>
      <c r="E21" s="429">
        <v>-14227.77</v>
      </c>
      <c r="F21" s="426">
        <f t="shared" si="3"/>
        <v>-338056.84</v>
      </c>
      <c r="G21" s="429">
        <v>-386807.4</v>
      </c>
      <c r="H21" s="426">
        <f t="shared" si="4"/>
        <v>-724864.24</v>
      </c>
    </row>
    <row r="22" spans="1:8" x14ac:dyDescent="0.2">
      <c r="A22" s="430" t="s">
        <v>668</v>
      </c>
      <c r="B22" s="414">
        <f>B5+B6+B13</f>
        <v>11258846.759999998</v>
      </c>
      <c r="C22" s="415">
        <f>C5+C6+C13</f>
        <v>-3590826.7699999996</v>
      </c>
      <c r="D22" s="414">
        <f>B22+C22</f>
        <v>7668019.9899999984</v>
      </c>
      <c r="E22" s="415">
        <f>E5+E6+E13</f>
        <v>5960296.0999999996</v>
      </c>
      <c r="F22" s="414">
        <f>D22+E22</f>
        <v>13628316.089999998</v>
      </c>
      <c r="G22" s="415">
        <f>G5+G6+G13</f>
        <v>-1299556.99</v>
      </c>
      <c r="H22" s="414">
        <f>F22+G22</f>
        <v>12328759.099999998</v>
      </c>
    </row>
    <row r="23" spans="1:8" x14ac:dyDescent="0.2">
      <c r="A23" s="431" t="s">
        <v>667</v>
      </c>
      <c r="B23" s="414">
        <v>-8000000</v>
      </c>
      <c r="C23" s="432">
        <v>2000000</v>
      </c>
      <c r="D23" s="414">
        <f>B23+C23</f>
        <v>-6000000</v>
      </c>
      <c r="E23" s="432">
        <v>-2000000</v>
      </c>
      <c r="F23" s="414">
        <f>D23+E23</f>
        <v>-8000000</v>
      </c>
      <c r="G23" s="432">
        <v>-1500000</v>
      </c>
      <c r="H23" s="414">
        <f>F23+G23</f>
        <v>-9500000</v>
      </c>
    </row>
    <row r="24" spans="1:8" ht="45" x14ac:dyDescent="0.25">
      <c r="A24" s="433" t="s">
        <v>669</v>
      </c>
      <c r="B24" s="434">
        <f>B22+B23</f>
        <v>3258846.7599999979</v>
      </c>
      <c r="C24" s="435">
        <f>C22+C23</f>
        <v>-1590826.7699999996</v>
      </c>
      <c r="D24" s="434">
        <f>B24+C24</f>
        <v>1668019.9899999984</v>
      </c>
      <c r="E24" s="435">
        <f>E22+E23</f>
        <v>3960296.0999999996</v>
      </c>
      <c r="F24" s="434">
        <f>D24+E24</f>
        <v>5628316.089999998</v>
      </c>
      <c r="G24" s="435">
        <f>G22+G23</f>
        <v>-2799556.99</v>
      </c>
      <c r="H24" s="434">
        <f>F24+G24</f>
        <v>2828759.0999999978</v>
      </c>
    </row>
    <row r="25" spans="1:8" ht="14.25" x14ac:dyDescent="0.2">
      <c r="A25" s="57" t="s">
        <v>580</v>
      </c>
      <c r="B25" s="404"/>
      <c r="C25" s="405"/>
      <c r="D25" s="405"/>
      <c r="E25" s="404"/>
      <c r="F25" s="57"/>
      <c r="G25" s="215"/>
      <c r="H25" s="215"/>
    </row>
    <row r="26" spans="1:8" ht="15" x14ac:dyDescent="0.25">
      <c r="A26" s="406"/>
      <c r="B26" s="407"/>
      <c r="C26" s="407"/>
      <c r="D26" s="407"/>
      <c r="E26" s="407"/>
      <c r="F26" s="57"/>
      <c r="G26" s="215"/>
      <c r="H26" s="215"/>
    </row>
    <row r="27" spans="1:8" ht="15" x14ac:dyDescent="0.25">
      <c r="A27" s="408"/>
      <c r="B27" s="408"/>
      <c r="C27" s="504" t="s">
        <v>931</v>
      </c>
      <c r="D27" s="504"/>
      <c r="E27" s="504"/>
      <c r="F27" s="504"/>
      <c r="G27" s="504"/>
      <c r="H27" s="516">
        <v>-1000000</v>
      </c>
    </row>
    <row r="28" spans="1:8" ht="15" x14ac:dyDescent="0.25">
      <c r="A28" s="57"/>
      <c r="B28" s="57"/>
      <c r="C28" s="504"/>
      <c r="D28" s="516"/>
      <c r="E28" s="504"/>
      <c r="F28" s="504"/>
      <c r="G28" s="504"/>
      <c r="H28" s="504"/>
    </row>
    <row r="29" spans="1:8" ht="15" x14ac:dyDescent="0.25">
      <c r="A29" s="57"/>
      <c r="B29" s="57"/>
      <c r="C29" s="504"/>
      <c r="D29" s="504" t="s">
        <v>1020</v>
      </c>
      <c r="E29" s="504"/>
      <c r="F29" s="504"/>
      <c r="G29" s="504"/>
      <c r="H29" s="517">
        <f>H24+H27</f>
        <v>1828759.0999999978</v>
      </c>
    </row>
    <row r="30" spans="1:8" ht="14.25" x14ac:dyDescent="0.2">
      <c r="A30" s="57"/>
      <c r="B30" s="57"/>
      <c r="C30" s="57"/>
      <c r="D30" s="57"/>
      <c r="E30" s="285"/>
      <c r="F30" s="57"/>
      <c r="G30" s="215"/>
      <c r="H30" s="215"/>
    </row>
    <row r="31" spans="1:8" ht="15" x14ac:dyDescent="0.25">
      <c r="A31" s="57"/>
      <c r="B31" s="57" t="s">
        <v>1021</v>
      </c>
      <c r="C31" s="57"/>
      <c r="D31" s="57"/>
      <c r="E31" s="285"/>
      <c r="F31" s="486"/>
      <c r="G31" s="215"/>
      <c r="H31" s="517">
        <f>'Freie Finanzspitze'!H20</f>
        <v>35182</v>
      </c>
    </row>
    <row r="32" spans="1:8" ht="15" x14ac:dyDescent="0.25">
      <c r="A32" s="273"/>
      <c r="B32" s="273" t="s">
        <v>1018</v>
      </c>
      <c r="C32" s="273"/>
      <c r="D32" s="273"/>
      <c r="E32" s="274"/>
      <c r="F32" s="273"/>
      <c r="G32" s="215"/>
      <c r="H32" s="516"/>
    </row>
    <row r="33" spans="1:8" ht="15" x14ac:dyDescent="0.25">
      <c r="A33" s="179"/>
      <c r="B33" s="273"/>
      <c r="C33" s="273"/>
      <c r="D33" s="273"/>
      <c r="E33" s="274"/>
      <c r="F33" s="273" t="s">
        <v>1022</v>
      </c>
      <c r="G33" s="215"/>
      <c r="H33" s="516">
        <v>-507908</v>
      </c>
    </row>
    <row r="34" spans="1:8" ht="15" x14ac:dyDescent="0.25">
      <c r="A34" s="273"/>
      <c r="B34" s="273"/>
      <c r="C34" s="273"/>
      <c r="D34" s="273"/>
      <c r="E34" s="285"/>
      <c r="F34" s="273" t="s">
        <v>1023</v>
      </c>
      <c r="G34" s="215"/>
      <c r="H34" s="516">
        <v>-616518</v>
      </c>
    </row>
    <row r="35" spans="1:8" ht="15" x14ac:dyDescent="0.25">
      <c r="A35" s="273"/>
      <c r="B35" s="273"/>
      <c r="C35" s="273"/>
      <c r="D35" s="273"/>
      <c r="E35" s="285"/>
      <c r="F35" s="273" t="s">
        <v>1024</v>
      </c>
      <c r="G35" s="215"/>
      <c r="H35" s="516">
        <v>-719298</v>
      </c>
    </row>
    <row r="36" spans="1:8" ht="14.25" x14ac:dyDescent="0.2">
      <c r="A36" s="286"/>
      <c r="B36" s="275"/>
      <c r="C36" s="275"/>
      <c r="D36" s="275"/>
      <c r="E36" s="287"/>
      <c r="F36" s="275"/>
      <c r="G36" s="369" t="s">
        <v>1017</v>
      </c>
      <c r="H36" s="518">
        <f>SUM(H32:H35)</f>
        <v>-1843724</v>
      </c>
    </row>
    <row r="37" spans="1:8" ht="14.25" x14ac:dyDescent="0.2">
      <c r="A37" s="273"/>
      <c r="B37" s="275"/>
      <c r="C37" s="275"/>
      <c r="D37" s="275"/>
      <c r="E37" s="287"/>
      <c r="F37" s="275"/>
      <c r="G37" s="215"/>
      <c r="H37" s="161"/>
    </row>
    <row r="38" spans="1:8" ht="15" x14ac:dyDescent="0.25">
      <c r="A38" s="273"/>
      <c r="B38" s="273"/>
      <c r="C38" s="273"/>
      <c r="D38" s="504" t="s">
        <v>1019</v>
      </c>
      <c r="E38" s="285"/>
      <c r="F38" s="273"/>
      <c r="G38" s="215"/>
      <c r="H38" s="518">
        <f>H29+H36</f>
        <v>-14964.900000002235</v>
      </c>
    </row>
    <row r="39" spans="1:8" ht="14.25" x14ac:dyDescent="0.2">
      <c r="A39" s="273"/>
      <c r="B39" s="273"/>
      <c r="C39" s="273"/>
      <c r="D39" s="273"/>
      <c r="E39" s="274"/>
      <c r="F39" s="273"/>
    </row>
    <row r="41" spans="1:8" ht="14.25" x14ac:dyDescent="0.2">
      <c r="A41" s="57" t="s">
        <v>1026</v>
      </c>
    </row>
  </sheetData>
  <customSheetViews>
    <customSheetView guid="{91223203-C9F0-4239-9D42-85A14E2DFB13}" showPageBreaks="1" fitToPage="1" printArea="1">
      <selection activeCell="C29" sqref="C29"/>
      <pageMargins left="0.70866141732283472" right="0.70866141732283472" top="0.74803149606299213" bottom="0.74803149606299213" header="0.31496062992125984" footer="0.31496062992125984"/>
      <pageSetup paperSize="9" scale="91" orientation="landscape" r:id="rId1"/>
      <headerFooter>
        <oddFooter>&amp;C&amp;P</oddFooter>
      </headerFooter>
    </customSheetView>
  </customSheetViews>
  <pageMargins left="0.70866141732283472" right="0.70866141732283472" top="0.74803149606299213" bottom="0.74803149606299213" header="0.31496062992125984" footer="0.31496062992125984"/>
  <pageSetup paperSize="9" scale="76" orientation="landscape" r:id="rId2"/>
  <rowBreaks count="1" manualBreakCount="1">
    <brk id="1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27"/>
  <sheetViews>
    <sheetView tabSelected="1" view="pageBreakPreview" topLeftCell="A594" zoomScale="90" zoomScaleNormal="100" zoomScaleSheetLayoutView="90" workbookViewId="0">
      <selection activeCell="A597" sqref="A597"/>
    </sheetView>
  </sheetViews>
  <sheetFormatPr baseColWidth="10" defaultRowHeight="12.75" x14ac:dyDescent="0.2"/>
  <cols>
    <col min="1" max="1" width="16.28515625" style="217" customWidth="1"/>
    <col min="2" max="2" width="15.28515625" style="217" customWidth="1"/>
    <col min="3" max="3" width="13" style="217" customWidth="1"/>
    <col min="4" max="4" width="13.7109375" style="217" customWidth="1"/>
    <col min="5" max="5" width="16.28515625" style="217" bestFit="1" customWidth="1"/>
    <col min="6" max="6" width="16.140625" style="217" bestFit="1" customWidth="1"/>
    <col min="7" max="7" width="15.85546875" style="217" bestFit="1" customWidth="1"/>
    <col min="8" max="8" width="16.85546875" style="217" bestFit="1" customWidth="1"/>
    <col min="9" max="9" width="13.5703125" style="217" customWidth="1"/>
    <col min="10" max="10" width="14.28515625" style="217" customWidth="1"/>
    <col min="11" max="11" width="15.28515625" style="217" customWidth="1"/>
    <col min="12" max="12" width="11.7109375" style="217" bestFit="1" customWidth="1"/>
    <col min="13" max="15" width="11.42578125" style="217"/>
    <col min="16" max="16" width="11.7109375" style="217" bestFit="1" customWidth="1"/>
    <col min="17" max="16384" width="11.42578125" style="217"/>
  </cols>
  <sheetData>
    <row r="1" spans="1:11" ht="18" x14ac:dyDescent="0.25">
      <c r="A1" s="21" t="s">
        <v>69</v>
      </c>
    </row>
    <row r="2" spans="1:11" ht="6.75" customHeight="1" x14ac:dyDescent="0.25">
      <c r="A2" s="1"/>
    </row>
    <row r="3" spans="1:11" ht="35.25" customHeight="1" x14ac:dyDescent="0.2">
      <c r="A3" s="52" t="s">
        <v>102</v>
      </c>
    </row>
    <row r="4" spans="1:11" x14ac:dyDescent="0.2">
      <c r="A4" s="112" t="s">
        <v>315</v>
      </c>
      <c r="B4" s="438"/>
      <c r="C4" s="439"/>
      <c r="D4" s="112" t="s">
        <v>103</v>
      </c>
      <c r="E4" s="438"/>
      <c r="F4" s="438"/>
      <c r="G4" s="438"/>
      <c r="H4" s="438"/>
      <c r="I4" s="137" t="s">
        <v>710</v>
      </c>
      <c r="J4" s="137" t="s">
        <v>734</v>
      </c>
      <c r="K4" s="137" t="s">
        <v>810</v>
      </c>
    </row>
    <row r="5" spans="1:11" x14ac:dyDescent="0.2">
      <c r="A5" s="114" t="s">
        <v>105</v>
      </c>
      <c r="B5" s="113"/>
      <c r="C5" s="301" t="s">
        <v>633</v>
      </c>
      <c r="D5" s="158" t="s">
        <v>106</v>
      </c>
      <c r="E5" s="159"/>
      <c r="F5" s="159"/>
      <c r="G5" s="159"/>
      <c r="H5" s="159"/>
      <c r="I5" s="473">
        <v>180000</v>
      </c>
      <c r="J5" s="473">
        <v>180000</v>
      </c>
      <c r="K5" s="441">
        <v>157847.06</v>
      </c>
    </row>
    <row r="6" spans="1:11" x14ac:dyDescent="0.2">
      <c r="A6" s="111" t="s">
        <v>107</v>
      </c>
      <c r="B6" s="107"/>
      <c r="C6" s="177" t="s">
        <v>634</v>
      </c>
      <c r="D6" s="111" t="s">
        <v>106</v>
      </c>
      <c r="E6" s="107"/>
      <c r="F6" s="107"/>
      <c r="G6" s="107"/>
      <c r="H6" s="107"/>
      <c r="I6" s="473">
        <v>180000</v>
      </c>
      <c r="J6" s="473">
        <v>180000</v>
      </c>
      <c r="K6" s="442">
        <v>159595.64000000001</v>
      </c>
    </row>
    <row r="8" spans="1:11" x14ac:dyDescent="0.2">
      <c r="A8" s="746" t="s">
        <v>520</v>
      </c>
      <c r="B8" s="746"/>
      <c r="C8" s="746"/>
      <c r="D8" s="746"/>
      <c r="E8" s="746"/>
      <c r="F8" s="746"/>
      <c r="G8" s="746"/>
      <c r="H8" s="746"/>
      <c r="I8" s="746"/>
      <c r="J8" s="746"/>
      <c r="K8" s="746"/>
    </row>
    <row r="9" spans="1:11" x14ac:dyDescent="0.2">
      <c r="A9" s="747" t="s">
        <v>72</v>
      </c>
      <c r="B9" s="747"/>
      <c r="C9" s="747"/>
      <c r="D9" s="747"/>
      <c r="E9" s="747"/>
      <c r="F9" s="747"/>
      <c r="G9" s="747"/>
      <c r="H9" s="747"/>
      <c r="I9" s="747"/>
      <c r="J9" s="747"/>
      <c r="K9" s="747"/>
    </row>
    <row r="30" spans="1:11" s="444" customFormat="1" ht="18" customHeight="1" x14ac:dyDescent="0.2">
      <c r="A30" s="362"/>
      <c r="B30" s="443">
        <v>2012</v>
      </c>
      <c r="C30" s="443">
        <f>B30+1</f>
        <v>2013</v>
      </c>
      <c r="D30" s="443">
        <f t="shared" ref="D30:K30" si="0">C30+1</f>
        <v>2014</v>
      </c>
      <c r="E30" s="443">
        <f t="shared" si="0"/>
        <v>2015</v>
      </c>
      <c r="F30" s="443">
        <f t="shared" si="0"/>
        <v>2016</v>
      </c>
      <c r="G30" s="443">
        <f t="shared" si="0"/>
        <v>2017</v>
      </c>
      <c r="H30" s="443">
        <f t="shared" si="0"/>
        <v>2018</v>
      </c>
      <c r="I30" s="443">
        <f t="shared" si="0"/>
        <v>2019</v>
      </c>
      <c r="J30" s="443">
        <f t="shared" si="0"/>
        <v>2020</v>
      </c>
      <c r="K30" s="443">
        <f t="shared" si="0"/>
        <v>2021</v>
      </c>
    </row>
    <row r="31" spans="1:11" ht="18" customHeight="1" x14ac:dyDescent="0.2">
      <c r="A31" s="114" t="s">
        <v>108</v>
      </c>
      <c r="B31" s="496">
        <v>90123.92</v>
      </c>
      <c r="C31" s="496">
        <v>120086.39999999999</v>
      </c>
      <c r="D31" s="496">
        <v>164553.29</v>
      </c>
      <c r="E31" s="496">
        <v>162456.29</v>
      </c>
      <c r="F31" s="496">
        <v>149036.96</v>
      </c>
      <c r="G31" s="496">
        <v>175820.67</v>
      </c>
      <c r="H31" s="496">
        <v>157522.49</v>
      </c>
      <c r="I31" s="496">
        <v>160000</v>
      </c>
      <c r="J31" s="496">
        <v>180000</v>
      </c>
      <c r="K31" s="496">
        <v>180000</v>
      </c>
    </row>
    <row r="34" spans="1:12" s="446" customFormat="1" ht="17.25" customHeight="1" x14ac:dyDescent="0.2">
      <c r="A34" s="112" t="s">
        <v>315</v>
      </c>
      <c r="B34" s="438"/>
      <c r="C34" s="439"/>
      <c r="D34" s="112" t="s">
        <v>103</v>
      </c>
      <c r="E34" s="438"/>
      <c r="F34" s="438"/>
      <c r="G34" s="438"/>
      <c r="H34" s="438"/>
      <c r="I34" s="137" t="str">
        <f>I4</f>
        <v>Ansatz 2021</v>
      </c>
      <c r="J34" s="137" t="str">
        <f>J4</f>
        <v>Ansatz 2020</v>
      </c>
      <c r="K34" s="137" t="str">
        <f>K4</f>
        <v>vorl. Ergeb. 2019</v>
      </c>
      <c r="L34" s="445"/>
    </row>
    <row r="35" spans="1:12" ht="17.25" customHeight="1" x14ac:dyDescent="0.2">
      <c r="A35" s="114" t="s">
        <v>105</v>
      </c>
      <c r="B35" s="113"/>
      <c r="C35" s="301" t="s">
        <v>635</v>
      </c>
      <c r="D35" s="158" t="s">
        <v>447</v>
      </c>
      <c r="E35" s="159"/>
      <c r="F35" s="159"/>
      <c r="G35" s="159"/>
      <c r="H35" s="159"/>
      <c r="I35" s="440">
        <v>11067392</v>
      </c>
      <c r="J35" s="440">
        <v>10393570</v>
      </c>
      <c r="K35" s="441">
        <v>10373667.49</v>
      </c>
      <c r="L35" s="106"/>
    </row>
    <row r="36" spans="1:12" ht="17.25" customHeight="1" x14ac:dyDescent="0.2">
      <c r="A36" s="111" t="s">
        <v>107</v>
      </c>
      <c r="B36" s="107"/>
      <c r="C36" s="177" t="s">
        <v>636</v>
      </c>
      <c r="D36" s="111" t="s">
        <v>448</v>
      </c>
      <c r="E36" s="107"/>
      <c r="F36" s="107"/>
      <c r="G36" s="107"/>
      <c r="H36" s="107"/>
      <c r="I36" s="211">
        <v>10773537</v>
      </c>
      <c r="J36" s="211">
        <v>10094380</v>
      </c>
      <c r="K36" s="442">
        <v>10088847.039999999</v>
      </c>
      <c r="L36" s="106"/>
    </row>
    <row r="37" spans="1:12" ht="17.25" customHeight="1" x14ac:dyDescent="0.2">
      <c r="A37" s="106"/>
      <c r="B37" s="106"/>
      <c r="C37" s="106"/>
      <c r="D37" s="106"/>
      <c r="E37" s="106"/>
      <c r="F37" s="106"/>
      <c r="G37" s="106"/>
      <c r="H37" s="106"/>
      <c r="I37" s="144"/>
      <c r="J37" s="144"/>
      <c r="K37" s="133"/>
      <c r="L37" s="106"/>
    </row>
    <row r="38" spans="1:12" ht="17.25" customHeight="1" x14ac:dyDescent="0.2">
      <c r="A38" s="116" t="s">
        <v>449</v>
      </c>
      <c r="B38" s="106"/>
      <c r="C38" s="106"/>
      <c r="D38" s="106"/>
      <c r="E38" s="106"/>
      <c r="F38" s="106"/>
      <c r="G38" s="106"/>
      <c r="H38" s="106"/>
      <c r="I38" s="144"/>
      <c r="J38" s="144"/>
      <c r="K38" s="133"/>
      <c r="L38" s="106"/>
    </row>
    <row r="39" spans="1:12" ht="17.25" customHeight="1" x14ac:dyDescent="0.2">
      <c r="A39" s="116"/>
      <c r="B39" s="106"/>
      <c r="C39" s="106"/>
      <c r="D39" s="106"/>
      <c r="E39" s="106"/>
      <c r="F39" s="106"/>
      <c r="G39" s="106"/>
      <c r="H39" s="106"/>
      <c r="I39" s="144"/>
      <c r="J39" s="144"/>
      <c r="K39" s="133"/>
      <c r="L39" s="106"/>
    </row>
    <row r="40" spans="1:12" ht="17.25" customHeight="1" x14ac:dyDescent="0.2">
      <c r="A40" s="337" t="s">
        <v>704</v>
      </c>
      <c r="B40" s="106"/>
      <c r="C40" s="106"/>
      <c r="D40" s="106"/>
      <c r="E40" s="106"/>
      <c r="F40" s="106"/>
      <c r="G40" s="106"/>
      <c r="H40" s="106"/>
      <c r="I40" s="144"/>
      <c r="J40" s="144"/>
      <c r="K40" s="133"/>
      <c r="L40" s="106"/>
    </row>
    <row r="41" spans="1:12" ht="17.25" customHeight="1" x14ac:dyDescent="0.2">
      <c r="A41" s="327" t="s">
        <v>583</v>
      </c>
      <c r="B41" s="750" t="s">
        <v>103</v>
      </c>
      <c r="C41" s="751"/>
      <c r="D41" s="327" t="s">
        <v>710</v>
      </c>
      <c r="E41" s="327" t="s">
        <v>734</v>
      </c>
      <c r="F41" s="327" t="s">
        <v>703</v>
      </c>
      <c r="G41" s="719" t="s">
        <v>683</v>
      </c>
      <c r="H41" s="719"/>
      <c r="I41" s="719"/>
      <c r="J41" s="719"/>
      <c r="K41" s="719"/>
      <c r="L41" s="106"/>
    </row>
    <row r="42" spans="1:12" ht="17.25" customHeight="1" x14ac:dyDescent="0.2">
      <c r="A42" s="218" t="s">
        <v>915</v>
      </c>
      <c r="B42" s="752" t="s">
        <v>917</v>
      </c>
      <c r="C42" s="754"/>
      <c r="D42" s="328">
        <v>2732399</v>
      </c>
      <c r="E42" s="328">
        <v>2630910</v>
      </c>
      <c r="F42" s="328">
        <f t="shared" ref="F42" si="1">D42-E42</f>
        <v>101489</v>
      </c>
      <c r="G42" s="490" t="s">
        <v>916</v>
      </c>
      <c r="H42" s="491"/>
      <c r="I42" s="491"/>
      <c r="J42" s="491"/>
      <c r="K42" s="492"/>
      <c r="L42" s="106"/>
    </row>
    <row r="43" spans="1:12" ht="17.25" customHeight="1" x14ac:dyDescent="0.2">
      <c r="A43" s="218" t="s">
        <v>948</v>
      </c>
      <c r="B43" s="752" t="s">
        <v>673</v>
      </c>
      <c r="C43" s="754"/>
      <c r="D43" s="328">
        <v>15000</v>
      </c>
      <c r="E43" s="328">
        <v>0</v>
      </c>
      <c r="F43" s="328">
        <v>15000</v>
      </c>
      <c r="G43" s="513" t="s">
        <v>947</v>
      </c>
      <c r="H43" s="514"/>
      <c r="I43" s="514"/>
      <c r="J43" s="514"/>
      <c r="K43" s="515"/>
      <c r="L43" s="106"/>
    </row>
    <row r="44" spans="1:12" ht="27" customHeight="1" x14ac:dyDescent="0.2">
      <c r="A44" s="218" t="s">
        <v>684</v>
      </c>
      <c r="B44" s="752" t="s">
        <v>685</v>
      </c>
      <c r="C44" s="753"/>
      <c r="D44" s="328">
        <v>1513127</v>
      </c>
      <c r="E44" s="328">
        <v>1438780</v>
      </c>
      <c r="F44" s="328">
        <f>D44-E44</f>
        <v>74347</v>
      </c>
      <c r="G44" s="733" t="s">
        <v>914</v>
      </c>
      <c r="H44" s="733"/>
      <c r="I44" s="733"/>
      <c r="J44" s="733"/>
      <c r="K44" s="733"/>
      <c r="L44" s="106"/>
    </row>
    <row r="45" spans="1:12" ht="17.25" customHeight="1" x14ac:dyDescent="0.2">
      <c r="A45" s="218" t="s">
        <v>795</v>
      </c>
      <c r="B45" s="752" t="s">
        <v>232</v>
      </c>
      <c r="C45" s="753"/>
      <c r="D45" s="328">
        <v>6155780</v>
      </c>
      <c r="E45" s="328">
        <v>5696550</v>
      </c>
      <c r="F45" s="328">
        <f>D45-E45</f>
        <v>459230</v>
      </c>
      <c r="G45" s="727" t="s">
        <v>913</v>
      </c>
      <c r="H45" s="728"/>
      <c r="I45" s="728"/>
      <c r="J45" s="728"/>
      <c r="K45" s="729"/>
      <c r="L45" s="106"/>
    </row>
    <row r="46" spans="1:12" ht="17.25" customHeight="1" x14ac:dyDescent="0.2">
      <c r="A46" s="106"/>
      <c r="B46" s="577"/>
      <c r="C46" s="577"/>
      <c r="D46" s="133"/>
      <c r="E46" s="133"/>
      <c r="F46" s="133"/>
      <c r="G46" s="567"/>
      <c r="H46" s="567"/>
      <c r="I46" s="567"/>
      <c r="J46" s="567"/>
      <c r="K46" s="567"/>
      <c r="L46" s="106"/>
    </row>
    <row r="47" spans="1:12" ht="17.25" customHeight="1" x14ac:dyDescent="0.2">
      <c r="A47" s="106"/>
      <c r="B47" s="577"/>
      <c r="C47" s="577"/>
      <c r="D47" s="133"/>
      <c r="E47" s="133"/>
      <c r="F47" s="133"/>
      <c r="G47" s="567"/>
      <c r="H47" s="567"/>
      <c r="I47" s="567"/>
      <c r="J47" s="567"/>
      <c r="K47" s="567"/>
      <c r="L47" s="106"/>
    </row>
    <row r="48" spans="1:12" ht="17.25" customHeight="1" x14ac:dyDescent="0.2">
      <c r="A48" s="106"/>
      <c r="B48" s="577"/>
      <c r="C48" s="577"/>
      <c r="D48" s="133"/>
      <c r="E48" s="133"/>
      <c r="F48" s="133"/>
      <c r="G48" s="567"/>
      <c r="H48" s="567"/>
      <c r="I48" s="567"/>
      <c r="J48" s="567"/>
      <c r="K48" s="567"/>
      <c r="L48" s="106"/>
    </row>
    <row r="49" spans="1:12" ht="17.25" customHeight="1" x14ac:dyDescent="0.2">
      <c r="A49" s="106"/>
      <c r="B49" s="577"/>
      <c r="C49" s="577"/>
      <c r="D49" s="133"/>
      <c r="E49" s="133"/>
      <c r="F49" s="133"/>
      <c r="G49" s="567"/>
      <c r="H49" s="567"/>
      <c r="I49" s="567"/>
      <c r="J49" s="567"/>
      <c r="K49" s="567"/>
      <c r="L49" s="106"/>
    </row>
    <row r="50" spans="1:12" ht="17.25" customHeight="1" x14ac:dyDescent="0.2">
      <c r="A50" s="106"/>
      <c r="B50" s="577"/>
      <c r="C50" s="577"/>
      <c r="D50" s="133"/>
      <c r="E50" s="133"/>
      <c r="F50" s="133"/>
      <c r="G50" s="567"/>
      <c r="H50" s="567"/>
      <c r="I50" s="567"/>
      <c r="J50" s="567"/>
      <c r="K50" s="567"/>
      <c r="L50" s="106"/>
    </row>
    <row r="51" spans="1:12" ht="17.25" customHeight="1" x14ac:dyDescent="0.3">
      <c r="A51" s="34" t="s">
        <v>150</v>
      </c>
      <c r="B51" s="577"/>
      <c r="C51" s="577"/>
      <c r="D51" s="133"/>
      <c r="E51" s="133"/>
      <c r="F51" s="133"/>
      <c r="G51" s="567"/>
      <c r="H51" s="567"/>
      <c r="I51" s="567"/>
      <c r="J51" s="567"/>
      <c r="K51" s="567"/>
      <c r="L51" s="106"/>
    </row>
    <row r="52" spans="1:12" ht="17.25" customHeight="1" x14ac:dyDescent="0.2">
      <c r="A52" s="106"/>
      <c r="B52" s="577"/>
      <c r="C52" s="577"/>
      <c r="D52" s="133"/>
      <c r="E52" s="133"/>
      <c r="F52" s="133"/>
      <c r="G52" s="567"/>
      <c r="H52" s="567"/>
      <c r="I52" s="567"/>
      <c r="J52" s="567"/>
      <c r="K52" s="567"/>
      <c r="L52" s="106"/>
    </row>
    <row r="54" spans="1:12" ht="12.75" customHeight="1" x14ac:dyDescent="0.2">
      <c r="A54" s="602" t="s">
        <v>302</v>
      </c>
      <c r="B54" s="602"/>
      <c r="C54" s="602"/>
      <c r="D54" s="602"/>
      <c r="E54" s="602"/>
      <c r="F54" s="602"/>
      <c r="G54" s="602"/>
      <c r="H54" s="602"/>
      <c r="I54" s="602"/>
      <c r="J54" s="602"/>
      <c r="K54" s="602"/>
    </row>
    <row r="55" spans="1:12" x14ac:dyDescent="0.2">
      <c r="A55" s="602"/>
      <c r="B55" s="602"/>
      <c r="C55" s="602"/>
      <c r="D55" s="602"/>
      <c r="E55" s="602"/>
      <c r="F55" s="602"/>
      <c r="G55" s="602"/>
      <c r="H55" s="602"/>
      <c r="I55" s="602"/>
      <c r="J55" s="602"/>
      <c r="K55" s="602"/>
    </row>
    <row r="56" spans="1:12" x14ac:dyDescent="0.2">
      <c r="A56" s="748" t="s">
        <v>609</v>
      </c>
      <c r="B56" s="602"/>
      <c r="C56" s="602"/>
      <c r="D56" s="602"/>
      <c r="E56" s="602"/>
      <c r="F56" s="602"/>
      <c r="G56" s="602"/>
      <c r="H56" s="602"/>
      <c r="I56" s="602"/>
      <c r="J56" s="602"/>
      <c r="K56" s="602"/>
    </row>
    <row r="57" spans="1:12" ht="25.5" customHeight="1" x14ac:dyDescent="0.2">
      <c r="A57" s="602"/>
      <c r="B57" s="602"/>
      <c r="C57" s="602"/>
      <c r="D57" s="602"/>
      <c r="E57" s="602"/>
      <c r="F57" s="602"/>
      <c r="G57" s="602"/>
      <c r="H57" s="602"/>
      <c r="I57" s="602"/>
      <c r="J57" s="602"/>
      <c r="K57" s="602"/>
    </row>
    <row r="58" spans="1:12" s="448" customFormat="1" ht="15" customHeight="1" x14ac:dyDescent="0.2">
      <c r="A58" s="749" t="s">
        <v>303</v>
      </c>
      <c r="B58" s="749"/>
      <c r="C58" s="749"/>
      <c r="D58" s="749"/>
      <c r="E58" s="749"/>
      <c r="F58" s="749"/>
      <c r="G58" s="749"/>
      <c r="H58" s="749"/>
      <c r="I58" s="749"/>
      <c r="J58" s="749"/>
      <c r="K58" s="749"/>
    </row>
    <row r="59" spans="1:12" x14ac:dyDescent="0.2">
      <c r="A59" s="602" t="s">
        <v>460</v>
      </c>
      <c r="B59" s="602"/>
      <c r="C59" s="602"/>
      <c r="D59" s="602"/>
      <c r="E59" s="602"/>
      <c r="F59" s="602"/>
      <c r="G59" s="602"/>
      <c r="H59" s="602"/>
      <c r="I59" s="602"/>
      <c r="J59" s="602"/>
      <c r="K59" s="602"/>
    </row>
    <row r="60" spans="1:12" x14ac:dyDescent="0.2">
      <c r="A60" s="602"/>
      <c r="B60" s="602"/>
      <c r="C60" s="602"/>
      <c r="D60" s="602"/>
      <c r="E60" s="602"/>
      <c r="F60" s="602"/>
      <c r="G60" s="602"/>
      <c r="H60" s="602"/>
      <c r="I60" s="602"/>
      <c r="J60" s="602"/>
      <c r="K60" s="602"/>
    </row>
    <row r="61" spans="1:12" s="448" customFormat="1" x14ac:dyDescent="0.2">
      <c r="A61" s="602" t="s">
        <v>305</v>
      </c>
      <c r="B61" s="602"/>
      <c r="C61" s="602"/>
      <c r="D61" s="602"/>
      <c r="E61" s="602"/>
      <c r="F61" s="602"/>
      <c r="G61" s="602"/>
      <c r="H61" s="602"/>
      <c r="I61" s="602"/>
      <c r="J61" s="602"/>
      <c r="K61" s="602"/>
    </row>
    <row r="62" spans="1:12" hidden="1" x14ac:dyDescent="0.2">
      <c r="A62" s="602" t="s">
        <v>304</v>
      </c>
      <c r="B62" s="602"/>
      <c r="C62" s="602"/>
      <c r="D62" s="602"/>
      <c r="E62" s="602"/>
      <c r="F62" s="602"/>
      <c r="G62" s="602"/>
      <c r="H62" s="602"/>
      <c r="I62" s="602"/>
      <c r="J62" s="602"/>
      <c r="K62" s="602"/>
    </row>
    <row r="63" spans="1:12" x14ac:dyDescent="0.2">
      <c r="A63" s="602"/>
      <c r="B63" s="602"/>
      <c r="C63" s="602"/>
      <c r="D63" s="602"/>
      <c r="E63" s="602"/>
      <c r="F63" s="602"/>
      <c r="G63" s="602"/>
      <c r="H63" s="602"/>
      <c r="I63" s="602"/>
      <c r="J63" s="602"/>
      <c r="K63" s="602"/>
    </row>
    <row r="64" spans="1:12" x14ac:dyDescent="0.2">
      <c r="A64" s="602"/>
      <c r="B64" s="602"/>
      <c r="C64" s="602"/>
      <c r="D64" s="602"/>
      <c r="E64" s="602"/>
      <c r="F64" s="602"/>
      <c r="G64" s="602"/>
      <c r="H64" s="602"/>
      <c r="I64" s="602"/>
      <c r="J64" s="602"/>
      <c r="K64" s="602"/>
    </row>
    <row r="65" spans="1:11" x14ac:dyDescent="0.2">
      <c r="A65" s="668" t="s">
        <v>306</v>
      </c>
      <c r="B65" s="668"/>
      <c r="C65" s="668"/>
      <c r="D65" s="668"/>
      <c r="E65" s="668"/>
      <c r="F65" s="668"/>
      <c r="G65" s="668"/>
      <c r="H65" s="668"/>
      <c r="I65" s="668"/>
      <c r="J65" s="668"/>
      <c r="K65" s="668"/>
    </row>
    <row r="66" spans="1:11" x14ac:dyDescent="0.2">
      <c r="A66" s="668"/>
      <c r="B66" s="668"/>
      <c r="C66" s="668"/>
      <c r="D66" s="668"/>
      <c r="E66" s="668"/>
      <c r="F66" s="668"/>
      <c r="G66" s="668"/>
      <c r="H66" s="668"/>
      <c r="I66" s="668"/>
      <c r="J66" s="668"/>
      <c r="K66" s="668"/>
    </row>
    <row r="67" spans="1:11" x14ac:dyDescent="0.2">
      <c r="A67" s="668"/>
      <c r="B67" s="668"/>
      <c r="C67" s="668"/>
      <c r="D67" s="668"/>
      <c r="E67" s="668"/>
      <c r="F67" s="668"/>
      <c r="G67" s="668"/>
      <c r="H67" s="668"/>
      <c r="I67" s="668"/>
      <c r="J67" s="668"/>
      <c r="K67" s="668"/>
    </row>
    <row r="68" spans="1:11" x14ac:dyDescent="0.2">
      <c r="A68" s="668"/>
      <c r="B68" s="668"/>
      <c r="C68" s="668"/>
      <c r="D68" s="668"/>
      <c r="E68" s="668"/>
      <c r="F68" s="668"/>
      <c r="G68" s="668"/>
      <c r="H68" s="668"/>
      <c r="I68" s="668"/>
      <c r="J68" s="668"/>
      <c r="K68" s="668"/>
    </row>
    <row r="69" spans="1:11" x14ac:dyDescent="0.2">
      <c r="A69" s="2" t="s">
        <v>163</v>
      </c>
    </row>
    <row r="70" spans="1:11" x14ac:dyDescent="0.2">
      <c r="A70" s="49" t="s">
        <v>157</v>
      </c>
      <c r="B70" s="449">
        <v>2012</v>
      </c>
      <c r="C70" s="449">
        <f>B70+1</f>
        <v>2013</v>
      </c>
      <c r="D70" s="449">
        <f t="shared" ref="D70:K70" si="2">C70+1</f>
        <v>2014</v>
      </c>
      <c r="E70" s="449">
        <f t="shared" si="2"/>
        <v>2015</v>
      </c>
      <c r="F70" s="449">
        <f t="shared" si="2"/>
        <v>2016</v>
      </c>
      <c r="G70" s="449">
        <f t="shared" si="2"/>
        <v>2017</v>
      </c>
      <c r="H70" s="449">
        <f t="shared" si="2"/>
        <v>2018</v>
      </c>
      <c r="I70" s="449">
        <f t="shared" si="2"/>
        <v>2019</v>
      </c>
      <c r="J70" s="449">
        <f t="shared" si="2"/>
        <v>2020</v>
      </c>
      <c r="K70" s="449">
        <f t="shared" si="2"/>
        <v>2021</v>
      </c>
    </row>
    <row r="71" spans="1:11" s="22" customFormat="1" ht="12" x14ac:dyDescent="0.2">
      <c r="A71" s="25" t="s">
        <v>196</v>
      </c>
      <c r="B71" s="28">
        <v>661</v>
      </c>
      <c r="C71" s="28">
        <v>661</v>
      </c>
      <c r="D71" s="28">
        <v>696</v>
      </c>
      <c r="E71" s="28">
        <v>693</v>
      </c>
      <c r="F71" s="28">
        <v>696</v>
      </c>
      <c r="G71" s="28">
        <v>675</v>
      </c>
      <c r="H71" s="28">
        <v>363</v>
      </c>
      <c r="I71" s="28">
        <v>726</v>
      </c>
      <c r="J71" s="578">
        <v>726</v>
      </c>
      <c r="K71" s="578">
        <v>726</v>
      </c>
    </row>
    <row r="72" spans="1:11" s="22" customFormat="1" ht="12" x14ac:dyDescent="0.2">
      <c r="A72" s="25" t="s">
        <v>153</v>
      </c>
      <c r="B72" s="28">
        <v>32359</v>
      </c>
      <c r="C72" s="28">
        <v>29879</v>
      </c>
      <c r="D72" s="28">
        <v>34158</v>
      </c>
      <c r="E72" s="28">
        <v>33705</v>
      </c>
      <c r="F72" s="28">
        <v>33396</v>
      </c>
      <c r="G72" s="28">
        <v>34173</v>
      </c>
      <c r="H72" s="28">
        <v>30666</v>
      </c>
      <c r="I72" s="28">
        <v>32961</v>
      </c>
      <c r="J72" s="578">
        <v>32514</v>
      </c>
      <c r="K72" s="578">
        <v>32742</v>
      </c>
    </row>
    <row r="73" spans="1:11" s="22" customFormat="1" ht="12" x14ac:dyDescent="0.2">
      <c r="A73" s="25" t="s">
        <v>154</v>
      </c>
      <c r="B73" s="28">
        <v>2354</v>
      </c>
      <c r="C73" s="28">
        <v>2368</v>
      </c>
      <c r="D73" s="28">
        <v>2481</v>
      </c>
      <c r="E73" s="28">
        <v>2193</v>
      </c>
      <c r="F73" s="28">
        <v>2451</v>
      </c>
      <c r="G73" s="28">
        <v>2511</v>
      </c>
      <c r="H73" s="28">
        <v>1620</v>
      </c>
      <c r="I73" s="28">
        <v>2331</v>
      </c>
      <c r="J73" s="578">
        <v>2331</v>
      </c>
      <c r="K73" s="578">
        <v>2319</v>
      </c>
    </row>
    <row r="74" spans="1:11" s="22" customFormat="1" ht="12" x14ac:dyDescent="0.2">
      <c r="A74" s="25" t="s">
        <v>161</v>
      </c>
      <c r="B74" s="28">
        <v>15188</v>
      </c>
      <c r="C74" s="28">
        <v>15068</v>
      </c>
      <c r="D74" s="28">
        <v>15195</v>
      </c>
      <c r="E74" s="28">
        <v>15906</v>
      </c>
      <c r="F74" s="28">
        <v>17100</v>
      </c>
      <c r="G74" s="28">
        <v>16278</v>
      </c>
      <c r="H74" s="28">
        <v>11880</v>
      </c>
      <c r="I74" s="28">
        <v>15768</v>
      </c>
      <c r="J74" s="578">
        <v>15276</v>
      </c>
      <c r="K74" s="578">
        <v>15537</v>
      </c>
    </row>
    <row r="75" spans="1:11" s="22" customFormat="1" ht="12" x14ac:dyDescent="0.2">
      <c r="A75" s="25" t="s">
        <v>155</v>
      </c>
      <c r="B75" s="28">
        <v>1214</v>
      </c>
      <c r="C75" s="28">
        <v>1214</v>
      </c>
      <c r="D75" s="28">
        <v>1272</v>
      </c>
      <c r="E75" s="28">
        <v>1287</v>
      </c>
      <c r="F75" s="28">
        <v>1278</v>
      </c>
      <c r="G75" s="28">
        <v>1278</v>
      </c>
      <c r="H75" s="28">
        <v>837</v>
      </c>
      <c r="I75" s="28">
        <v>1218</v>
      </c>
      <c r="J75" s="578">
        <v>1221</v>
      </c>
      <c r="K75" s="578">
        <v>1230</v>
      </c>
    </row>
    <row r="76" spans="1:11" s="22" customFormat="1" ht="12" x14ac:dyDescent="0.2">
      <c r="A76" s="25" t="s">
        <v>156</v>
      </c>
      <c r="B76" s="29">
        <v>2092</v>
      </c>
      <c r="C76" s="29">
        <v>2092</v>
      </c>
      <c r="D76" s="29">
        <v>2175</v>
      </c>
      <c r="E76" s="29">
        <v>2205</v>
      </c>
      <c r="F76" s="29">
        <v>2157</v>
      </c>
      <c r="G76" s="29">
        <v>2385</v>
      </c>
      <c r="H76" s="29">
        <v>1731</v>
      </c>
      <c r="I76" s="29">
        <v>2148</v>
      </c>
      <c r="J76" s="578">
        <v>2163</v>
      </c>
      <c r="K76" s="578">
        <v>2091</v>
      </c>
    </row>
    <row r="77" spans="1:11" x14ac:dyDescent="0.2">
      <c r="A77" s="49" t="s">
        <v>158</v>
      </c>
      <c r="B77" s="449">
        <f t="shared" ref="B77:K77" si="3">B70</f>
        <v>2012</v>
      </c>
      <c r="C77" s="449">
        <f t="shared" si="3"/>
        <v>2013</v>
      </c>
      <c r="D77" s="449">
        <f t="shared" si="3"/>
        <v>2014</v>
      </c>
      <c r="E77" s="449">
        <f t="shared" si="3"/>
        <v>2015</v>
      </c>
      <c r="F77" s="449">
        <f t="shared" si="3"/>
        <v>2016</v>
      </c>
      <c r="G77" s="449">
        <f t="shared" si="3"/>
        <v>2017</v>
      </c>
      <c r="H77" s="449">
        <f t="shared" si="3"/>
        <v>2018</v>
      </c>
      <c r="I77" s="449">
        <f t="shared" si="3"/>
        <v>2019</v>
      </c>
      <c r="J77" s="449">
        <f t="shared" si="3"/>
        <v>2020</v>
      </c>
      <c r="K77" s="449">
        <f t="shared" si="3"/>
        <v>2021</v>
      </c>
    </row>
    <row r="78" spans="1:11" s="22" customFormat="1" ht="12" x14ac:dyDescent="0.2">
      <c r="A78" s="25" t="s">
        <v>196</v>
      </c>
      <c r="B78" s="28">
        <v>218645</v>
      </c>
      <c r="C78" s="28">
        <v>215509</v>
      </c>
      <c r="D78" s="28">
        <v>229738</v>
      </c>
      <c r="E78" s="28">
        <v>234443</v>
      </c>
      <c r="F78" s="28">
        <v>233115</v>
      </c>
      <c r="G78" s="28">
        <v>238444</v>
      </c>
      <c r="H78" s="28">
        <v>235476</v>
      </c>
      <c r="I78" s="28">
        <v>243835</v>
      </c>
      <c r="J78" s="578">
        <v>240991</v>
      </c>
      <c r="K78" s="578">
        <v>241550</v>
      </c>
    </row>
    <row r="79" spans="1:11" s="22" customFormat="1" ht="12" x14ac:dyDescent="0.2">
      <c r="A79" s="25" t="s">
        <v>153</v>
      </c>
      <c r="B79" s="28">
        <v>177193</v>
      </c>
      <c r="C79" s="28">
        <v>183297</v>
      </c>
      <c r="D79" s="28">
        <v>195388</v>
      </c>
      <c r="E79" s="28">
        <v>196399</v>
      </c>
      <c r="F79" s="28">
        <v>194906</v>
      </c>
      <c r="G79" s="28">
        <v>196374</v>
      </c>
      <c r="H79" s="28">
        <v>196213</v>
      </c>
      <c r="I79" s="28">
        <v>196742</v>
      </c>
      <c r="J79" s="578">
        <v>201495</v>
      </c>
      <c r="K79" s="578">
        <v>199520</v>
      </c>
    </row>
    <row r="80" spans="1:11" s="22" customFormat="1" ht="12" x14ac:dyDescent="0.2">
      <c r="A80" s="25" t="s">
        <v>154</v>
      </c>
      <c r="B80" s="28">
        <v>42240</v>
      </c>
      <c r="C80" s="28">
        <v>40222</v>
      </c>
      <c r="D80" s="28">
        <v>41344</v>
      </c>
      <c r="E80" s="28">
        <v>41730</v>
      </c>
      <c r="F80" s="28">
        <v>41690</v>
      </c>
      <c r="G80" s="28">
        <v>42413</v>
      </c>
      <c r="H80" s="28">
        <v>41657</v>
      </c>
      <c r="I80" s="28">
        <v>42289</v>
      </c>
      <c r="J80" s="578">
        <v>42829</v>
      </c>
      <c r="K80" s="578">
        <v>44008</v>
      </c>
    </row>
    <row r="81" spans="1:11" s="22" customFormat="1" ht="12" x14ac:dyDescent="0.2">
      <c r="A81" s="25" t="s">
        <v>161</v>
      </c>
      <c r="B81" s="28">
        <v>824125</v>
      </c>
      <c r="C81" s="28">
        <v>866301</v>
      </c>
      <c r="D81" s="28">
        <v>961545</v>
      </c>
      <c r="E81" s="28">
        <v>958519</v>
      </c>
      <c r="F81" s="28">
        <v>960070</v>
      </c>
      <c r="G81" s="28">
        <v>974247</v>
      </c>
      <c r="H81" s="28">
        <v>973550</v>
      </c>
      <c r="I81" s="28">
        <v>981901</v>
      </c>
      <c r="J81" s="578">
        <v>980635</v>
      </c>
      <c r="K81" s="578">
        <v>987226</v>
      </c>
    </row>
    <row r="82" spans="1:11" s="22" customFormat="1" ht="12" x14ac:dyDescent="0.2">
      <c r="A82" s="25" t="s">
        <v>155</v>
      </c>
      <c r="B82" s="28">
        <v>630502</v>
      </c>
      <c r="C82" s="28">
        <v>610347</v>
      </c>
      <c r="D82" s="28">
        <v>650302</v>
      </c>
      <c r="E82" s="28">
        <v>670928</v>
      </c>
      <c r="F82" s="28">
        <v>671242</v>
      </c>
      <c r="G82" s="28">
        <v>679776</v>
      </c>
      <c r="H82" s="28">
        <v>671158</v>
      </c>
      <c r="I82" s="28">
        <v>709169</v>
      </c>
      <c r="J82" s="578">
        <v>694361</v>
      </c>
      <c r="K82" s="578">
        <v>698055</v>
      </c>
    </row>
    <row r="83" spans="1:11" s="22" customFormat="1" ht="12" x14ac:dyDescent="0.2">
      <c r="A83" s="25" t="s">
        <v>156</v>
      </c>
      <c r="B83" s="29">
        <v>477645</v>
      </c>
      <c r="C83" s="29">
        <v>467991</v>
      </c>
      <c r="D83" s="29">
        <v>509752</v>
      </c>
      <c r="E83" s="29">
        <v>508175</v>
      </c>
      <c r="F83" s="29">
        <v>507912</v>
      </c>
      <c r="G83" s="29">
        <v>525235</v>
      </c>
      <c r="H83" s="29">
        <v>513373</v>
      </c>
      <c r="I83" s="29">
        <v>522596</v>
      </c>
      <c r="J83" s="578">
        <v>521600</v>
      </c>
      <c r="K83" s="578">
        <v>522965</v>
      </c>
    </row>
    <row r="84" spans="1:11" x14ac:dyDescent="0.2">
      <c r="A84" s="49" t="s">
        <v>159</v>
      </c>
      <c r="B84" s="449">
        <f>B77</f>
        <v>2012</v>
      </c>
      <c r="C84" s="449">
        <f t="shared" ref="C84:K84" si="4">C70</f>
        <v>2013</v>
      </c>
      <c r="D84" s="449">
        <f t="shared" si="4"/>
        <v>2014</v>
      </c>
      <c r="E84" s="449">
        <f t="shared" si="4"/>
        <v>2015</v>
      </c>
      <c r="F84" s="449">
        <f t="shared" si="4"/>
        <v>2016</v>
      </c>
      <c r="G84" s="449">
        <f t="shared" si="4"/>
        <v>2017</v>
      </c>
      <c r="H84" s="449">
        <f t="shared" si="4"/>
        <v>2018</v>
      </c>
      <c r="I84" s="449">
        <f t="shared" si="4"/>
        <v>2019</v>
      </c>
      <c r="J84" s="449">
        <f t="shared" si="4"/>
        <v>2020</v>
      </c>
      <c r="K84" s="449">
        <f t="shared" si="4"/>
        <v>2021</v>
      </c>
    </row>
    <row r="85" spans="1:11" s="22" customFormat="1" ht="12" x14ac:dyDescent="0.2">
      <c r="A85" s="25" t="s">
        <v>196</v>
      </c>
      <c r="B85" s="28">
        <v>779703</v>
      </c>
      <c r="C85" s="28">
        <v>449724</v>
      </c>
      <c r="D85" s="28">
        <v>772722</v>
      </c>
      <c r="E85" s="28">
        <v>495385</v>
      </c>
      <c r="F85" s="28">
        <v>423155</v>
      </c>
      <c r="G85" s="28">
        <v>349662</v>
      </c>
      <c r="H85" s="28">
        <v>249465</v>
      </c>
      <c r="I85" s="28">
        <v>226759</v>
      </c>
      <c r="J85" s="578">
        <v>440243</v>
      </c>
      <c r="K85" s="578">
        <v>770096</v>
      </c>
    </row>
    <row r="86" spans="1:11" s="22" customFormat="1" ht="12" x14ac:dyDescent="0.2">
      <c r="A86" s="25" t="s">
        <v>153</v>
      </c>
      <c r="B86" s="28">
        <v>518980</v>
      </c>
      <c r="C86" s="28">
        <v>934312</v>
      </c>
      <c r="D86" s="28">
        <v>873108</v>
      </c>
      <c r="E86" s="28">
        <v>1043474</v>
      </c>
      <c r="F86" s="28">
        <v>965626</v>
      </c>
      <c r="G86" s="28">
        <v>1504989</v>
      </c>
      <c r="H86" s="28">
        <v>1371294</v>
      </c>
      <c r="I86" s="28">
        <v>1508020</v>
      </c>
      <c r="J86" s="578">
        <v>62635</v>
      </c>
      <c r="K86" s="578">
        <v>1010952</v>
      </c>
    </row>
    <row r="87" spans="1:11" s="22" customFormat="1" ht="12" x14ac:dyDescent="0.2">
      <c r="A87" s="25" t="s">
        <v>154</v>
      </c>
      <c r="B87" s="28">
        <v>24594</v>
      </c>
      <c r="C87" s="28">
        <v>13714</v>
      </c>
      <c r="D87" s="28">
        <v>18477</v>
      </c>
      <c r="E87" s="28">
        <v>18855</v>
      </c>
      <c r="F87" s="28">
        <v>2469</v>
      </c>
      <c r="G87" s="28">
        <v>34875</v>
      </c>
      <c r="H87" s="28">
        <v>32340</v>
      </c>
      <c r="I87" s="28">
        <v>12385</v>
      </c>
      <c r="J87" s="578">
        <v>25938</v>
      </c>
      <c r="K87" s="578">
        <v>32389</v>
      </c>
    </row>
    <row r="88" spans="1:11" s="22" customFormat="1" ht="12" x14ac:dyDescent="0.2">
      <c r="A88" s="25" t="s">
        <v>161</v>
      </c>
      <c r="B88" s="28">
        <v>1161925</v>
      </c>
      <c r="C88" s="28">
        <v>1321011</v>
      </c>
      <c r="D88" s="28">
        <v>1646961</v>
      </c>
      <c r="E88" s="28">
        <v>1653504</v>
      </c>
      <c r="F88" s="28">
        <v>1253060</v>
      </c>
      <c r="G88" s="28">
        <v>1263893</v>
      </c>
      <c r="H88" s="28">
        <v>1615119</v>
      </c>
      <c r="I88" s="28">
        <v>1792770</v>
      </c>
      <c r="J88" s="578">
        <v>1740814</v>
      </c>
      <c r="K88" s="578">
        <v>1945227</v>
      </c>
    </row>
    <row r="89" spans="1:11" s="22" customFormat="1" ht="12" x14ac:dyDescent="0.2">
      <c r="A89" s="25" t="s">
        <v>155</v>
      </c>
      <c r="B89" s="28">
        <v>887404</v>
      </c>
      <c r="C89" s="28">
        <v>1108845</v>
      </c>
      <c r="D89" s="28">
        <v>780321</v>
      </c>
      <c r="E89" s="28">
        <v>653293</v>
      </c>
      <c r="F89" s="28">
        <v>809344</v>
      </c>
      <c r="G89" s="28">
        <v>751802</v>
      </c>
      <c r="H89" s="28">
        <v>1098382</v>
      </c>
      <c r="I89" s="28">
        <v>1300564</v>
      </c>
      <c r="J89" s="578">
        <v>976780</v>
      </c>
      <c r="K89" s="578">
        <v>1072235</v>
      </c>
    </row>
    <row r="90" spans="1:11" s="22" customFormat="1" ht="12" x14ac:dyDescent="0.2">
      <c r="A90" s="25" t="s">
        <v>156</v>
      </c>
      <c r="B90" s="29">
        <v>1085533</v>
      </c>
      <c r="C90" s="29">
        <v>1115515</v>
      </c>
      <c r="D90" s="29">
        <v>1351065</v>
      </c>
      <c r="E90" s="29">
        <v>1175123</v>
      </c>
      <c r="F90" s="29">
        <v>817771</v>
      </c>
      <c r="G90" s="29">
        <v>1091275</v>
      </c>
      <c r="H90" s="29">
        <v>1196108</v>
      </c>
      <c r="I90" s="29">
        <v>1274185</v>
      </c>
      <c r="J90" s="578">
        <v>1325214</v>
      </c>
      <c r="K90" s="578">
        <v>1308651</v>
      </c>
    </row>
    <row r="91" spans="1:11" x14ac:dyDescent="0.2">
      <c r="A91" s="263" t="s">
        <v>996</v>
      </c>
      <c r="B91" s="449">
        <f t="shared" ref="B91:K91" si="5">B84</f>
        <v>2012</v>
      </c>
      <c r="C91" s="449">
        <f t="shared" si="5"/>
        <v>2013</v>
      </c>
      <c r="D91" s="449">
        <f t="shared" si="5"/>
        <v>2014</v>
      </c>
      <c r="E91" s="449">
        <f t="shared" si="5"/>
        <v>2015</v>
      </c>
      <c r="F91" s="449">
        <f t="shared" si="5"/>
        <v>2016</v>
      </c>
      <c r="G91" s="449">
        <f t="shared" si="5"/>
        <v>2017</v>
      </c>
      <c r="H91" s="449">
        <f t="shared" si="5"/>
        <v>2018</v>
      </c>
      <c r="I91" s="449">
        <f t="shared" si="5"/>
        <v>2019</v>
      </c>
      <c r="J91" s="449">
        <f t="shared" si="5"/>
        <v>2020</v>
      </c>
      <c r="K91" s="449">
        <f t="shared" si="5"/>
        <v>2021</v>
      </c>
    </row>
    <row r="92" spans="1:11" s="22" customFormat="1" ht="12" x14ac:dyDescent="0.2">
      <c r="A92" s="25" t="s">
        <v>196</v>
      </c>
      <c r="B92" s="28">
        <v>795339</v>
      </c>
      <c r="C92" s="28">
        <v>811178</v>
      </c>
      <c r="D92" s="28">
        <v>854437</v>
      </c>
      <c r="E92" s="28">
        <v>868356</v>
      </c>
      <c r="F92" s="28">
        <v>956034</v>
      </c>
      <c r="G92" s="28">
        <v>905539</v>
      </c>
      <c r="H92" s="28">
        <v>1022415</v>
      </c>
      <c r="I92" s="28">
        <v>1069207</v>
      </c>
      <c r="J92" s="578">
        <v>1128936</v>
      </c>
      <c r="K92" s="578">
        <v>1100390</v>
      </c>
    </row>
    <row r="93" spans="1:11" s="22" customFormat="1" ht="12" x14ac:dyDescent="0.2">
      <c r="A93" s="25" t="s">
        <v>153</v>
      </c>
      <c r="B93" s="28">
        <v>510156</v>
      </c>
      <c r="C93" s="28">
        <v>570319</v>
      </c>
      <c r="D93" s="28">
        <v>620102</v>
      </c>
      <c r="E93" s="28">
        <v>630204</v>
      </c>
      <c r="F93" s="28">
        <v>712511</v>
      </c>
      <c r="G93" s="28">
        <v>680890</v>
      </c>
      <c r="H93" s="28">
        <v>768772</v>
      </c>
      <c r="I93" s="28">
        <v>812725</v>
      </c>
      <c r="J93" s="578">
        <v>861121</v>
      </c>
      <c r="K93" s="578">
        <v>839345</v>
      </c>
    </row>
    <row r="94" spans="1:11" s="22" customFormat="1" ht="12" x14ac:dyDescent="0.2">
      <c r="A94" s="25" t="s">
        <v>154</v>
      </c>
      <c r="B94" s="28">
        <v>157394</v>
      </c>
      <c r="C94" s="28">
        <v>181328</v>
      </c>
      <c r="D94" s="28">
        <v>199054</v>
      </c>
      <c r="E94" s="28">
        <v>202297</v>
      </c>
      <c r="F94" s="28">
        <v>168756</v>
      </c>
      <c r="G94" s="28">
        <v>207740</v>
      </c>
      <c r="H94" s="28">
        <v>234552</v>
      </c>
      <c r="I94" s="28">
        <v>256098</v>
      </c>
      <c r="J94" s="578">
        <v>274097</v>
      </c>
      <c r="K94" s="578">
        <v>267166</v>
      </c>
    </row>
    <row r="95" spans="1:11" s="22" customFormat="1" ht="12" x14ac:dyDescent="0.2">
      <c r="A95" s="25" t="s">
        <v>161</v>
      </c>
      <c r="B95" s="28">
        <v>2702305</v>
      </c>
      <c r="C95" s="28">
        <v>2920457</v>
      </c>
      <c r="D95" s="28">
        <v>3139857</v>
      </c>
      <c r="E95" s="28">
        <v>3191007</v>
      </c>
      <c r="F95" s="28">
        <v>3406700</v>
      </c>
      <c r="G95" s="28">
        <v>3192486</v>
      </c>
      <c r="H95" s="28">
        <v>3604533</v>
      </c>
      <c r="I95" s="28">
        <v>3778655</v>
      </c>
      <c r="J95" s="578">
        <v>3992869</v>
      </c>
      <c r="K95" s="578">
        <v>3891899</v>
      </c>
    </row>
    <row r="96" spans="1:11" s="22" customFormat="1" ht="12" x14ac:dyDescent="0.2">
      <c r="A96" s="25" t="s">
        <v>155</v>
      </c>
      <c r="B96" s="28">
        <v>1786297</v>
      </c>
      <c r="C96" s="28">
        <v>1972891</v>
      </c>
      <c r="D96" s="28">
        <v>2136601</v>
      </c>
      <c r="E96" s="28">
        <v>2171407</v>
      </c>
      <c r="F96" s="28">
        <v>2319565</v>
      </c>
      <c r="G96" s="28">
        <v>2174169</v>
      </c>
      <c r="H96" s="28">
        <v>2454785</v>
      </c>
      <c r="I96" s="28">
        <v>2589452</v>
      </c>
      <c r="J96" s="578">
        <v>2741730</v>
      </c>
      <c r="K96" s="578">
        <v>2672399</v>
      </c>
    </row>
    <row r="97" spans="1:17" s="22" customFormat="1" ht="12" x14ac:dyDescent="0.2">
      <c r="A97" s="25" t="s">
        <v>156</v>
      </c>
      <c r="B97" s="29">
        <v>1333851</v>
      </c>
      <c r="C97" s="29">
        <v>1474330</v>
      </c>
      <c r="D97" s="29">
        <v>1633435</v>
      </c>
      <c r="E97" s="29">
        <v>1623096</v>
      </c>
      <c r="F97" s="29">
        <v>1698445</v>
      </c>
      <c r="G97" s="29">
        <v>1580240</v>
      </c>
      <c r="H97" s="29">
        <v>1784198</v>
      </c>
      <c r="I97" s="29">
        <v>1914063</v>
      </c>
      <c r="J97" s="578">
        <v>2037454</v>
      </c>
      <c r="K97" s="578">
        <v>1985932</v>
      </c>
    </row>
    <row r="98" spans="1:17" x14ac:dyDescent="0.2">
      <c r="A98" s="49" t="s">
        <v>162</v>
      </c>
      <c r="B98" s="449">
        <f>B91</f>
        <v>2012</v>
      </c>
      <c r="C98" s="449">
        <f t="shared" ref="C98:K98" si="6">C70</f>
        <v>2013</v>
      </c>
      <c r="D98" s="449">
        <f t="shared" si="6"/>
        <v>2014</v>
      </c>
      <c r="E98" s="449">
        <f t="shared" si="6"/>
        <v>2015</v>
      </c>
      <c r="F98" s="449">
        <f t="shared" si="6"/>
        <v>2016</v>
      </c>
      <c r="G98" s="449">
        <f t="shared" si="6"/>
        <v>2017</v>
      </c>
      <c r="H98" s="449">
        <f t="shared" si="6"/>
        <v>2018</v>
      </c>
      <c r="I98" s="449">
        <f t="shared" si="6"/>
        <v>2019</v>
      </c>
      <c r="J98" s="449">
        <f t="shared" si="6"/>
        <v>2020</v>
      </c>
      <c r="K98" s="449">
        <f t="shared" si="6"/>
        <v>2021</v>
      </c>
    </row>
    <row r="99" spans="1:17" s="22" customFormat="1" ht="12" x14ac:dyDescent="0.2">
      <c r="A99" s="25" t="s">
        <v>196</v>
      </c>
      <c r="B99" s="28">
        <v>26929</v>
      </c>
      <c r="C99" s="28">
        <v>37331</v>
      </c>
      <c r="D99" s="28">
        <v>41253</v>
      </c>
      <c r="E99" s="28">
        <v>42070</v>
      </c>
      <c r="F99" s="28">
        <v>63777</v>
      </c>
      <c r="G99" s="28">
        <v>72599</v>
      </c>
      <c r="H99" s="28">
        <v>87332</v>
      </c>
      <c r="I99" s="28">
        <v>131984</v>
      </c>
      <c r="J99" s="578">
        <v>161471</v>
      </c>
      <c r="K99" s="578">
        <v>172334</v>
      </c>
    </row>
    <row r="100" spans="1:17" s="22" customFormat="1" ht="12" x14ac:dyDescent="0.2">
      <c r="A100" s="25" t="s">
        <v>153</v>
      </c>
      <c r="B100" s="28">
        <v>110863</v>
      </c>
      <c r="C100" s="28">
        <v>111661</v>
      </c>
      <c r="D100" s="28">
        <v>112376</v>
      </c>
      <c r="E100" s="28">
        <v>114601</v>
      </c>
      <c r="F100" s="28">
        <v>125574</v>
      </c>
      <c r="G100" s="28">
        <v>131829</v>
      </c>
      <c r="H100" s="28">
        <v>158581</v>
      </c>
      <c r="I100" s="28">
        <v>169161</v>
      </c>
      <c r="J100" s="578">
        <v>187980</v>
      </c>
      <c r="K100" s="578">
        <v>200627</v>
      </c>
    </row>
    <row r="101" spans="1:17" s="22" customFormat="1" ht="12" x14ac:dyDescent="0.2">
      <c r="A101" s="25" t="s">
        <v>154</v>
      </c>
      <c r="B101" s="28">
        <v>580</v>
      </c>
      <c r="C101" s="28">
        <v>630</v>
      </c>
      <c r="D101" s="28">
        <v>650</v>
      </c>
      <c r="E101" s="28">
        <v>663</v>
      </c>
      <c r="F101" s="28">
        <v>1059</v>
      </c>
      <c r="G101" s="28">
        <v>1218</v>
      </c>
      <c r="H101" s="28">
        <v>1465</v>
      </c>
      <c r="I101" s="28">
        <v>2593</v>
      </c>
      <c r="J101" s="578">
        <v>3275</v>
      </c>
      <c r="K101" s="578">
        <v>3495</v>
      </c>
    </row>
    <row r="102" spans="1:17" s="22" customFormat="1" ht="12" x14ac:dyDescent="0.2">
      <c r="A102" s="25" t="s">
        <v>161</v>
      </c>
      <c r="B102" s="28">
        <v>181908</v>
      </c>
      <c r="C102" s="28">
        <v>208423</v>
      </c>
      <c r="D102" s="28">
        <v>218852</v>
      </c>
      <c r="E102" s="28">
        <v>223185</v>
      </c>
      <c r="F102" s="28">
        <v>285711</v>
      </c>
      <c r="G102" s="28">
        <v>313086</v>
      </c>
      <c r="H102" s="28">
        <v>376622</v>
      </c>
      <c r="I102" s="28">
        <v>537021</v>
      </c>
      <c r="J102" s="578">
        <v>648348</v>
      </c>
      <c r="K102" s="578">
        <v>691967</v>
      </c>
    </row>
    <row r="103" spans="1:17" s="22" customFormat="1" ht="12" x14ac:dyDescent="0.2">
      <c r="A103" s="25" t="s">
        <v>155</v>
      </c>
      <c r="B103" s="28">
        <v>123202</v>
      </c>
      <c r="C103" s="28">
        <v>130924</v>
      </c>
      <c r="D103" s="28">
        <v>104538</v>
      </c>
      <c r="E103" s="28">
        <v>136886</v>
      </c>
      <c r="F103" s="28">
        <v>163289</v>
      </c>
      <c r="G103" s="28">
        <v>175668</v>
      </c>
      <c r="H103" s="28">
        <v>211317</v>
      </c>
      <c r="I103" s="28">
        <v>248686</v>
      </c>
      <c r="J103" s="578">
        <v>285227</v>
      </c>
      <c r="K103" s="578">
        <v>304415</v>
      </c>
    </row>
    <row r="104" spans="1:17" s="22" customFormat="1" ht="12" x14ac:dyDescent="0.2">
      <c r="A104" s="25" t="s">
        <v>156</v>
      </c>
      <c r="B104" s="29">
        <v>108372</v>
      </c>
      <c r="C104" s="29">
        <v>117512</v>
      </c>
      <c r="D104" s="29">
        <v>121281</v>
      </c>
      <c r="E104" s="29">
        <v>123682</v>
      </c>
      <c r="F104" s="29">
        <v>148494</v>
      </c>
      <c r="G104" s="29">
        <v>160033</v>
      </c>
      <c r="H104" s="29">
        <v>192509</v>
      </c>
      <c r="I104" s="29">
        <v>234736</v>
      </c>
      <c r="J104" s="578">
        <v>272056</v>
      </c>
      <c r="K104" s="578">
        <v>290359</v>
      </c>
    </row>
    <row r="105" spans="1:17" x14ac:dyDescent="0.2">
      <c r="A105" s="263" t="s">
        <v>997</v>
      </c>
      <c r="B105" s="449">
        <f>B98</f>
        <v>2012</v>
      </c>
      <c r="C105" s="449">
        <f t="shared" ref="C105:K105" si="7">C70</f>
        <v>2013</v>
      </c>
      <c r="D105" s="449">
        <f t="shared" si="7"/>
        <v>2014</v>
      </c>
      <c r="E105" s="449">
        <f t="shared" si="7"/>
        <v>2015</v>
      </c>
      <c r="F105" s="449">
        <f t="shared" si="7"/>
        <v>2016</v>
      </c>
      <c r="G105" s="449">
        <f t="shared" si="7"/>
        <v>2017</v>
      </c>
      <c r="H105" s="449">
        <f t="shared" si="7"/>
        <v>2018</v>
      </c>
      <c r="I105" s="449">
        <f t="shared" si="7"/>
        <v>2019</v>
      </c>
      <c r="J105" s="449">
        <f t="shared" si="7"/>
        <v>2020</v>
      </c>
      <c r="K105" s="449">
        <f t="shared" si="7"/>
        <v>2021</v>
      </c>
    </row>
    <row r="106" spans="1:17" s="22" customFormat="1" ht="12" x14ac:dyDescent="0.2">
      <c r="A106" s="25" t="s">
        <v>196</v>
      </c>
      <c r="B106" s="28">
        <v>87259</v>
      </c>
      <c r="C106" s="28">
        <v>86637</v>
      </c>
      <c r="D106" s="28">
        <v>84643</v>
      </c>
      <c r="E106" s="28">
        <v>90484</v>
      </c>
      <c r="F106" s="28">
        <v>97357</v>
      </c>
      <c r="G106" s="28">
        <v>91889</v>
      </c>
      <c r="H106" s="28">
        <v>121712</v>
      </c>
      <c r="I106" s="28">
        <v>111296</v>
      </c>
      <c r="J106" s="578">
        <v>98601</v>
      </c>
      <c r="K106" s="578">
        <v>112687</v>
      </c>
      <c r="L106" s="38"/>
      <c r="M106" s="38"/>
      <c r="N106" s="38"/>
      <c r="O106" s="38"/>
      <c r="P106" s="38"/>
      <c r="Q106" s="38"/>
    </row>
    <row r="107" spans="1:17" s="22" customFormat="1" ht="12" x14ac:dyDescent="0.2">
      <c r="A107" s="25" t="s">
        <v>153</v>
      </c>
      <c r="B107" s="28">
        <v>55971</v>
      </c>
      <c r="C107" s="28">
        <v>60867</v>
      </c>
      <c r="D107" s="28">
        <v>61420</v>
      </c>
      <c r="E107" s="28">
        <v>65668</v>
      </c>
      <c r="F107" s="28">
        <v>72540</v>
      </c>
      <c r="G107" s="28">
        <v>69093</v>
      </c>
      <c r="H107" s="28">
        <v>91518</v>
      </c>
      <c r="I107" s="28">
        <v>84569</v>
      </c>
      <c r="J107" s="578">
        <v>75209</v>
      </c>
      <c r="K107" s="578">
        <v>85955</v>
      </c>
      <c r="L107" s="38"/>
      <c r="M107" s="38"/>
      <c r="N107" s="38"/>
      <c r="O107" s="38"/>
      <c r="P107" s="38"/>
      <c r="Q107" s="38"/>
    </row>
    <row r="108" spans="1:17" s="22" customFormat="1" ht="12" x14ac:dyDescent="0.2">
      <c r="A108" s="25" t="s">
        <v>154</v>
      </c>
      <c r="B108" s="28">
        <v>17268</v>
      </c>
      <c r="C108" s="28">
        <v>19348</v>
      </c>
      <c r="D108" s="28">
        <v>19719</v>
      </c>
      <c r="E108" s="28">
        <v>21080</v>
      </c>
      <c r="F108" s="28">
        <v>22425</v>
      </c>
      <c r="G108" s="28">
        <v>21080</v>
      </c>
      <c r="H108" s="28">
        <v>27922</v>
      </c>
      <c r="I108" s="28">
        <v>26622</v>
      </c>
      <c r="J108" s="578">
        <v>23940</v>
      </c>
      <c r="K108" s="578">
        <v>27503</v>
      </c>
      <c r="L108" s="38"/>
      <c r="M108" s="38"/>
      <c r="N108" s="38"/>
      <c r="O108" s="38"/>
      <c r="P108" s="38"/>
      <c r="Q108" s="38"/>
    </row>
    <row r="109" spans="1:17" s="22" customFormat="1" ht="12" x14ac:dyDescent="0.2">
      <c r="A109" s="25" t="s">
        <v>161</v>
      </c>
      <c r="B109" s="28">
        <v>296478</v>
      </c>
      <c r="C109" s="28">
        <v>311767</v>
      </c>
      <c r="D109" s="28">
        <v>311042</v>
      </c>
      <c r="E109" s="28">
        <v>332506</v>
      </c>
      <c r="F109" s="28">
        <v>347021</v>
      </c>
      <c r="G109" s="28">
        <v>323957</v>
      </c>
      <c r="H109" s="28">
        <v>429097</v>
      </c>
      <c r="I109" s="28">
        <v>393295</v>
      </c>
      <c r="J109" s="578">
        <v>348735</v>
      </c>
      <c r="K109" s="578">
        <v>398557</v>
      </c>
      <c r="L109" s="38"/>
      <c r="M109" s="38"/>
      <c r="N109" s="38"/>
      <c r="O109" s="38"/>
      <c r="P109" s="38"/>
      <c r="Q109" s="38"/>
    </row>
    <row r="110" spans="1:17" s="22" customFormat="1" ht="12" x14ac:dyDescent="0.2">
      <c r="A110" s="25" t="s">
        <v>155</v>
      </c>
      <c r="B110" s="28">
        <v>195980</v>
      </c>
      <c r="C110" s="28">
        <v>210576</v>
      </c>
      <c r="D110" s="28">
        <v>211657</v>
      </c>
      <c r="E110" s="28">
        <v>226263</v>
      </c>
      <c r="F110" s="28">
        <v>236279</v>
      </c>
      <c r="G110" s="28">
        <v>220624</v>
      </c>
      <c r="H110" s="28">
        <v>292227</v>
      </c>
      <c r="I110" s="28">
        <v>269466</v>
      </c>
      <c r="J110" s="578">
        <v>239461</v>
      </c>
      <c r="K110" s="578">
        <v>273672</v>
      </c>
      <c r="L110" s="38"/>
      <c r="M110" s="38"/>
      <c r="N110" s="38"/>
      <c r="O110" s="38"/>
      <c r="P110" s="38"/>
      <c r="Q110" s="38"/>
    </row>
    <row r="111" spans="1:17" s="22" customFormat="1" ht="12" x14ac:dyDescent="0.2">
      <c r="A111" s="27" t="s">
        <v>156</v>
      </c>
      <c r="B111" s="29">
        <v>146341</v>
      </c>
      <c r="C111" s="29">
        <v>157361</v>
      </c>
      <c r="D111" s="29">
        <v>158211</v>
      </c>
      <c r="E111" s="29">
        <v>169128</v>
      </c>
      <c r="F111" s="29">
        <v>173045</v>
      </c>
      <c r="G111" s="29">
        <v>160355</v>
      </c>
      <c r="H111" s="29">
        <v>212398</v>
      </c>
      <c r="I111" s="29">
        <v>199078</v>
      </c>
      <c r="J111" s="579">
        <v>177950</v>
      </c>
      <c r="K111" s="579">
        <v>203373</v>
      </c>
      <c r="L111" s="38"/>
      <c r="M111" s="38"/>
      <c r="N111" s="38"/>
      <c r="O111" s="38"/>
      <c r="P111" s="38"/>
      <c r="Q111" s="38"/>
    </row>
    <row r="112" spans="1:17" s="22" customFormat="1" ht="18" customHeight="1" x14ac:dyDescent="0.2">
      <c r="A112" s="175"/>
      <c r="B112" s="176"/>
      <c r="C112" s="176"/>
      <c r="D112" s="176"/>
      <c r="E112" s="176"/>
      <c r="F112" s="176"/>
      <c r="G112" s="176"/>
      <c r="H112" s="176"/>
      <c r="I112" s="176"/>
      <c r="J112" s="580"/>
      <c r="K112" s="580"/>
      <c r="L112" s="38"/>
      <c r="M112" s="38"/>
      <c r="N112" s="38"/>
      <c r="O112" s="38"/>
      <c r="P112" s="38"/>
      <c r="Q112" s="38"/>
    </row>
    <row r="113" spans="1:18" s="22" customFormat="1" ht="18" customHeight="1" x14ac:dyDescent="0.2">
      <c r="A113" s="175"/>
      <c r="B113" s="176"/>
      <c r="C113" s="176"/>
      <c r="D113" s="176"/>
      <c r="E113" s="176"/>
      <c r="F113" s="176"/>
      <c r="G113" s="176"/>
      <c r="H113" s="176"/>
      <c r="I113" s="176"/>
      <c r="J113" s="580"/>
      <c r="K113" s="580"/>
      <c r="L113" s="38"/>
      <c r="M113" s="38"/>
      <c r="N113" s="38"/>
      <c r="O113" s="38"/>
      <c r="P113" s="38"/>
      <c r="Q113" s="38"/>
    </row>
    <row r="114" spans="1:18" s="22" customFormat="1" ht="18" customHeight="1" x14ac:dyDescent="0.2">
      <c r="A114" s="175"/>
      <c r="B114" s="176"/>
      <c r="C114" s="176"/>
      <c r="D114" s="176"/>
      <c r="E114" s="176"/>
      <c r="F114" s="176"/>
      <c r="G114" s="176"/>
      <c r="H114" s="176"/>
      <c r="I114" s="176"/>
      <c r="J114" s="580"/>
      <c r="K114" s="580"/>
      <c r="L114" s="38"/>
      <c r="M114" s="38"/>
      <c r="N114" s="38"/>
      <c r="O114" s="38"/>
      <c r="P114" s="38"/>
      <c r="Q114" s="38"/>
    </row>
    <row r="115" spans="1:18" s="22" customFormat="1" ht="12" x14ac:dyDescent="0.2">
      <c r="A115" s="175"/>
      <c r="B115" s="176"/>
      <c r="C115" s="176"/>
      <c r="D115" s="176"/>
      <c r="E115" s="176"/>
      <c r="F115" s="176"/>
      <c r="G115" s="176"/>
      <c r="H115" s="176"/>
      <c r="I115" s="176"/>
      <c r="J115" s="580"/>
      <c r="K115" s="580"/>
      <c r="L115" s="38"/>
      <c r="M115" s="38"/>
      <c r="N115" s="38"/>
      <c r="O115" s="38"/>
      <c r="P115" s="38"/>
      <c r="Q115" s="38"/>
    </row>
    <row r="116" spans="1:18" s="22" customFormat="1" ht="12" x14ac:dyDescent="0.2">
      <c r="A116" s="300" t="s">
        <v>918</v>
      </c>
      <c r="B116" s="26"/>
      <c r="C116" s="176"/>
      <c r="D116" s="176"/>
      <c r="E116" s="176"/>
      <c r="F116" s="176"/>
      <c r="G116" s="176"/>
      <c r="H116" s="176"/>
      <c r="I116" s="176"/>
      <c r="J116" s="176"/>
      <c r="K116" s="176"/>
      <c r="L116" s="38"/>
      <c r="M116" s="38"/>
      <c r="N116" s="38"/>
      <c r="O116" s="38"/>
      <c r="P116" s="38"/>
      <c r="Q116" s="38"/>
      <c r="R116" s="38"/>
    </row>
    <row r="117" spans="1:18" s="22" customFormat="1" ht="12" x14ac:dyDescent="0.2">
      <c r="A117" s="175"/>
      <c r="B117" s="26"/>
      <c r="C117" s="176"/>
      <c r="D117" s="176"/>
      <c r="E117" s="176"/>
      <c r="F117" s="176"/>
      <c r="G117" s="176"/>
      <c r="H117" s="176"/>
      <c r="I117" s="176"/>
      <c r="J117" s="176"/>
      <c r="K117" s="176"/>
      <c r="L117" s="38"/>
      <c r="M117" s="38"/>
      <c r="N117" s="38"/>
      <c r="O117" s="38"/>
      <c r="P117" s="38"/>
      <c r="Q117" s="38"/>
      <c r="R117" s="38"/>
    </row>
    <row r="118" spans="1:18" s="22" customFormat="1" ht="12" x14ac:dyDescent="0.2">
      <c r="A118" s="175"/>
      <c r="B118" s="26"/>
      <c r="C118" s="176"/>
      <c r="D118" s="176"/>
      <c r="E118" s="176"/>
      <c r="F118" s="176"/>
      <c r="G118" s="176"/>
      <c r="H118" s="176"/>
      <c r="I118" s="176"/>
      <c r="J118" s="176"/>
      <c r="K118" s="176"/>
      <c r="L118" s="38"/>
      <c r="M118" s="38"/>
      <c r="N118" s="38"/>
      <c r="O118" s="38"/>
      <c r="P118" s="38"/>
      <c r="Q118" s="38"/>
      <c r="R118" s="38"/>
    </row>
    <row r="119" spans="1:18" s="22" customFormat="1" ht="12" x14ac:dyDescent="0.2">
      <c r="A119" s="175"/>
      <c r="B119" s="26"/>
      <c r="C119" s="176"/>
      <c r="D119" s="176"/>
      <c r="E119" s="176"/>
      <c r="F119" s="176"/>
      <c r="G119" s="176"/>
      <c r="H119" s="176"/>
      <c r="I119" s="176"/>
      <c r="J119" s="176"/>
      <c r="K119" s="176"/>
      <c r="L119" s="38"/>
      <c r="M119" s="38"/>
      <c r="N119" s="38"/>
      <c r="O119" s="38"/>
      <c r="P119" s="38"/>
      <c r="Q119" s="38"/>
      <c r="R119" s="38"/>
    </row>
    <row r="120" spans="1:18" s="22" customFormat="1" ht="12" x14ac:dyDescent="0.2">
      <c r="A120" s="175"/>
      <c r="B120" s="26"/>
      <c r="C120" s="176"/>
      <c r="D120" s="176"/>
      <c r="E120" s="176"/>
      <c r="F120" s="176"/>
      <c r="G120" s="176"/>
      <c r="H120" s="176"/>
      <c r="I120" s="176"/>
      <c r="J120" s="176"/>
      <c r="K120" s="176"/>
      <c r="L120" s="38"/>
      <c r="M120" s="38"/>
      <c r="N120" s="38"/>
      <c r="O120" s="38"/>
      <c r="P120" s="38"/>
      <c r="Q120" s="38"/>
      <c r="R120" s="38"/>
    </row>
    <row r="121" spans="1:18" s="22" customFormat="1" ht="12" x14ac:dyDescent="0.2">
      <c r="A121" s="175"/>
      <c r="B121" s="26"/>
      <c r="C121" s="176"/>
      <c r="D121" s="176"/>
      <c r="E121" s="176"/>
      <c r="F121" s="176"/>
      <c r="G121" s="176"/>
      <c r="H121" s="176"/>
      <c r="I121" s="176"/>
      <c r="J121" s="176"/>
      <c r="K121" s="176"/>
      <c r="L121" s="38"/>
      <c r="M121" s="38"/>
      <c r="N121" s="38"/>
      <c r="O121" s="38"/>
      <c r="P121" s="38"/>
      <c r="Q121" s="38"/>
      <c r="R121" s="38"/>
    </row>
    <row r="122" spans="1:18" s="22" customFormat="1" ht="12" x14ac:dyDescent="0.2">
      <c r="A122" s="175"/>
      <c r="B122" s="26"/>
      <c r="C122" s="176"/>
      <c r="D122" s="176"/>
      <c r="E122" s="176"/>
      <c r="F122" s="176"/>
      <c r="G122" s="176"/>
      <c r="H122" s="176"/>
      <c r="I122" s="176"/>
      <c r="J122" s="176"/>
      <c r="K122" s="176"/>
      <c r="L122" s="38"/>
      <c r="M122" s="38"/>
      <c r="N122" s="38"/>
      <c r="O122" s="38"/>
      <c r="P122" s="38"/>
      <c r="Q122" s="38"/>
      <c r="R122" s="38"/>
    </row>
    <row r="123" spans="1:18" s="22" customFormat="1" ht="12" x14ac:dyDescent="0.2">
      <c r="A123" s="175"/>
      <c r="B123" s="26"/>
      <c r="C123" s="176"/>
      <c r="D123" s="176"/>
      <c r="E123" s="176"/>
      <c r="F123" s="176"/>
      <c r="G123" s="176"/>
      <c r="H123" s="176"/>
      <c r="I123" s="176"/>
      <c r="J123" s="176"/>
      <c r="K123" s="176"/>
      <c r="L123" s="38"/>
      <c r="M123" s="38"/>
      <c r="N123" s="38"/>
      <c r="O123" s="38"/>
      <c r="P123" s="38"/>
      <c r="Q123" s="38"/>
      <c r="R123" s="38"/>
    </row>
    <row r="124" spans="1:18" s="22" customFormat="1" ht="12" x14ac:dyDescent="0.2">
      <c r="A124" s="175"/>
      <c r="B124" s="26"/>
      <c r="C124" s="176"/>
      <c r="D124" s="176"/>
      <c r="E124" s="176"/>
      <c r="F124" s="176"/>
      <c r="G124" s="176"/>
      <c r="H124" s="176"/>
      <c r="I124" s="176"/>
      <c r="J124" s="176"/>
      <c r="K124" s="176"/>
      <c r="L124" s="38"/>
      <c r="M124" s="38"/>
      <c r="N124" s="38"/>
      <c r="O124" s="38"/>
      <c r="P124" s="38"/>
      <c r="Q124" s="38"/>
      <c r="R124" s="38"/>
    </row>
    <row r="125" spans="1:18" s="22" customFormat="1" ht="12" x14ac:dyDescent="0.2">
      <c r="A125" s="175"/>
      <c r="B125" s="26"/>
      <c r="C125" s="176"/>
      <c r="D125" s="176"/>
      <c r="E125" s="176"/>
      <c r="F125" s="176"/>
      <c r="G125" s="176"/>
      <c r="H125" s="176"/>
      <c r="I125" s="176"/>
      <c r="J125" s="176"/>
      <c r="K125" s="176"/>
      <c r="L125" s="38"/>
      <c r="M125" s="38"/>
      <c r="N125" s="38"/>
      <c r="O125" s="38"/>
      <c r="P125" s="38"/>
      <c r="Q125" s="38"/>
      <c r="R125" s="38"/>
    </row>
    <row r="126" spans="1:18" s="22" customFormat="1" ht="12" x14ac:dyDescent="0.2">
      <c r="A126" s="175"/>
      <c r="B126" s="26"/>
      <c r="C126" s="176"/>
      <c r="D126" s="176"/>
      <c r="E126" s="176"/>
      <c r="F126" s="176"/>
      <c r="G126" s="176"/>
      <c r="H126" s="176"/>
      <c r="I126" s="176"/>
      <c r="J126" s="176"/>
      <c r="K126" s="176"/>
      <c r="L126" s="38"/>
      <c r="M126" s="38"/>
      <c r="N126" s="38"/>
      <c r="O126" s="38"/>
      <c r="P126" s="38"/>
      <c r="Q126" s="38"/>
      <c r="R126" s="38"/>
    </row>
    <row r="127" spans="1:18" s="22" customFormat="1" ht="12" x14ac:dyDescent="0.2">
      <c r="A127" s="175"/>
      <c r="B127" s="26"/>
      <c r="C127" s="176"/>
      <c r="D127" s="176"/>
      <c r="E127" s="176"/>
      <c r="F127" s="176"/>
      <c r="G127" s="176"/>
      <c r="H127" s="176"/>
      <c r="I127" s="176"/>
      <c r="J127" s="176"/>
      <c r="K127" s="176"/>
      <c r="L127" s="38"/>
      <c r="M127" s="38"/>
      <c r="N127" s="38"/>
      <c r="O127" s="38"/>
      <c r="P127" s="38"/>
      <c r="Q127" s="38"/>
      <c r="R127" s="38"/>
    </row>
    <row r="128" spans="1:18" s="22" customFormat="1" ht="12" x14ac:dyDescent="0.2">
      <c r="A128" s="175"/>
      <c r="B128" s="26"/>
      <c r="C128" s="176"/>
      <c r="D128" s="176"/>
      <c r="E128" s="176"/>
      <c r="F128" s="176"/>
      <c r="G128" s="176"/>
      <c r="H128" s="176"/>
      <c r="I128" s="176"/>
      <c r="J128" s="176"/>
      <c r="K128" s="176"/>
      <c r="L128" s="38"/>
      <c r="M128" s="38"/>
      <c r="N128" s="38"/>
      <c r="O128" s="38"/>
      <c r="P128" s="38"/>
      <c r="Q128" s="38"/>
      <c r="R128" s="38"/>
    </row>
    <row r="129" spans="1:18" s="22" customFormat="1" ht="12" x14ac:dyDescent="0.2">
      <c r="A129" s="175"/>
      <c r="B129" s="26"/>
      <c r="C129" s="176"/>
      <c r="D129" s="176"/>
      <c r="E129" s="176"/>
      <c r="F129" s="176"/>
      <c r="G129" s="176"/>
      <c r="H129" s="176"/>
      <c r="I129" s="176"/>
      <c r="J129" s="176"/>
      <c r="K129" s="176"/>
      <c r="L129" s="38"/>
      <c r="M129" s="38"/>
      <c r="N129" s="38"/>
      <c r="O129" s="38"/>
      <c r="P129" s="38"/>
      <c r="Q129" s="38"/>
      <c r="R129" s="38"/>
    </row>
    <row r="130" spans="1:18" s="22" customFormat="1" ht="12" x14ac:dyDescent="0.2">
      <c r="A130" s="175"/>
      <c r="B130" s="26"/>
      <c r="C130" s="176"/>
      <c r="D130" s="176"/>
      <c r="E130" s="176"/>
      <c r="F130" s="176"/>
      <c r="G130" s="176"/>
      <c r="H130" s="176"/>
      <c r="I130" s="176"/>
      <c r="J130" s="176"/>
      <c r="K130" s="176"/>
      <c r="L130" s="38"/>
      <c r="M130" s="38"/>
      <c r="N130" s="38"/>
      <c r="O130" s="38"/>
      <c r="P130" s="38"/>
      <c r="Q130" s="38"/>
      <c r="R130" s="38"/>
    </row>
    <row r="131" spans="1:18" s="22" customFormat="1" ht="12" x14ac:dyDescent="0.2">
      <c r="A131" s="175"/>
      <c r="B131" s="26"/>
      <c r="C131" s="176"/>
      <c r="D131" s="176"/>
      <c r="E131" s="176"/>
      <c r="F131" s="176"/>
      <c r="G131" s="176"/>
      <c r="H131" s="176"/>
      <c r="I131" s="176"/>
      <c r="J131" s="176"/>
      <c r="K131" s="176"/>
      <c r="L131" s="38"/>
      <c r="M131" s="38"/>
      <c r="N131" s="38"/>
      <c r="O131" s="38"/>
      <c r="P131" s="38"/>
      <c r="Q131" s="38"/>
      <c r="R131" s="38"/>
    </row>
    <row r="132" spans="1:18" s="22" customFormat="1" ht="12" x14ac:dyDescent="0.2">
      <c r="A132" s="175"/>
      <c r="B132" s="26"/>
      <c r="C132" s="176"/>
      <c r="D132" s="176"/>
      <c r="E132" s="176"/>
      <c r="F132" s="176"/>
      <c r="G132" s="176"/>
      <c r="H132" s="176"/>
      <c r="I132" s="176"/>
      <c r="J132" s="176"/>
      <c r="K132" s="176"/>
      <c r="L132" s="38"/>
      <c r="M132" s="38"/>
      <c r="N132" s="38"/>
      <c r="O132" s="38"/>
      <c r="P132" s="38"/>
      <c r="Q132" s="38"/>
      <c r="R132" s="38"/>
    </row>
    <row r="133" spans="1:18" s="22" customFormat="1" ht="12" x14ac:dyDescent="0.2">
      <c r="A133" s="175"/>
      <c r="B133" s="26"/>
      <c r="C133" s="176"/>
      <c r="D133" s="176"/>
      <c r="E133" s="176"/>
      <c r="F133" s="176"/>
      <c r="G133" s="176"/>
      <c r="H133" s="176"/>
      <c r="I133" s="176"/>
      <c r="J133" s="176"/>
      <c r="K133" s="176"/>
      <c r="L133" s="38"/>
      <c r="M133" s="38"/>
      <c r="N133" s="38"/>
      <c r="O133" s="38"/>
      <c r="P133" s="38"/>
      <c r="Q133" s="38"/>
      <c r="R133" s="38"/>
    </row>
    <row r="134" spans="1:18" s="22" customFormat="1" ht="12" x14ac:dyDescent="0.2">
      <c r="A134" s="175"/>
      <c r="B134" s="26"/>
      <c r="C134" s="176"/>
      <c r="D134" s="176"/>
      <c r="E134" s="176"/>
      <c r="F134" s="176"/>
      <c r="G134" s="176"/>
      <c r="H134" s="176"/>
      <c r="I134" s="176"/>
      <c r="J134" s="176"/>
      <c r="K134" s="176"/>
      <c r="L134" s="38"/>
      <c r="M134" s="38"/>
      <c r="N134" s="38"/>
      <c r="O134" s="38"/>
      <c r="P134" s="38"/>
      <c r="Q134" s="38"/>
      <c r="R134" s="38"/>
    </row>
    <row r="135" spans="1:18" s="22" customFormat="1" ht="12" x14ac:dyDescent="0.2">
      <c r="A135" s="175"/>
      <c r="B135" s="26"/>
      <c r="C135" s="176"/>
      <c r="D135" s="176"/>
      <c r="E135" s="176"/>
      <c r="F135" s="176"/>
      <c r="G135" s="176"/>
      <c r="H135" s="176"/>
      <c r="I135" s="176"/>
      <c r="J135" s="176"/>
      <c r="K135" s="176"/>
      <c r="L135" s="38"/>
      <c r="M135" s="38"/>
      <c r="N135" s="38"/>
      <c r="O135" s="38"/>
      <c r="P135" s="38"/>
      <c r="Q135" s="38"/>
      <c r="R135" s="38"/>
    </row>
    <row r="136" spans="1:18" s="22" customFormat="1" ht="12" x14ac:dyDescent="0.2">
      <c r="A136" s="175"/>
      <c r="B136" s="26"/>
      <c r="C136" s="176"/>
      <c r="D136" s="176"/>
      <c r="E136" s="176"/>
      <c r="F136" s="176"/>
      <c r="G136" s="176"/>
      <c r="H136" s="176"/>
      <c r="I136" s="176"/>
      <c r="J136" s="176"/>
      <c r="K136" s="176"/>
      <c r="L136" s="38"/>
      <c r="M136" s="38"/>
      <c r="N136" s="38"/>
      <c r="O136" s="38"/>
      <c r="P136" s="38"/>
      <c r="Q136" s="38"/>
      <c r="R136" s="38"/>
    </row>
    <row r="137" spans="1:18" s="22" customFormat="1" ht="12" x14ac:dyDescent="0.2">
      <c r="A137" s="175"/>
      <c r="B137" s="26"/>
      <c r="C137" s="176"/>
      <c r="D137" s="176"/>
      <c r="E137" s="176"/>
      <c r="F137" s="176"/>
      <c r="G137" s="176"/>
      <c r="H137" s="176"/>
      <c r="I137" s="176"/>
      <c r="J137" s="176"/>
      <c r="K137" s="176"/>
      <c r="L137" s="38"/>
      <c r="M137" s="38"/>
      <c r="N137" s="38"/>
      <c r="O137" s="38"/>
      <c r="P137" s="38"/>
      <c r="Q137" s="38"/>
      <c r="R137" s="38"/>
    </row>
    <row r="138" spans="1:18" s="22" customFormat="1" ht="12" x14ac:dyDescent="0.2">
      <c r="A138" s="175"/>
      <c r="B138" s="26"/>
      <c r="C138" s="176"/>
      <c r="D138" s="176"/>
      <c r="E138" s="176"/>
      <c r="F138" s="176"/>
      <c r="G138" s="176"/>
      <c r="H138" s="176"/>
      <c r="I138" s="176"/>
      <c r="J138" s="176"/>
      <c r="K138" s="176"/>
      <c r="L138" s="38"/>
      <c r="M138" s="38"/>
      <c r="N138" s="38"/>
      <c r="O138" s="38"/>
      <c r="P138" s="38"/>
      <c r="Q138" s="38"/>
      <c r="R138" s="38"/>
    </row>
    <row r="139" spans="1:18" s="22" customFormat="1" ht="12" x14ac:dyDescent="0.2">
      <c r="A139" s="175"/>
      <c r="B139" s="26"/>
      <c r="C139" s="176"/>
      <c r="D139" s="176"/>
      <c r="E139" s="176"/>
      <c r="F139" s="176"/>
      <c r="G139" s="176"/>
      <c r="H139" s="176"/>
      <c r="I139" s="176"/>
      <c r="J139" s="176"/>
      <c r="K139" s="176"/>
      <c r="L139" s="38"/>
      <c r="M139" s="38"/>
      <c r="N139" s="38"/>
      <c r="O139" s="38"/>
      <c r="P139" s="38"/>
      <c r="Q139" s="38"/>
      <c r="R139" s="38"/>
    </row>
    <row r="140" spans="1:18" s="22" customFormat="1" ht="12" x14ac:dyDescent="0.2">
      <c r="A140" s="175"/>
      <c r="B140" s="26"/>
      <c r="C140" s="176"/>
      <c r="D140" s="176"/>
      <c r="E140" s="176"/>
      <c r="F140" s="176"/>
      <c r="G140" s="176"/>
      <c r="H140" s="176"/>
      <c r="I140" s="176"/>
      <c r="J140" s="176"/>
      <c r="K140" s="176"/>
      <c r="L140" s="38"/>
      <c r="M140" s="38"/>
      <c r="N140" s="38"/>
      <c r="O140" s="38"/>
      <c r="P140" s="38"/>
      <c r="Q140" s="38"/>
      <c r="R140" s="38"/>
    </row>
    <row r="141" spans="1:18" s="22" customFormat="1" ht="12" x14ac:dyDescent="0.2">
      <c r="A141" s="175"/>
      <c r="B141" s="26"/>
      <c r="C141" s="176"/>
      <c r="D141" s="176"/>
      <c r="E141" s="176"/>
      <c r="F141" s="176"/>
      <c r="G141" s="176"/>
      <c r="H141" s="176"/>
      <c r="I141" s="176"/>
      <c r="J141" s="176"/>
      <c r="K141" s="176"/>
      <c r="L141" s="38"/>
      <c r="M141" s="38"/>
      <c r="N141" s="38"/>
      <c r="O141" s="38"/>
      <c r="P141" s="38"/>
      <c r="Q141" s="38"/>
      <c r="R141" s="38"/>
    </row>
    <row r="142" spans="1:18" s="22" customFormat="1" ht="12" x14ac:dyDescent="0.2">
      <c r="A142" s="175"/>
      <c r="B142" s="26"/>
      <c r="C142" s="176"/>
      <c r="D142" s="176"/>
      <c r="E142" s="176"/>
      <c r="F142" s="176"/>
      <c r="G142" s="176"/>
      <c r="H142" s="176"/>
      <c r="I142" s="176"/>
      <c r="J142" s="176"/>
      <c r="K142" s="176"/>
      <c r="L142" s="38"/>
      <c r="M142" s="38"/>
      <c r="N142" s="38"/>
      <c r="O142" s="38"/>
      <c r="P142" s="38"/>
      <c r="Q142" s="38"/>
      <c r="R142" s="38"/>
    </row>
    <row r="143" spans="1:18" s="22" customFormat="1" ht="12" x14ac:dyDescent="0.2">
      <c r="A143" s="175"/>
      <c r="B143" s="26"/>
      <c r="C143" s="176"/>
      <c r="D143" s="176"/>
      <c r="E143" s="176"/>
      <c r="F143" s="176"/>
      <c r="G143" s="176"/>
      <c r="H143" s="176"/>
      <c r="I143" s="176"/>
      <c r="J143" s="176"/>
      <c r="K143" s="176"/>
      <c r="L143" s="38"/>
      <c r="M143" s="38"/>
      <c r="N143" s="38"/>
      <c r="O143" s="38"/>
      <c r="P143" s="38"/>
      <c r="Q143" s="38"/>
      <c r="R143" s="38"/>
    </row>
    <row r="144" spans="1:18" s="22" customFormat="1" ht="12" x14ac:dyDescent="0.2">
      <c r="A144" s="175"/>
      <c r="B144" s="26"/>
      <c r="C144" s="176"/>
      <c r="D144" s="176"/>
      <c r="E144" s="176"/>
      <c r="F144" s="176"/>
      <c r="G144" s="176"/>
      <c r="H144" s="176"/>
      <c r="I144" s="176"/>
      <c r="J144" s="176"/>
      <c r="K144" s="176"/>
      <c r="L144" s="38"/>
      <c r="M144" s="38"/>
      <c r="N144" s="38"/>
      <c r="O144" s="38"/>
      <c r="P144" s="38"/>
      <c r="Q144" s="38"/>
      <c r="R144" s="38"/>
    </row>
    <row r="145" spans="1:18" s="22" customFormat="1" ht="12" x14ac:dyDescent="0.2">
      <c r="A145" s="175"/>
      <c r="B145" s="26"/>
      <c r="C145" s="176"/>
      <c r="D145" s="176"/>
      <c r="E145" s="176"/>
      <c r="F145" s="176"/>
      <c r="G145" s="176"/>
      <c r="H145" s="176"/>
      <c r="I145" s="176"/>
      <c r="J145" s="176"/>
      <c r="K145" s="176"/>
      <c r="L145" s="38"/>
      <c r="M145" s="38"/>
      <c r="N145" s="38"/>
      <c r="O145" s="38"/>
      <c r="P145" s="38"/>
      <c r="Q145" s="38"/>
      <c r="R145" s="38"/>
    </row>
    <row r="146" spans="1:18" s="22" customFormat="1" ht="12" x14ac:dyDescent="0.2">
      <c r="A146" s="175"/>
      <c r="B146" s="26"/>
      <c r="C146" s="176"/>
      <c r="D146" s="176"/>
      <c r="E146" s="176"/>
      <c r="F146" s="176"/>
      <c r="G146" s="176"/>
      <c r="H146" s="176"/>
      <c r="I146" s="176"/>
      <c r="J146" s="176"/>
      <c r="K146" s="176"/>
      <c r="L146" s="38"/>
      <c r="M146" s="38"/>
      <c r="N146" s="38"/>
      <c r="O146" s="38"/>
      <c r="P146" s="38"/>
      <c r="Q146" s="38"/>
      <c r="R146" s="38"/>
    </row>
    <row r="147" spans="1:18" s="22" customFormat="1" ht="12" x14ac:dyDescent="0.2">
      <c r="A147" s="175"/>
      <c r="B147" s="26"/>
      <c r="C147" s="176"/>
      <c r="D147" s="176"/>
      <c r="E147" s="176"/>
      <c r="F147" s="176"/>
      <c r="G147" s="176"/>
      <c r="H147" s="176"/>
      <c r="I147" s="176"/>
      <c r="J147" s="176"/>
      <c r="K147" s="176"/>
      <c r="L147" s="38"/>
      <c r="M147" s="38"/>
      <c r="N147" s="38"/>
      <c r="O147" s="38"/>
      <c r="P147" s="38"/>
      <c r="Q147" s="38"/>
      <c r="R147" s="38"/>
    </row>
    <row r="148" spans="1:18" s="22" customFormat="1" ht="12" x14ac:dyDescent="0.2">
      <c r="A148" s="175"/>
      <c r="B148" s="26"/>
      <c r="C148" s="176"/>
      <c r="D148" s="176"/>
      <c r="E148" s="176"/>
      <c r="F148" s="176"/>
      <c r="G148" s="176"/>
      <c r="H148" s="176"/>
      <c r="I148" s="176"/>
      <c r="J148" s="176"/>
      <c r="K148" s="176"/>
      <c r="L148" s="38"/>
      <c r="M148" s="38"/>
      <c r="N148" s="38"/>
      <c r="O148" s="38"/>
      <c r="P148" s="38"/>
      <c r="Q148" s="38"/>
      <c r="R148" s="38"/>
    </row>
    <row r="149" spans="1:18" s="22" customFormat="1" ht="12" x14ac:dyDescent="0.2">
      <c r="A149" s="175"/>
      <c r="B149" s="26"/>
      <c r="C149" s="176"/>
      <c r="D149" s="176"/>
      <c r="E149" s="176"/>
      <c r="F149" s="176"/>
      <c r="G149" s="176"/>
      <c r="H149" s="176"/>
      <c r="I149" s="176"/>
      <c r="J149" s="176"/>
      <c r="K149" s="176"/>
      <c r="L149" s="38"/>
      <c r="M149" s="38"/>
      <c r="N149" s="38"/>
      <c r="O149" s="38"/>
      <c r="P149" s="38"/>
      <c r="Q149" s="38"/>
      <c r="R149" s="38"/>
    </row>
    <row r="150" spans="1:18" s="22" customFormat="1" ht="12" x14ac:dyDescent="0.2">
      <c r="A150" s="175"/>
      <c r="B150" s="26"/>
      <c r="C150" s="176"/>
      <c r="D150" s="176"/>
      <c r="E150" s="176"/>
      <c r="F150" s="176"/>
      <c r="G150" s="176"/>
      <c r="H150" s="176"/>
      <c r="I150" s="176"/>
      <c r="J150" s="176"/>
      <c r="K150" s="176"/>
      <c r="L150" s="38"/>
      <c r="M150" s="38"/>
      <c r="N150" s="38"/>
      <c r="O150" s="38"/>
      <c r="P150" s="38"/>
      <c r="Q150" s="38"/>
      <c r="R150" s="38"/>
    </row>
    <row r="151" spans="1:18" s="22" customFormat="1" ht="12" x14ac:dyDescent="0.2">
      <c r="A151" s="175"/>
      <c r="B151" s="26"/>
      <c r="C151" s="176"/>
      <c r="D151" s="176"/>
      <c r="E151" s="176"/>
      <c r="F151" s="176"/>
      <c r="G151" s="176"/>
      <c r="H151" s="176"/>
      <c r="I151" s="176"/>
      <c r="J151" s="176"/>
      <c r="K151" s="176"/>
      <c r="L151" s="38"/>
      <c r="M151" s="38"/>
      <c r="N151" s="38"/>
      <c r="O151" s="38"/>
      <c r="P151" s="38"/>
      <c r="Q151" s="38"/>
      <c r="R151" s="38"/>
    </row>
    <row r="152" spans="1:18" s="22" customFormat="1" ht="12" x14ac:dyDescent="0.2">
      <c r="A152" s="175"/>
      <c r="B152" s="26"/>
      <c r="C152" s="176"/>
      <c r="D152" s="176"/>
      <c r="E152" s="176"/>
      <c r="F152" s="176"/>
      <c r="G152" s="176"/>
      <c r="H152" s="176"/>
      <c r="I152" s="176"/>
      <c r="J152" s="176"/>
      <c r="K152" s="176"/>
      <c r="L152" s="38"/>
      <c r="M152" s="38"/>
      <c r="N152" s="38"/>
      <c r="O152" s="38"/>
      <c r="P152" s="38"/>
      <c r="Q152" s="38"/>
      <c r="R152" s="38"/>
    </row>
    <row r="153" spans="1:18" s="22" customFormat="1" ht="12" x14ac:dyDescent="0.2">
      <c r="A153" s="175"/>
      <c r="B153" s="26"/>
      <c r="C153" s="176"/>
      <c r="D153" s="176"/>
      <c r="E153" s="176"/>
      <c r="F153" s="176"/>
      <c r="G153" s="176"/>
      <c r="H153" s="176"/>
      <c r="I153" s="176"/>
      <c r="J153" s="176"/>
      <c r="K153" s="176"/>
      <c r="L153" s="38"/>
      <c r="M153" s="38"/>
      <c r="N153" s="38"/>
      <c r="O153" s="38"/>
      <c r="P153" s="38"/>
      <c r="Q153" s="38"/>
      <c r="R153" s="38"/>
    </row>
    <row r="154" spans="1:18" s="22" customFormat="1" ht="12" x14ac:dyDescent="0.2">
      <c r="A154" s="175"/>
      <c r="B154" s="26"/>
      <c r="C154" s="176"/>
      <c r="D154" s="176"/>
      <c r="E154" s="176"/>
      <c r="F154" s="176"/>
      <c r="G154" s="176"/>
      <c r="H154" s="176"/>
      <c r="I154" s="176"/>
      <c r="J154" s="176"/>
      <c r="K154" s="176"/>
      <c r="L154" s="38"/>
      <c r="M154" s="38"/>
      <c r="N154" s="38"/>
      <c r="O154" s="38"/>
      <c r="P154" s="38"/>
      <c r="Q154" s="38"/>
      <c r="R154" s="38"/>
    </row>
    <row r="155" spans="1:18" s="22" customFormat="1" ht="12" x14ac:dyDescent="0.2">
      <c r="A155" s="175"/>
      <c r="B155" s="26"/>
      <c r="C155" s="176"/>
      <c r="D155" s="176"/>
      <c r="E155" s="176"/>
      <c r="F155" s="176"/>
      <c r="G155" s="176"/>
      <c r="H155" s="176"/>
      <c r="I155" s="176"/>
      <c r="J155" s="176"/>
      <c r="K155" s="176"/>
      <c r="L155" s="38"/>
      <c r="M155" s="38"/>
      <c r="N155" s="38"/>
      <c r="O155" s="38"/>
      <c r="P155" s="38"/>
      <c r="Q155" s="38"/>
      <c r="R155" s="38"/>
    </row>
    <row r="156" spans="1:18" s="22" customFormat="1" ht="12" x14ac:dyDescent="0.2">
      <c r="A156" s="175"/>
      <c r="B156" s="26"/>
      <c r="C156" s="176"/>
      <c r="D156" s="176"/>
      <c r="E156" s="176"/>
      <c r="F156" s="176"/>
      <c r="G156" s="176"/>
      <c r="H156" s="176"/>
      <c r="I156" s="176"/>
      <c r="J156" s="176"/>
      <c r="K156" s="176"/>
      <c r="L156" s="38"/>
      <c r="M156" s="38"/>
      <c r="N156" s="38"/>
      <c r="O156" s="38"/>
      <c r="P156" s="38"/>
      <c r="Q156" s="38"/>
      <c r="R156" s="38"/>
    </row>
    <row r="157" spans="1:18" s="22" customFormat="1" ht="12" x14ac:dyDescent="0.2">
      <c r="A157" s="175"/>
      <c r="B157" s="26"/>
      <c r="C157" s="176"/>
      <c r="D157" s="176"/>
      <c r="E157" s="176"/>
      <c r="F157" s="176"/>
      <c r="G157" s="176"/>
      <c r="H157" s="176"/>
      <c r="I157" s="176"/>
      <c r="J157" s="176"/>
      <c r="K157" s="176"/>
      <c r="L157" s="38"/>
      <c r="M157" s="38"/>
      <c r="N157" s="38"/>
      <c r="O157" s="38"/>
      <c r="P157" s="38"/>
      <c r="Q157" s="38"/>
      <c r="R157" s="38"/>
    </row>
    <row r="158" spans="1:18" s="22" customFormat="1" ht="12" x14ac:dyDescent="0.2">
      <c r="A158" s="175"/>
      <c r="B158" s="26"/>
      <c r="C158" s="176"/>
      <c r="D158" s="176"/>
      <c r="E158" s="176"/>
      <c r="F158" s="176"/>
      <c r="G158" s="176"/>
      <c r="H158" s="176"/>
      <c r="I158" s="176"/>
      <c r="J158" s="176"/>
      <c r="K158" s="176"/>
      <c r="L158" s="38"/>
      <c r="M158" s="38"/>
      <c r="N158" s="38"/>
      <c r="O158" s="38"/>
      <c r="P158" s="38"/>
      <c r="Q158" s="38"/>
      <c r="R158" s="38"/>
    </row>
    <row r="159" spans="1:18" s="22" customFormat="1" ht="12" x14ac:dyDescent="0.2">
      <c r="A159" s="175"/>
      <c r="B159" s="26"/>
      <c r="C159" s="176"/>
      <c r="D159" s="176"/>
      <c r="E159" s="176"/>
      <c r="F159" s="176"/>
      <c r="G159" s="176"/>
      <c r="H159" s="176"/>
      <c r="I159" s="176"/>
      <c r="J159" s="176"/>
      <c r="K159" s="176"/>
      <c r="L159" s="38"/>
      <c r="M159" s="38"/>
      <c r="N159" s="38"/>
      <c r="O159" s="38"/>
      <c r="P159" s="38"/>
      <c r="Q159" s="38"/>
      <c r="R159" s="38"/>
    </row>
    <row r="160" spans="1:18" s="22" customFormat="1" ht="12" x14ac:dyDescent="0.2">
      <c r="A160" s="175"/>
      <c r="B160" s="26"/>
      <c r="C160" s="176"/>
      <c r="D160" s="176"/>
      <c r="E160" s="176"/>
      <c r="F160" s="176"/>
      <c r="G160" s="176"/>
      <c r="H160" s="176"/>
      <c r="I160" s="176"/>
      <c r="J160" s="176"/>
      <c r="K160" s="176"/>
      <c r="L160" s="38"/>
      <c r="M160" s="38"/>
      <c r="N160" s="38"/>
      <c r="O160" s="38"/>
      <c r="P160" s="38"/>
      <c r="Q160" s="38"/>
      <c r="R160" s="38"/>
    </row>
    <row r="161" spans="1:18" s="22" customFormat="1" ht="12" x14ac:dyDescent="0.2">
      <c r="A161" s="175"/>
      <c r="B161" s="26"/>
      <c r="C161" s="176"/>
      <c r="D161" s="176"/>
      <c r="E161" s="176"/>
      <c r="F161" s="176"/>
      <c r="G161" s="176"/>
      <c r="H161" s="176"/>
      <c r="I161" s="176"/>
      <c r="J161" s="176"/>
      <c r="K161" s="176"/>
      <c r="L161" s="38"/>
      <c r="M161" s="38"/>
      <c r="N161" s="38"/>
      <c r="O161" s="38"/>
      <c r="P161" s="38"/>
      <c r="Q161" s="38"/>
      <c r="R161" s="38"/>
    </row>
    <row r="162" spans="1:18" s="22" customFormat="1" ht="12" x14ac:dyDescent="0.2">
      <c r="A162" s="175"/>
      <c r="B162" s="26"/>
      <c r="C162" s="176"/>
      <c r="D162" s="176"/>
      <c r="E162" s="176"/>
      <c r="F162" s="176"/>
      <c r="G162" s="176"/>
      <c r="H162" s="176"/>
      <c r="I162" s="176"/>
      <c r="J162" s="176"/>
      <c r="K162" s="176"/>
      <c r="L162" s="38"/>
      <c r="M162" s="38"/>
      <c r="N162" s="38"/>
      <c r="O162" s="38"/>
      <c r="P162" s="38"/>
      <c r="Q162" s="38"/>
      <c r="R162" s="38"/>
    </row>
    <row r="163" spans="1:18" s="22" customFormat="1" ht="12" x14ac:dyDescent="0.2">
      <c r="A163" s="175"/>
      <c r="B163" s="26"/>
      <c r="C163" s="176"/>
      <c r="D163" s="176"/>
      <c r="E163" s="176"/>
      <c r="F163" s="176"/>
      <c r="G163" s="176"/>
      <c r="H163" s="176"/>
      <c r="I163" s="176"/>
      <c r="J163" s="176"/>
      <c r="K163" s="176"/>
      <c r="L163" s="38"/>
      <c r="M163" s="38"/>
      <c r="N163" s="38"/>
      <c r="O163" s="38"/>
      <c r="P163" s="38"/>
      <c r="Q163" s="38"/>
      <c r="R163" s="38"/>
    </row>
    <row r="164" spans="1:18" s="22" customFormat="1" ht="12" x14ac:dyDescent="0.2">
      <c r="A164" s="175"/>
      <c r="B164" s="26"/>
      <c r="C164" s="176"/>
      <c r="D164" s="176"/>
      <c r="E164" s="176"/>
      <c r="F164" s="176"/>
      <c r="G164" s="176"/>
      <c r="H164" s="176"/>
      <c r="I164" s="176"/>
      <c r="J164" s="176"/>
      <c r="K164" s="176"/>
      <c r="L164" s="38"/>
      <c r="M164" s="38"/>
      <c r="N164" s="38"/>
      <c r="O164" s="38"/>
      <c r="P164" s="38"/>
      <c r="Q164" s="38"/>
      <c r="R164" s="38"/>
    </row>
    <row r="165" spans="1:18" s="22" customFormat="1" ht="12" x14ac:dyDescent="0.2">
      <c r="A165" s="175"/>
      <c r="B165" s="26"/>
      <c r="C165" s="176"/>
      <c r="D165" s="176"/>
      <c r="E165" s="176"/>
      <c r="F165" s="176"/>
      <c r="G165" s="176"/>
      <c r="H165" s="176"/>
      <c r="I165" s="176"/>
      <c r="J165" s="176"/>
      <c r="K165" s="176"/>
      <c r="L165" s="38"/>
      <c r="M165" s="38"/>
      <c r="N165" s="38"/>
      <c r="O165" s="38"/>
      <c r="P165" s="38"/>
      <c r="Q165" s="38"/>
      <c r="R165" s="38"/>
    </row>
    <row r="166" spans="1:18" s="22" customFormat="1" ht="12" x14ac:dyDescent="0.2">
      <c r="A166" s="175"/>
      <c r="B166" s="26"/>
      <c r="C166" s="176"/>
      <c r="D166" s="176"/>
      <c r="E166" s="176"/>
      <c r="F166" s="176"/>
      <c r="G166" s="176"/>
      <c r="H166" s="176"/>
      <c r="I166" s="176"/>
      <c r="J166" s="176"/>
      <c r="K166" s="176"/>
      <c r="L166" s="38"/>
      <c r="M166" s="38"/>
      <c r="N166" s="38"/>
      <c r="O166" s="38"/>
      <c r="P166" s="38"/>
      <c r="Q166" s="38"/>
      <c r="R166" s="38"/>
    </row>
    <row r="167" spans="1:18" s="22" customFormat="1" ht="12" x14ac:dyDescent="0.2">
      <c r="A167" s="175"/>
      <c r="B167" s="26"/>
      <c r="C167" s="176"/>
      <c r="D167" s="176"/>
      <c r="E167" s="176"/>
      <c r="F167" s="176"/>
      <c r="G167" s="176"/>
      <c r="H167" s="176"/>
      <c r="I167" s="176"/>
      <c r="J167" s="176"/>
      <c r="K167" s="176"/>
      <c r="L167" s="38"/>
      <c r="M167" s="38"/>
      <c r="N167" s="38"/>
      <c r="O167" s="38"/>
      <c r="P167" s="38"/>
      <c r="Q167" s="38"/>
      <c r="R167" s="38"/>
    </row>
    <row r="168" spans="1:18" s="22" customFormat="1" ht="12" x14ac:dyDescent="0.2">
      <c r="A168" s="175"/>
      <c r="B168" s="26"/>
      <c r="C168" s="176"/>
      <c r="D168" s="176"/>
      <c r="E168" s="176"/>
      <c r="F168" s="176"/>
      <c r="G168" s="176"/>
      <c r="H168" s="176"/>
      <c r="I168" s="176"/>
      <c r="J168" s="176"/>
      <c r="K168" s="176"/>
      <c r="L168" s="38"/>
      <c r="M168" s="38"/>
      <c r="N168" s="38"/>
      <c r="O168" s="38"/>
      <c r="P168" s="38"/>
      <c r="Q168" s="38"/>
      <c r="R168" s="38"/>
    </row>
    <row r="169" spans="1:18" s="22" customFormat="1" ht="12" x14ac:dyDescent="0.2">
      <c r="A169" s="175"/>
      <c r="B169" s="26"/>
      <c r="C169" s="176"/>
      <c r="D169" s="176"/>
      <c r="E169" s="176"/>
      <c r="F169" s="176"/>
      <c r="G169" s="176"/>
      <c r="H169" s="176"/>
      <c r="I169" s="176"/>
      <c r="J169" s="176"/>
      <c r="K169" s="176"/>
      <c r="L169" s="38"/>
      <c r="M169" s="38"/>
      <c r="N169" s="38"/>
      <c r="O169" s="38"/>
      <c r="P169" s="38"/>
      <c r="Q169" s="38"/>
      <c r="R169" s="38"/>
    </row>
    <row r="170" spans="1:18" s="22" customFormat="1" ht="12" x14ac:dyDescent="0.2">
      <c r="A170" s="175"/>
      <c r="B170" s="26"/>
      <c r="C170" s="176"/>
      <c r="D170" s="176"/>
      <c r="E170" s="176"/>
      <c r="F170" s="176"/>
      <c r="G170" s="176"/>
      <c r="H170" s="176"/>
      <c r="I170" s="176"/>
      <c r="J170" s="176"/>
      <c r="K170" s="176"/>
      <c r="L170" s="38"/>
      <c r="M170" s="38"/>
      <c r="N170" s="38"/>
      <c r="O170" s="38"/>
      <c r="P170" s="38"/>
      <c r="Q170" s="38"/>
      <c r="R170" s="38"/>
    </row>
    <row r="171" spans="1:18" s="22" customFormat="1" ht="12" x14ac:dyDescent="0.2">
      <c r="A171" s="175"/>
      <c r="B171" s="26"/>
      <c r="C171" s="176"/>
      <c r="D171" s="176"/>
      <c r="E171" s="176"/>
      <c r="F171" s="176"/>
      <c r="G171" s="176"/>
      <c r="H171" s="176"/>
      <c r="I171" s="176"/>
      <c r="J171" s="176"/>
      <c r="K171" s="176"/>
      <c r="L171" s="38"/>
      <c r="M171" s="38"/>
      <c r="N171" s="38"/>
      <c r="O171" s="38"/>
      <c r="P171" s="38"/>
      <c r="Q171" s="38"/>
      <c r="R171" s="38"/>
    </row>
    <row r="172" spans="1:18" s="22" customFormat="1" ht="12" x14ac:dyDescent="0.2">
      <c r="A172" s="175"/>
      <c r="B172" s="26"/>
      <c r="C172" s="176"/>
      <c r="D172" s="176"/>
      <c r="E172" s="176"/>
      <c r="F172" s="176"/>
      <c r="G172" s="176"/>
      <c r="H172" s="176"/>
      <c r="I172" s="176"/>
      <c r="J172" s="176"/>
      <c r="K172" s="176"/>
      <c r="L172" s="38"/>
      <c r="M172" s="38"/>
      <c r="N172" s="38"/>
      <c r="O172" s="38"/>
      <c r="P172" s="38"/>
      <c r="Q172" s="38"/>
      <c r="R172" s="38"/>
    </row>
    <row r="173" spans="1:18" s="22" customFormat="1" ht="12" x14ac:dyDescent="0.2">
      <c r="A173" s="175"/>
      <c r="B173" s="26"/>
      <c r="C173" s="176"/>
      <c r="D173" s="176"/>
      <c r="E173" s="176"/>
      <c r="F173" s="176"/>
      <c r="G173" s="176"/>
      <c r="H173" s="176"/>
      <c r="I173" s="176"/>
      <c r="J173" s="176"/>
      <c r="K173" s="176"/>
      <c r="L173" s="38"/>
      <c r="M173" s="38"/>
      <c r="N173" s="38"/>
      <c r="O173" s="38"/>
      <c r="P173" s="38"/>
      <c r="Q173" s="38"/>
      <c r="R173" s="38"/>
    </row>
    <row r="174" spans="1:18" s="22" customFormat="1" ht="12" x14ac:dyDescent="0.2">
      <c r="A174" s="175"/>
      <c r="B174" s="26"/>
      <c r="C174" s="176"/>
      <c r="D174" s="176"/>
      <c r="E174" s="176"/>
      <c r="F174" s="176"/>
      <c r="G174" s="176"/>
      <c r="H174" s="176"/>
      <c r="I174" s="176"/>
      <c r="J174" s="176"/>
      <c r="K174" s="176"/>
      <c r="L174" s="38"/>
      <c r="M174" s="38"/>
      <c r="N174" s="38"/>
      <c r="O174" s="38"/>
      <c r="P174" s="38"/>
      <c r="Q174" s="38"/>
      <c r="R174" s="38"/>
    </row>
    <row r="175" spans="1:18" s="22" customFormat="1" ht="6.75" customHeight="1" x14ac:dyDescent="0.2">
      <c r="A175" s="175"/>
      <c r="B175" s="26"/>
      <c r="C175" s="176"/>
      <c r="D175" s="176"/>
      <c r="E175" s="176"/>
      <c r="F175" s="176"/>
      <c r="G175" s="176"/>
      <c r="H175" s="176"/>
      <c r="I175" s="176"/>
      <c r="J175" s="176"/>
      <c r="K175" s="176"/>
      <c r="L175" s="38"/>
      <c r="M175" s="38"/>
      <c r="N175" s="38"/>
      <c r="O175" s="38"/>
      <c r="P175" s="38"/>
      <c r="Q175" s="38"/>
      <c r="R175" s="38"/>
    </row>
    <row r="176" spans="1:18" s="22" customFormat="1" ht="12" hidden="1" x14ac:dyDescent="0.2">
      <c r="A176" s="175"/>
      <c r="B176" s="26"/>
      <c r="C176" s="176"/>
      <c r="D176" s="176"/>
      <c r="E176" s="176"/>
      <c r="F176" s="176"/>
      <c r="G176" s="176"/>
      <c r="H176" s="176"/>
      <c r="I176" s="176"/>
      <c r="J176" s="176"/>
      <c r="K176" s="176"/>
      <c r="L176" s="38"/>
      <c r="M176" s="38"/>
      <c r="N176" s="38"/>
      <c r="O176" s="38"/>
      <c r="P176" s="38"/>
      <c r="Q176" s="38"/>
      <c r="R176" s="38"/>
    </row>
    <row r="177" spans="1:18" s="22" customFormat="1" ht="33.75" customHeight="1" x14ac:dyDescent="0.2">
      <c r="A177" s="175"/>
      <c r="B177" s="26"/>
      <c r="C177" s="176"/>
      <c r="D177" s="176"/>
      <c r="E177" s="176"/>
      <c r="F177" s="176"/>
      <c r="G177" s="176"/>
      <c r="H177" s="176"/>
      <c r="I177" s="176"/>
      <c r="J177" s="176"/>
      <c r="K177" s="176"/>
      <c r="L177" s="38"/>
      <c r="M177" s="38"/>
      <c r="N177" s="38"/>
      <c r="O177" s="38"/>
      <c r="P177" s="38"/>
      <c r="Q177" s="38"/>
      <c r="R177" s="38"/>
    </row>
    <row r="178" spans="1:18" s="22" customFormat="1" ht="33.75" customHeight="1" x14ac:dyDescent="0.2">
      <c r="A178" s="175"/>
      <c r="B178" s="26"/>
      <c r="C178" s="176"/>
      <c r="D178" s="176"/>
      <c r="E178" s="176"/>
      <c r="F178" s="176"/>
      <c r="G178" s="176"/>
      <c r="H178" s="176"/>
      <c r="I178" s="176"/>
      <c r="J178" s="176"/>
      <c r="K178" s="176"/>
      <c r="L178" s="38"/>
      <c r="M178" s="38"/>
      <c r="N178" s="38"/>
      <c r="O178" s="38"/>
      <c r="P178" s="38"/>
      <c r="Q178" s="38"/>
      <c r="R178" s="38"/>
    </row>
    <row r="179" spans="1:18" s="22" customFormat="1" ht="33.75" customHeight="1" x14ac:dyDescent="0.2">
      <c r="A179" s="175"/>
      <c r="B179" s="26"/>
      <c r="C179" s="176"/>
      <c r="D179" s="176"/>
      <c r="E179" s="176"/>
      <c r="F179" s="176"/>
      <c r="G179" s="176"/>
      <c r="H179" s="176"/>
      <c r="I179" s="176"/>
      <c r="J179" s="176"/>
      <c r="K179" s="176"/>
      <c r="L179" s="38"/>
      <c r="M179" s="38"/>
      <c r="N179" s="38"/>
      <c r="O179" s="38"/>
      <c r="P179" s="38"/>
      <c r="Q179" s="38"/>
      <c r="R179" s="38"/>
    </row>
    <row r="180" spans="1:18" s="22" customFormat="1" ht="33.75" customHeight="1" x14ac:dyDescent="0.2">
      <c r="A180" s="175"/>
      <c r="B180" s="26"/>
      <c r="C180" s="176"/>
      <c r="D180" s="176"/>
      <c r="E180" s="176"/>
      <c r="F180" s="176"/>
      <c r="G180" s="176"/>
      <c r="H180" s="176"/>
      <c r="I180" s="176"/>
      <c r="J180" s="176"/>
      <c r="K180" s="176"/>
      <c r="L180" s="38"/>
      <c r="M180" s="38"/>
      <c r="N180" s="38"/>
      <c r="O180" s="38"/>
      <c r="P180" s="38"/>
      <c r="Q180" s="38"/>
      <c r="R180" s="38"/>
    </row>
    <row r="181" spans="1:18" s="22" customFormat="1" ht="12" x14ac:dyDescent="0.2">
      <c r="A181" s="175"/>
      <c r="B181" s="26"/>
      <c r="C181" s="176"/>
      <c r="D181" s="176"/>
      <c r="E181" s="176"/>
      <c r="F181" s="176"/>
      <c r="G181" s="176"/>
      <c r="H181" s="176"/>
      <c r="I181" s="176"/>
      <c r="J181" s="176"/>
      <c r="K181" s="176"/>
      <c r="L181" s="38"/>
      <c r="M181" s="38"/>
      <c r="N181" s="38"/>
      <c r="O181" s="38"/>
      <c r="P181" s="38"/>
      <c r="Q181" s="38"/>
      <c r="R181" s="38"/>
    </row>
    <row r="182" spans="1:18" s="22" customFormat="1" ht="12" x14ac:dyDescent="0.2">
      <c r="A182" s="175"/>
      <c r="B182" s="26"/>
      <c r="C182" s="176"/>
      <c r="D182" s="176"/>
      <c r="E182" s="176"/>
      <c r="F182" s="176"/>
      <c r="G182" s="176"/>
      <c r="H182" s="176"/>
      <c r="I182" s="176"/>
      <c r="J182" s="176"/>
      <c r="K182" s="176"/>
      <c r="L182" s="38"/>
      <c r="M182" s="38"/>
      <c r="N182" s="38"/>
      <c r="O182" s="38"/>
      <c r="P182" s="38"/>
      <c r="Q182" s="38"/>
      <c r="R182" s="38"/>
    </row>
    <row r="183" spans="1:18" s="22" customFormat="1" ht="12" x14ac:dyDescent="0.2">
      <c r="A183" s="175"/>
      <c r="B183" s="26"/>
      <c r="C183" s="176"/>
      <c r="D183" s="176"/>
      <c r="E183" s="176"/>
      <c r="F183" s="176"/>
      <c r="G183" s="176"/>
      <c r="H183" s="176"/>
      <c r="I183" s="176"/>
      <c r="J183" s="176"/>
      <c r="K183" s="176"/>
      <c r="L183" s="38"/>
      <c r="M183" s="38"/>
      <c r="N183" s="38"/>
      <c r="O183" s="38"/>
      <c r="P183" s="38"/>
      <c r="Q183" s="38"/>
      <c r="R183" s="38"/>
    </row>
    <row r="184" spans="1:18" s="22" customFormat="1" ht="12" x14ac:dyDescent="0.2">
      <c r="A184" s="175"/>
      <c r="B184" s="26"/>
      <c r="C184" s="176"/>
      <c r="D184" s="176"/>
      <c r="E184" s="176"/>
      <c r="F184" s="176"/>
      <c r="G184" s="176"/>
      <c r="H184" s="176"/>
      <c r="I184" s="176"/>
      <c r="J184" s="176"/>
      <c r="K184" s="176"/>
      <c r="L184" s="38"/>
      <c r="M184" s="38"/>
      <c r="N184" s="38"/>
      <c r="O184" s="38"/>
      <c r="P184" s="38"/>
      <c r="Q184" s="38"/>
      <c r="R184" s="38"/>
    </row>
    <row r="185" spans="1:18" s="22" customFormat="1" ht="12" x14ac:dyDescent="0.2">
      <c r="A185" s="175"/>
      <c r="B185" s="26"/>
      <c r="C185" s="176"/>
      <c r="D185" s="176"/>
      <c r="E185" s="176"/>
      <c r="F185" s="176"/>
      <c r="G185" s="176"/>
      <c r="H185" s="176"/>
      <c r="I185" s="176"/>
      <c r="J185" s="176"/>
      <c r="K185" s="176"/>
      <c r="L185" s="38"/>
      <c r="M185" s="38"/>
      <c r="N185" s="38"/>
      <c r="O185" s="38"/>
      <c r="P185" s="38"/>
      <c r="Q185" s="38"/>
      <c r="R185" s="38"/>
    </row>
    <row r="186" spans="1:18" s="22" customFormat="1" ht="14.25" customHeight="1" x14ac:dyDescent="0.2">
      <c r="A186" s="175"/>
      <c r="B186" s="26"/>
      <c r="C186" s="176"/>
      <c r="D186" s="176"/>
      <c r="E186" s="176"/>
      <c r="F186" s="176"/>
      <c r="G186" s="176"/>
      <c r="H186" s="176"/>
      <c r="I186" s="176"/>
      <c r="J186" s="176"/>
      <c r="K186" s="176"/>
      <c r="L186" s="38"/>
      <c r="M186" s="38"/>
      <c r="N186" s="38"/>
      <c r="O186" s="38"/>
      <c r="P186" s="38"/>
      <c r="Q186" s="38"/>
      <c r="R186" s="38"/>
    </row>
    <row r="187" spans="1:18" s="22" customFormat="1" ht="12" x14ac:dyDescent="0.2">
      <c r="A187" s="175"/>
      <c r="B187" s="26"/>
      <c r="C187" s="176"/>
      <c r="D187" s="176"/>
      <c r="E187" s="176"/>
      <c r="F187" s="176"/>
      <c r="G187" s="176"/>
      <c r="H187" s="176"/>
      <c r="I187" s="176"/>
      <c r="J187" s="176"/>
      <c r="K187" s="176"/>
      <c r="L187" s="38"/>
      <c r="M187" s="38"/>
      <c r="N187" s="38"/>
      <c r="O187" s="38"/>
      <c r="P187" s="38"/>
      <c r="Q187" s="38"/>
      <c r="R187" s="38"/>
    </row>
    <row r="188" spans="1:18" s="22" customFormat="1" ht="12" x14ac:dyDescent="0.2">
      <c r="A188" s="175"/>
      <c r="B188" s="26"/>
      <c r="C188" s="176"/>
      <c r="D188" s="176"/>
      <c r="E188" s="176"/>
      <c r="F188" s="176"/>
      <c r="G188" s="176"/>
      <c r="H188" s="176"/>
      <c r="I188" s="176"/>
      <c r="J188" s="176"/>
      <c r="K188" s="176"/>
      <c r="L188" s="38"/>
      <c r="M188" s="38"/>
      <c r="N188" s="38"/>
      <c r="O188" s="38"/>
      <c r="P188" s="38"/>
      <c r="Q188" s="38"/>
      <c r="R188" s="38"/>
    </row>
    <row r="189" spans="1:18" s="22" customFormat="1" ht="12" x14ac:dyDescent="0.2">
      <c r="A189" s="175"/>
      <c r="B189" s="26"/>
      <c r="C189" s="176"/>
      <c r="D189" s="176"/>
      <c r="E189" s="176"/>
      <c r="F189" s="176"/>
      <c r="G189" s="176"/>
      <c r="H189" s="176"/>
      <c r="I189" s="176"/>
      <c r="J189" s="176"/>
      <c r="K189" s="176"/>
      <c r="L189" s="38"/>
      <c r="M189" s="38"/>
      <c r="N189" s="38"/>
      <c r="O189" s="38"/>
      <c r="P189" s="38"/>
      <c r="Q189" s="38"/>
      <c r="R189" s="38"/>
    </row>
    <row r="190" spans="1:18" s="22" customFormat="1" ht="12" x14ac:dyDescent="0.2">
      <c r="A190" s="175"/>
      <c r="B190" s="26"/>
      <c r="C190" s="176"/>
      <c r="D190" s="176"/>
      <c r="E190" s="176"/>
      <c r="F190" s="176"/>
      <c r="G190" s="176"/>
      <c r="H190" s="176"/>
      <c r="I190" s="176"/>
      <c r="J190" s="176"/>
      <c r="K190" s="176"/>
      <c r="L190" s="38"/>
      <c r="M190" s="38"/>
      <c r="N190" s="38"/>
      <c r="O190" s="38"/>
      <c r="P190" s="38"/>
      <c r="Q190" s="38"/>
      <c r="R190" s="38"/>
    </row>
    <row r="191" spans="1:18" s="22" customFormat="1" ht="12" x14ac:dyDescent="0.2">
      <c r="A191" s="175"/>
      <c r="B191" s="26"/>
      <c r="C191" s="176"/>
      <c r="D191" s="176"/>
      <c r="E191" s="176"/>
      <c r="F191" s="176"/>
      <c r="G191" s="176"/>
      <c r="H191" s="176"/>
      <c r="I191" s="176"/>
      <c r="J191" s="176"/>
      <c r="K191" s="176"/>
      <c r="L191" s="38"/>
      <c r="M191" s="38"/>
      <c r="N191" s="38"/>
      <c r="O191" s="38"/>
      <c r="P191" s="38"/>
      <c r="Q191" s="38"/>
      <c r="R191" s="38"/>
    </row>
    <row r="192" spans="1:18" s="22" customFormat="1" ht="12" x14ac:dyDescent="0.2">
      <c r="A192" s="175"/>
      <c r="B192" s="26"/>
      <c r="C192" s="176"/>
      <c r="D192" s="176"/>
      <c r="E192" s="176"/>
      <c r="F192" s="176"/>
      <c r="G192" s="176"/>
      <c r="H192" s="176"/>
      <c r="I192" s="176"/>
      <c r="J192" s="176"/>
      <c r="K192" s="176"/>
      <c r="L192" s="38"/>
      <c r="M192" s="38"/>
      <c r="N192" s="38"/>
      <c r="O192" s="38"/>
      <c r="P192" s="38"/>
      <c r="Q192" s="38"/>
      <c r="R192" s="38"/>
    </row>
    <row r="193" spans="1:18" s="22" customFormat="1" ht="12" x14ac:dyDescent="0.2">
      <c r="A193" s="175"/>
      <c r="B193" s="26"/>
      <c r="C193" s="176"/>
      <c r="D193" s="176"/>
      <c r="E193" s="176"/>
      <c r="F193" s="176"/>
      <c r="G193" s="176"/>
      <c r="H193" s="176"/>
      <c r="I193" s="176"/>
      <c r="J193" s="176"/>
      <c r="K193" s="176"/>
      <c r="L193" s="38"/>
      <c r="M193" s="38"/>
      <c r="N193" s="38"/>
      <c r="O193" s="38"/>
      <c r="P193" s="38"/>
      <c r="Q193" s="38"/>
      <c r="R193" s="38"/>
    </row>
    <row r="194" spans="1:18" s="22" customFormat="1" ht="12" x14ac:dyDescent="0.2">
      <c r="A194" s="175"/>
      <c r="B194" s="26"/>
      <c r="C194" s="176"/>
      <c r="D194" s="176"/>
      <c r="E194" s="176"/>
      <c r="F194" s="176"/>
      <c r="G194" s="176"/>
      <c r="H194" s="176"/>
      <c r="I194" s="176"/>
      <c r="J194" s="176"/>
      <c r="K194" s="176"/>
      <c r="L194" s="38"/>
      <c r="M194" s="38"/>
      <c r="N194" s="38"/>
      <c r="O194" s="38"/>
      <c r="P194" s="38"/>
      <c r="Q194" s="38"/>
      <c r="R194" s="38"/>
    </row>
    <row r="195" spans="1:18" s="22" customFormat="1" ht="12" x14ac:dyDescent="0.2">
      <c r="A195" s="175"/>
      <c r="B195" s="26"/>
      <c r="C195" s="176"/>
      <c r="D195" s="176"/>
      <c r="E195" s="176"/>
      <c r="F195" s="176"/>
      <c r="G195" s="176"/>
      <c r="H195" s="176"/>
      <c r="I195" s="176"/>
      <c r="J195" s="176"/>
      <c r="K195" s="176"/>
      <c r="L195" s="38"/>
      <c r="M195" s="38"/>
      <c r="N195" s="38"/>
      <c r="O195" s="38"/>
      <c r="P195" s="38"/>
      <c r="Q195" s="38"/>
      <c r="R195" s="38"/>
    </row>
    <row r="196" spans="1:18" s="22" customFormat="1" ht="12" x14ac:dyDescent="0.2">
      <c r="A196" s="175"/>
      <c r="B196" s="26"/>
      <c r="C196" s="176"/>
      <c r="D196" s="176"/>
      <c r="E196" s="176"/>
      <c r="F196" s="176"/>
      <c r="G196" s="176"/>
      <c r="H196" s="176"/>
      <c r="I196" s="176"/>
      <c r="J196" s="176"/>
      <c r="K196" s="176"/>
      <c r="L196" s="38"/>
      <c r="M196" s="38"/>
      <c r="N196" s="38"/>
      <c r="O196" s="38"/>
      <c r="P196" s="38"/>
      <c r="Q196" s="38"/>
      <c r="R196" s="38"/>
    </row>
    <row r="197" spans="1:18" s="22" customFormat="1" ht="12" x14ac:dyDescent="0.2">
      <c r="A197" s="175"/>
      <c r="B197" s="26"/>
      <c r="C197" s="176"/>
      <c r="D197" s="176"/>
      <c r="E197" s="176"/>
      <c r="F197" s="176"/>
      <c r="G197" s="176"/>
      <c r="H197" s="176"/>
      <c r="I197" s="176"/>
      <c r="J197" s="176"/>
      <c r="K197" s="176"/>
      <c r="L197" s="38"/>
      <c r="M197" s="38"/>
      <c r="N197" s="38"/>
      <c r="O197" s="38"/>
      <c r="P197" s="38"/>
      <c r="Q197" s="38"/>
      <c r="R197" s="38"/>
    </row>
    <row r="198" spans="1:18" s="22" customFormat="1" ht="12" x14ac:dyDescent="0.2">
      <c r="A198" s="175"/>
      <c r="B198" s="26"/>
      <c r="C198" s="176"/>
      <c r="D198" s="176"/>
      <c r="E198" s="176"/>
      <c r="F198" s="176"/>
      <c r="G198" s="176"/>
      <c r="H198" s="176"/>
      <c r="I198" s="176"/>
      <c r="J198" s="176"/>
      <c r="K198" s="176"/>
      <c r="L198" s="38"/>
      <c r="M198" s="38"/>
      <c r="N198" s="38"/>
      <c r="O198" s="38"/>
      <c r="P198" s="38"/>
      <c r="Q198" s="38"/>
      <c r="R198" s="38"/>
    </row>
    <row r="199" spans="1:18" s="22" customFormat="1" ht="12" x14ac:dyDescent="0.2">
      <c r="A199" s="175"/>
      <c r="B199" s="26"/>
      <c r="C199" s="176"/>
      <c r="D199" s="176"/>
      <c r="E199" s="176"/>
      <c r="F199" s="176"/>
      <c r="G199" s="176"/>
      <c r="H199" s="176"/>
      <c r="I199" s="176"/>
      <c r="J199" s="176"/>
      <c r="K199" s="176"/>
      <c r="L199" s="38"/>
      <c r="M199" s="38"/>
      <c r="N199" s="38"/>
      <c r="O199" s="38"/>
      <c r="P199" s="38"/>
      <c r="Q199" s="38"/>
      <c r="R199" s="38"/>
    </row>
    <row r="200" spans="1:18" s="22" customFormat="1" ht="12" x14ac:dyDescent="0.2">
      <c r="A200" s="175"/>
      <c r="B200" s="26"/>
      <c r="C200" s="176"/>
      <c r="D200" s="176"/>
      <c r="E200" s="176"/>
      <c r="F200" s="176"/>
      <c r="G200" s="176"/>
      <c r="H200" s="176"/>
      <c r="I200" s="176"/>
      <c r="J200" s="176"/>
      <c r="K200" s="176"/>
      <c r="L200" s="38"/>
      <c r="M200" s="38"/>
      <c r="N200" s="38"/>
      <c r="O200" s="38"/>
      <c r="P200" s="38"/>
      <c r="Q200" s="38"/>
      <c r="R200" s="38"/>
    </row>
    <row r="201" spans="1:18" s="22" customFormat="1" ht="12" x14ac:dyDescent="0.2">
      <c r="A201" s="175"/>
      <c r="B201" s="26"/>
      <c r="C201" s="176"/>
      <c r="D201" s="176"/>
      <c r="E201" s="176"/>
      <c r="F201" s="176"/>
      <c r="G201" s="176"/>
      <c r="H201" s="176"/>
      <c r="I201" s="176"/>
      <c r="J201" s="176"/>
      <c r="K201" s="176"/>
      <c r="L201" s="38"/>
      <c r="M201" s="38"/>
      <c r="N201" s="38"/>
      <c r="O201" s="38"/>
      <c r="P201" s="38"/>
      <c r="Q201" s="38"/>
      <c r="R201" s="38"/>
    </row>
    <row r="202" spans="1:18" s="22" customFormat="1" ht="12" x14ac:dyDescent="0.2">
      <c r="A202" s="175"/>
      <c r="B202" s="26"/>
      <c r="C202" s="176"/>
      <c r="D202" s="176"/>
      <c r="E202" s="176"/>
      <c r="F202" s="176"/>
      <c r="G202" s="176"/>
      <c r="H202" s="176"/>
      <c r="I202" s="176"/>
      <c r="J202" s="176"/>
      <c r="K202" s="176"/>
      <c r="L202" s="38"/>
      <c r="M202" s="38"/>
      <c r="N202" s="38"/>
      <c r="O202" s="38"/>
      <c r="P202" s="38"/>
      <c r="Q202" s="38"/>
      <c r="R202" s="38"/>
    </row>
    <row r="203" spans="1:18" s="22" customFormat="1" ht="12" x14ac:dyDescent="0.2">
      <c r="A203" s="175"/>
      <c r="B203" s="26"/>
      <c r="C203" s="176"/>
      <c r="D203" s="176"/>
      <c r="E203" s="176"/>
      <c r="F203" s="176"/>
      <c r="G203" s="176"/>
      <c r="H203" s="176"/>
      <c r="I203" s="176"/>
      <c r="J203" s="176"/>
      <c r="K203" s="176"/>
      <c r="L203" s="38"/>
      <c r="M203" s="38"/>
      <c r="N203" s="38"/>
      <c r="O203" s="38"/>
      <c r="P203" s="38"/>
      <c r="Q203" s="38"/>
      <c r="R203" s="38"/>
    </row>
    <row r="204" spans="1:18" s="22" customFormat="1" ht="12" x14ac:dyDescent="0.2">
      <c r="A204" s="175"/>
      <c r="B204" s="26"/>
      <c r="C204" s="176"/>
      <c r="D204" s="176"/>
      <c r="E204" s="176"/>
      <c r="F204" s="176"/>
      <c r="G204" s="176"/>
      <c r="H204" s="176"/>
      <c r="I204" s="176"/>
      <c r="J204" s="176"/>
      <c r="K204" s="176"/>
      <c r="L204" s="38"/>
      <c r="M204" s="38"/>
      <c r="N204" s="38"/>
      <c r="O204" s="38"/>
      <c r="P204" s="38"/>
      <c r="Q204" s="38"/>
      <c r="R204" s="38"/>
    </row>
    <row r="205" spans="1:18" s="22" customFormat="1" ht="12" x14ac:dyDescent="0.2">
      <c r="A205" s="175"/>
      <c r="B205" s="26"/>
      <c r="C205" s="176"/>
      <c r="D205" s="176"/>
      <c r="E205" s="176"/>
      <c r="F205" s="176"/>
      <c r="G205" s="176"/>
      <c r="H205" s="176"/>
      <c r="I205" s="176"/>
      <c r="J205" s="176"/>
      <c r="K205" s="176"/>
      <c r="L205" s="38"/>
      <c r="M205" s="38"/>
      <c r="N205" s="38"/>
      <c r="O205" s="38"/>
      <c r="P205" s="38"/>
      <c r="Q205" s="38"/>
      <c r="R205" s="38"/>
    </row>
    <row r="206" spans="1:18" s="22" customFormat="1" ht="12" x14ac:dyDescent="0.2">
      <c r="A206" s="175"/>
      <c r="B206" s="26"/>
      <c r="C206" s="176"/>
      <c r="D206" s="176"/>
      <c r="E206" s="176"/>
      <c r="F206" s="176"/>
      <c r="G206" s="176"/>
      <c r="H206" s="176"/>
      <c r="I206" s="176"/>
      <c r="J206" s="176"/>
      <c r="K206" s="176"/>
      <c r="L206" s="38"/>
      <c r="M206" s="38"/>
      <c r="N206" s="38"/>
      <c r="O206" s="38"/>
      <c r="P206" s="38"/>
      <c r="Q206" s="38"/>
      <c r="R206" s="38"/>
    </row>
    <row r="207" spans="1:18" s="22" customFormat="1" ht="12" x14ac:dyDescent="0.2">
      <c r="A207" s="175"/>
      <c r="B207" s="26"/>
      <c r="C207" s="176"/>
      <c r="D207" s="176"/>
      <c r="E207" s="176"/>
      <c r="F207" s="176"/>
      <c r="G207" s="176"/>
      <c r="H207" s="176"/>
      <c r="I207" s="176"/>
      <c r="J207" s="176"/>
      <c r="K207" s="176"/>
      <c r="L207" s="38"/>
      <c r="M207" s="38"/>
      <c r="N207" s="38"/>
      <c r="O207" s="38"/>
      <c r="P207" s="38"/>
      <c r="Q207" s="38"/>
      <c r="R207" s="38"/>
    </row>
    <row r="208" spans="1:18" s="22" customFormat="1" ht="12" x14ac:dyDescent="0.2">
      <c r="A208" s="175"/>
      <c r="B208" s="26"/>
      <c r="C208" s="176"/>
      <c r="D208" s="176"/>
      <c r="E208" s="176"/>
      <c r="F208" s="176"/>
      <c r="G208" s="176"/>
      <c r="H208" s="176"/>
      <c r="I208" s="176"/>
      <c r="J208" s="176"/>
      <c r="K208" s="176"/>
      <c r="L208" s="38"/>
      <c r="M208" s="38"/>
      <c r="N208" s="38"/>
      <c r="O208" s="38"/>
      <c r="P208" s="38"/>
      <c r="Q208" s="38"/>
      <c r="R208" s="38"/>
    </row>
    <row r="209" spans="1:18" s="22" customFormat="1" ht="12" x14ac:dyDescent="0.2">
      <c r="A209" s="175"/>
      <c r="B209" s="26"/>
      <c r="C209" s="176"/>
      <c r="D209" s="176"/>
      <c r="E209" s="176"/>
      <c r="F209" s="176"/>
      <c r="G209" s="176"/>
      <c r="H209" s="176"/>
      <c r="I209" s="176"/>
      <c r="J209" s="176"/>
      <c r="K209" s="176"/>
      <c r="L209" s="38"/>
      <c r="M209" s="38"/>
      <c r="N209" s="38"/>
      <c r="O209" s="38"/>
      <c r="P209" s="38"/>
      <c r="Q209" s="38"/>
      <c r="R209" s="38"/>
    </row>
    <row r="210" spans="1:18" s="22" customFormat="1" ht="12" x14ac:dyDescent="0.2">
      <c r="A210" s="175"/>
      <c r="B210" s="26"/>
      <c r="C210" s="176"/>
      <c r="D210" s="176"/>
      <c r="E210" s="176"/>
      <c r="F210" s="176"/>
      <c r="G210" s="176"/>
      <c r="H210" s="176"/>
      <c r="I210" s="176"/>
      <c r="J210" s="176"/>
      <c r="K210" s="176"/>
      <c r="L210" s="38"/>
      <c r="M210" s="38"/>
      <c r="N210" s="38"/>
      <c r="O210" s="38"/>
      <c r="P210" s="38"/>
      <c r="Q210" s="38"/>
      <c r="R210" s="38"/>
    </row>
    <row r="211" spans="1:18" s="22" customFormat="1" ht="12" x14ac:dyDescent="0.2">
      <c r="A211" s="175"/>
      <c r="B211" s="26"/>
      <c r="C211" s="176"/>
      <c r="D211" s="176"/>
      <c r="E211" s="176"/>
      <c r="F211" s="176"/>
      <c r="G211" s="176"/>
      <c r="H211" s="176"/>
      <c r="I211" s="176"/>
      <c r="J211" s="176"/>
      <c r="K211" s="176"/>
      <c r="L211" s="38"/>
      <c r="M211" s="38"/>
      <c r="N211" s="38"/>
      <c r="O211" s="38"/>
      <c r="P211" s="38"/>
      <c r="Q211" s="38"/>
      <c r="R211" s="38"/>
    </row>
    <row r="212" spans="1:18" s="22" customFormat="1" ht="12" x14ac:dyDescent="0.2">
      <c r="A212" s="175"/>
      <c r="B212" s="26"/>
      <c r="C212" s="176"/>
      <c r="D212" s="176"/>
      <c r="E212" s="176"/>
      <c r="F212" s="176"/>
      <c r="G212" s="176"/>
      <c r="H212" s="176"/>
      <c r="I212" s="176"/>
      <c r="J212" s="176"/>
      <c r="K212" s="176"/>
      <c r="L212" s="38"/>
      <c r="M212" s="38"/>
      <c r="N212" s="38"/>
      <c r="O212" s="38"/>
      <c r="P212" s="38"/>
      <c r="Q212" s="38"/>
      <c r="R212" s="38"/>
    </row>
    <row r="213" spans="1:18" s="22" customFormat="1" ht="12" x14ac:dyDescent="0.2">
      <c r="A213" s="175"/>
      <c r="B213" s="26"/>
      <c r="C213" s="176"/>
      <c r="D213" s="176"/>
      <c r="E213" s="176"/>
      <c r="F213" s="176"/>
      <c r="G213" s="176"/>
      <c r="H213" s="176"/>
      <c r="I213" s="176"/>
      <c r="J213" s="176"/>
      <c r="K213" s="176"/>
      <c r="L213" s="38"/>
      <c r="M213" s="38"/>
      <c r="N213" s="38"/>
      <c r="O213" s="38"/>
      <c r="P213" s="38"/>
      <c r="Q213" s="38"/>
      <c r="R213" s="38"/>
    </row>
    <row r="214" spans="1:18" s="22" customFormat="1" ht="12" x14ac:dyDescent="0.2">
      <c r="A214" s="175"/>
      <c r="B214" s="26"/>
      <c r="C214" s="176"/>
      <c r="D214" s="176"/>
      <c r="E214" s="176"/>
      <c r="F214" s="176"/>
      <c r="G214" s="176"/>
      <c r="H214" s="176"/>
      <c r="I214" s="176"/>
      <c r="J214" s="176"/>
      <c r="K214" s="176"/>
      <c r="L214" s="38"/>
      <c r="M214" s="38"/>
      <c r="N214" s="38"/>
      <c r="O214" s="38"/>
      <c r="P214" s="38"/>
      <c r="Q214" s="38"/>
      <c r="R214" s="38"/>
    </row>
    <row r="215" spans="1:18" s="22" customFormat="1" ht="12" x14ac:dyDescent="0.2">
      <c r="A215" s="175"/>
      <c r="B215" s="26"/>
      <c r="C215" s="176"/>
      <c r="D215" s="176"/>
      <c r="E215" s="176"/>
      <c r="F215" s="176"/>
      <c r="G215" s="176"/>
      <c r="H215" s="176"/>
      <c r="I215" s="176"/>
      <c r="J215" s="176"/>
      <c r="K215" s="176"/>
      <c r="L215" s="38"/>
      <c r="M215" s="38"/>
      <c r="N215" s="38"/>
      <c r="O215" s="38"/>
      <c r="P215" s="38"/>
      <c r="Q215" s="38"/>
      <c r="R215" s="38"/>
    </row>
    <row r="216" spans="1:18" s="22" customFormat="1" ht="12" x14ac:dyDescent="0.2">
      <c r="A216" s="175"/>
      <c r="B216" s="26"/>
      <c r="C216" s="176"/>
      <c r="D216" s="176"/>
      <c r="E216" s="176"/>
      <c r="F216" s="176"/>
      <c r="G216" s="176"/>
      <c r="H216" s="176"/>
      <c r="I216" s="176"/>
      <c r="J216" s="176"/>
      <c r="K216" s="176"/>
      <c r="L216" s="38"/>
      <c r="M216" s="38"/>
      <c r="N216" s="38"/>
      <c r="O216" s="38"/>
      <c r="P216" s="38"/>
      <c r="Q216" s="38"/>
      <c r="R216" s="38"/>
    </row>
    <row r="217" spans="1:18" s="22" customFormat="1" ht="12" x14ac:dyDescent="0.2">
      <c r="A217" s="175"/>
      <c r="B217" s="26"/>
      <c r="C217" s="176"/>
      <c r="D217" s="176"/>
      <c r="E217" s="176"/>
      <c r="F217" s="176"/>
      <c r="G217" s="176"/>
      <c r="H217" s="176"/>
      <c r="I217" s="176"/>
      <c r="J217" s="176"/>
      <c r="K217" s="176"/>
      <c r="L217" s="38"/>
      <c r="M217" s="38"/>
      <c r="N217" s="38"/>
      <c r="O217" s="38"/>
      <c r="P217" s="38"/>
      <c r="Q217" s="38"/>
      <c r="R217" s="38"/>
    </row>
    <row r="218" spans="1:18" s="22" customFormat="1" ht="12" x14ac:dyDescent="0.2">
      <c r="A218" s="175"/>
      <c r="B218" s="26"/>
      <c r="C218" s="176"/>
      <c r="D218" s="176"/>
      <c r="E218" s="176"/>
      <c r="F218" s="176"/>
      <c r="G218" s="176"/>
      <c r="H218" s="176"/>
      <c r="I218" s="176"/>
      <c r="J218" s="176"/>
      <c r="K218" s="176"/>
      <c r="L218" s="38"/>
      <c r="M218" s="38"/>
      <c r="N218" s="38"/>
      <c r="O218" s="38"/>
      <c r="P218" s="38"/>
      <c r="Q218" s="38"/>
      <c r="R218" s="38"/>
    </row>
    <row r="219" spans="1:18" s="22" customFormat="1" ht="12" x14ac:dyDescent="0.2">
      <c r="A219" s="175"/>
      <c r="B219" s="26"/>
      <c r="C219" s="176"/>
      <c r="D219" s="176"/>
      <c r="E219" s="176"/>
      <c r="F219" s="176"/>
      <c r="G219" s="176"/>
      <c r="H219" s="176"/>
      <c r="I219" s="176"/>
      <c r="J219" s="176"/>
      <c r="K219" s="176"/>
      <c r="L219" s="38"/>
      <c r="M219" s="38"/>
      <c r="N219" s="38"/>
      <c r="O219" s="38"/>
      <c r="P219" s="38"/>
      <c r="Q219" s="38"/>
      <c r="R219" s="38"/>
    </row>
    <row r="220" spans="1:18" s="22" customFormat="1" ht="12" x14ac:dyDescent="0.2">
      <c r="A220" s="175"/>
      <c r="B220" s="26"/>
      <c r="C220" s="176"/>
      <c r="D220" s="176"/>
      <c r="E220" s="176"/>
      <c r="F220" s="176"/>
      <c r="G220" s="176"/>
      <c r="H220" s="176"/>
      <c r="I220" s="176"/>
      <c r="J220" s="176"/>
      <c r="K220" s="176"/>
      <c r="L220" s="38"/>
      <c r="M220" s="38"/>
      <c r="N220" s="38"/>
      <c r="O220" s="38"/>
      <c r="P220" s="38"/>
      <c r="Q220" s="38"/>
      <c r="R220" s="38"/>
    </row>
    <row r="221" spans="1:18" s="22" customFormat="1" ht="12" x14ac:dyDescent="0.2">
      <c r="A221" s="175"/>
      <c r="B221" s="26"/>
      <c r="C221" s="176"/>
      <c r="D221" s="176"/>
      <c r="E221" s="176"/>
      <c r="F221" s="176"/>
      <c r="G221" s="176"/>
      <c r="H221" s="176"/>
      <c r="I221" s="176"/>
      <c r="J221" s="176"/>
      <c r="K221" s="176"/>
      <c r="L221" s="38"/>
      <c r="M221" s="38"/>
      <c r="N221" s="38"/>
      <c r="O221" s="38"/>
      <c r="P221" s="38"/>
      <c r="Q221" s="38"/>
      <c r="R221" s="38"/>
    </row>
    <row r="222" spans="1:18" s="22" customFormat="1" ht="12" x14ac:dyDescent="0.2">
      <c r="A222" s="175"/>
      <c r="B222" s="26"/>
      <c r="C222" s="176"/>
      <c r="D222" s="176"/>
      <c r="E222" s="176"/>
      <c r="F222" s="176"/>
      <c r="G222" s="176"/>
      <c r="H222" s="176"/>
      <c r="I222" s="176"/>
      <c r="J222" s="176"/>
      <c r="K222" s="176"/>
      <c r="L222" s="38"/>
      <c r="M222" s="38"/>
      <c r="N222" s="38"/>
      <c r="O222" s="38"/>
      <c r="P222" s="38"/>
      <c r="Q222" s="38"/>
      <c r="R222" s="38"/>
    </row>
    <row r="223" spans="1:18" s="22" customFormat="1" ht="12" x14ac:dyDescent="0.2">
      <c r="A223" s="175"/>
      <c r="B223" s="26"/>
      <c r="C223" s="176"/>
      <c r="D223" s="176"/>
      <c r="E223" s="176"/>
      <c r="F223" s="176"/>
      <c r="G223" s="176"/>
      <c r="H223" s="176"/>
      <c r="I223" s="176"/>
      <c r="J223" s="176"/>
      <c r="K223" s="176"/>
      <c r="L223" s="38"/>
      <c r="M223" s="38"/>
      <c r="N223" s="38"/>
      <c r="O223" s="38"/>
      <c r="P223" s="38"/>
      <c r="Q223" s="38"/>
      <c r="R223" s="38"/>
    </row>
    <row r="224" spans="1:18" s="22" customFormat="1" ht="12" x14ac:dyDescent="0.2">
      <c r="A224" s="175"/>
      <c r="B224" s="26"/>
      <c r="C224" s="176"/>
      <c r="D224" s="176"/>
      <c r="E224" s="176"/>
      <c r="F224" s="176"/>
      <c r="G224" s="176"/>
      <c r="H224" s="176"/>
      <c r="I224" s="176"/>
      <c r="J224" s="176"/>
      <c r="K224" s="176"/>
      <c r="L224" s="38"/>
      <c r="M224" s="38"/>
      <c r="N224" s="38"/>
      <c r="O224" s="38"/>
      <c r="P224" s="38"/>
      <c r="Q224" s="38"/>
      <c r="R224" s="38"/>
    </row>
    <row r="225" spans="1:18" s="22" customFormat="1" ht="12" x14ac:dyDescent="0.2">
      <c r="A225" s="175"/>
      <c r="B225" s="26"/>
      <c r="C225" s="176"/>
      <c r="D225" s="176"/>
      <c r="E225" s="176"/>
      <c r="F225" s="176"/>
      <c r="G225" s="176"/>
      <c r="H225" s="176"/>
      <c r="I225" s="176"/>
      <c r="J225" s="176"/>
      <c r="K225" s="176"/>
      <c r="L225" s="38"/>
      <c r="M225" s="38"/>
      <c r="N225" s="38"/>
      <c r="O225" s="38"/>
      <c r="P225" s="38"/>
      <c r="Q225" s="38"/>
      <c r="R225" s="38"/>
    </row>
    <row r="226" spans="1:18" s="22" customFormat="1" ht="12" x14ac:dyDescent="0.2">
      <c r="A226" s="175"/>
      <c r="B226" s="26"/>
      <c r="C226" s="176"/>
      <c r="D226" s="176"/>
      <c r="E226" s="176"/>
      <c r="F226" s="176"/>
      <c r="G226" s="176"/>
      <c r="H226" s="176"/>
      <c r="I226" s="176"/>
      <c r="J226" s="176"/>
      <c r="K226" s="176"/>
      <c r="L226" s="38"/>
      <c r="M226" s="38"/>
      <c r="N226" s="38"/>
      <c r="O226" s="38"/>
      <c r="P226" s="38"/>
      <c r="Q226" s="38"/>
      <c r="R226" s="38"/>
    </row>
    <row r="227" spans="1:18" s="22" customFormat="1" ht="12" x14ac:dyDescent="0.2">
      <c r="A227" s="175"/>
      <c r="B227" s="26"/>
      <c r="C227" s="176"/>
      <c r="D227" s="176"/>
      <c r="E227" s="176"/>
      <c r="F227" s="176"/>
      <c r="G227" s="176"/>
      <c r="H227" s="176"/>
      <c r="I227" s="176"/>
      <c r="J227" s="176"/>
      <c r="K227" s="176"/>
      <c r="L227" s="38"/>
      <c r="M227" s="38"/>
      <c r="N227" s="38"/>
      <c r="O227" s="38"/>
      <c r="P227" s="38"/>
      <c r="Q227" s="38"/>
      <c r="R227" s="38"/>
    </row>
    <row r="228" spans="1:18" s="22" customFormat="1" ht="12" x14ac:dyDescent="0.2">
      <c r="A228" s="175"/>
      <c r="B228" s="26"/>
      <c r="C228" s="176"/>
      <c r="D228" s="176"/>
      <c r="E228" s="176"/>
      <c r="F228" s="176"/>
      <c r="G228" s="176"/>
      <c r="H228" s="176"/>
      <c r="I228" s="176"/>
      <c r="J228" s="176"/>
      <c r="K228" s="176"/>
      <c r="L228" s="38"/>
      <c r="M228" s="38"/>
      <c r="N228" s="38"/>
      <c r="O228" s="38"/>
      <c r="P228" s="38"/>
      <c r="Q228" s="38"/>
      <c r="R228" s="38"/>
    </row>
    <row r="229" spans="1:18" s="22" customFormat="1" ht="12" x14ac:dyDescent="0.2">
      <c r="A229" s="175"/>
      <c r="B229" s="26"/>
      <c r="C229" s="176"/>
      <c r="D229" s="176"/>
      <c r="E229" s="176"/>
      <c r="F229" s="176"/>
      <c r="G229" s="176"/>
      <c r="H229" s="176"/>
      <c r="I229" s="176"/>
      <c r="J229" s="176"/>
      <c r="K229" s="176"/>
      <c r="L229" s="38"/>
      <c r="M229" s="38"/>
      <c r="N229" s="38"/>
      <c r="O229" s="38"/>
      <c r="P229" s="38"/>
      <c r="Q229" s="38"/>
      <c r="R229" s="38"/>
    </row>
    <row r="230" spans="1:18" s="22" customFormat="1" ht="12" x14ac:dyDescent="0.2">
      <c r="A230" s="175"/>
      <c r="B230" s="26"/>
      <c r="C230" s="176"/>
      <c r="D230" s="176"/>
      <c r="E230" s="176"/>
      <c r="F230" s="176"/>
      <c r="G230" s="176"/>
      <c r="H230" s="176"/>
      <c r="I230" s="176"/>
      <c r="J230" s="176"/>
      <c r="K230" s="176"/>
      <c r="L230" s="38"/>
      <c r="M230" s="38"/>
      <c r="N230" s="38"/>
      <c r="O230" s="38"/>
      <c r="P230" s="38"/>
      <c r="Q230" s="38"/>
      <c r="R230" s="38"/>
    </row>
    <row r="231" spans="1:18" s="22" customFormat="1" ht="12" x14ac:dyDescent="0.2">
      <c r="A231" s="175"/>
      <c r="B231" s="26"/>
      <c r="C231" s="176"/>
      <c r="D231" s="176"/>
      <c r="E231" s="176"/>
      <c r="F231" s="176"/>
      <c r="G231" s="176"/>
      <c r="H231" s="176"/>
      <c r="I231" s="176"/>
      <c r="J231" s="176"/>
      <c r="K231" s="176"/>
      <c r="L231" s="38"/>
      <c r="M231" s="38"/>
      <c r="N231" s="38"/>
      <c r="O231" s="38"/>
      <c r="P231" s="38"/>
      <c r="Q231" s="38"/>
      <c r="R231" s="38"/>
    </row>
    <row r="232" spans="1:18" s="22" customFormat="1" ht="12" x14ac:dyDescent="0.2">
      <c r="A232" s="175"/>
      <c r="B232" s="26"/>
      <c r="C232" s="176"/>
      <c r="D232" s="176"/>
      <c r="E232" s="176"/>
      <c r="F232" s="176"/>
      <c r="G232" s="176"/>
      <c r="H232" s="176"/>
      <c r="I232" s="176"/>
      <c r="J232" s="176"/>
      <c r="K232" s="176"/>
      <c r="L232" s="38"/>
      <c r="M232" s="38"/>
      <c r="N232" s="38"/>
      <c r="O232" s="38"/>
      <c r="P232" s="38"/>
      <c r="Q232" s="38"/>
      <c r="R232" s="38"/>
    </row>
    <row r="233" spans="1:18" s="22" customFormat="1" ht="12" x14ac:dyDescent="0.2">
      <c r="A233" s="175"/>
      <c r="B233" s="26"/>
      <c r="C233" s="176"/>
      <c r="D233" s="176"/>
      <c r="E233" s="176"/>
      <c r="F233" s="176"/>
      <c r="G233" s="176"/>
      <c r="H233" s="176"/>
      <c r="I233" s="176"/>
      <c r="J233" s="176"/>
      <c r="K233" s="176"/>
      <c r="L233" s="38"/>
      <c r="M233" s="38"/>
      <c r="N233" s="38"/>
      <c r="O233" s="38"/>
      <c r="P233" s="38"/>
      <c r="Q233" s="38"/>
      <c r="R233" s="38"/>
    </row>
    <row r="234" spans="1:18" s="22" customFormat="1" ht="12" x14ac:dyDescent="0.2">
      <c r="A234" s="175"/>
      <c r="B234" s="26"/>
      <c r="C234" s="176"/>
      <c r="D234" s="176"/>
      <c r="E234" s="176"/>
      <c r="F234" s="176"/>
      <c r="G234" s="176"/>
      <c r="H234" s="176"/>
      <c r="I234" s="176"/>
      <c r="J234" s="176"/>
      <c r="K234" s="176"/>
      <c r="L234" s="38"/>
      <c r="M234" s="38"/>
      <c r="N234" s="38"/>
      <c r="O234" s="38"/>
      <c r="P234" s="38"/>
      <c r="Q234" s="38"/>
      <c r="R234" s="38"/>
    </row>
    <row r="235" spans="1:18" s="22" customFormat="1" ht="12" x14ac:dyDescent="0.2">
      <c r="A235" s="175"/>
      <c r="B235" s="26"/>
      <c r="C235" s="176"/>
      <c r="D235" s="176"/>
      <c r="E235" s="176"/>
      <c r="F235" s="176"/>
      <c r="G235" s="176"/>
      <c r="H235" s="176"/>
      <c r="I235" s="176"/>
      <c r="J235" s="176"/>
      <c r="K235" s="176"/>
      <c r="L235" s="38"/>
      <c r="M235" s="38"/>
      <c r="N235" s="38"/>
      <c r="O235" s="38"/>
      <c r="P235" s="38"/>
      <c r="Q235" s="38"/>
      <c r="R235" s="38"/>
    </row>
    <row r="236" spans="1:18" s="22" customFormat="1" ht="12" x14ac:dyDescent="0.2">
      <c r="A236" s="175"/>
      <c r="B236" s="26"/>
      <c r="C236" s="176"/>
      <c r="D236" s="176"/>
      <c r="E236" s="176"/>
      <c r="F236" s="176"/>
      <c r="G236" s="176"/>
      <c r="H236" s="176"/>
      <c r="I236" s="176"/>
      <c r="J236" s="176"/>
      <c r="K236" s="176"/>
      <c r="L236" s="38"/>
      <c r="M236" s="38"/>
      <c r="N236" s="38"/>
      <c r="O236" s="38"/>
      <c r="P236" s="38"/>
      <c r="Q236" s="38"/>
      <c r="R236" s="38"/>
    </row>
    <row r="237" spans="1:18" s="22" customFormat="1" ht="12" x14ac:dyDescent="0.2">
      <c r="A237" s="175"/>
      <c r="B237" s="26"/>
      <c r="C237" s="176"/>
      <c r="D237" s="176"/>
      <c r="E237" s="176"/>
      <c r="F237" s="176"/>
      <c r="G237" s="176"/>
      <c r="H237" s="176"/>
      <c r="I237" s="176"/>
      <c r="J237" s="176"/>
      <c r="K237" s="176"/>
      <c r="L237" s="38"/>
      <c r="M237" s="38"/>
      <c r="N237" s="38"/>
      <c r="O237" s="38"/>
      <c r="P237" s="38"/>
      <c r="Q237" s="38"/>
      <c r="R237" s="38"/>
    </row>
    <row r="238" spans="1:18" s="22" customFormat="1" ht="12" x14ac:dyDescent="0.2">
      <c r="A238" s="175"/>
      <c r="B238" s="26"/>
      <c r="C238" s="176"/>
      <c r="D238" s="176"/>
      <c r="E238" s="176"/>
      <c r="F238" s="176"/>
      <c r="G238" s="176"/>
      <c r="H238" s="176"/>
      <c r="I238" s="176"/>
      <c r="J238" s="176"/>
      <c r="K238" s="176"/>
      <c r="L238" s="38"/>
      <c r="M238" s="38"/>
      <c r="N238" s="38"/>
      <c r="O238" s="38"/>
      <c r="P238" s="38"/>
      <c r="Q238" s="38"/>
      <c r="R238" s="38"/>
    </row>
    <row r="239" spans="1:18" s="22" customFormat="1" ht="12" x14ac:dyDescent="0.2">
      <c r="A239" s="175"/>
      <c r="B239" s="26"/>
      <c r="C239" s="176"/>
      <c r="D239" s="176"/>
      <c r="E239" s="176"/>
      <c r="F239" s="176"/>
      <c r="G239" s="176"/>
      <c r="H239" s="176"/>
      <c r="I239" s="176"/>
      <c r="J239" s="176"/>
      <c r="K239" s="176"/>
      <c r="L239" s="38"/>
      <c r="M239" s="38"/>
      <c r="N239" s="38"/>
      <c r="O239" s="38"/>
      <c r="P239" s="38"/>
      <c r="Q239" s="38"/>
      <c r="R239" s="38"/>
    </row>
    <row r="240" spans="1:18" s="22" customFormat="1" ht="12" x14ac:dyDescent="0.2">
      <c r="A240" s="175"/>
      <c r="B240" s="26"/>
      <c r="C240" s="176"/>
      <c r="D240" s="176"/>
      <c r="E240" s="176"/>
      <c r="F240" s="176"/>
      <c r="G240" s="176"/>
      <c r="H240" s="176"/>
      <c r="I240" s="176"/>
      <c r="J240" s="176"/>
      <c r="K240" s="176"/>
      <c r="L240" s="38"/>
      <c r="M240" s="38"/>
      <c r="N240" s="38"/>
      <c r="O240" s="38"/>
      <c r="P240" s="38"/>
      <c r="Q240" s="38"/>
      <c r="R240" s="38"/>
    </row>
    <row r="241" spans="1:18" s="22" customFormat="1" ht="12" x14ac:dyDescent="0.2">
      <c r="A241" s="175"/>
      <c r="B241" s="26"/>
      <c r="C241" s="176"/>
      <c r="D241" s="176"/>
      <c r="E241" s="176"/>
      <c r="F241" s="176"/>
      <c r="G241" s="176"/>
      <c r="H241" s="176"/>
      <c r="I241" s="176"/>
      <c r="J241" s="176"/>
      <c r="K241" s="176"/>
      <c r="L241" s="38"/>
      <c r="M241" s="38"/>
      <c r="N241" s="38"/>
      <c r="O241" s="38"/>
      <c r="P241" s="38"/>
      <c r="Q241" s="38"/>
      <c r="R241" s="38"/>
    </row>
    <row r="242" spans="1:18" s="22" customFormat="1" ht="12" x14ac:dyDescent="0.2">
      <c r="A242" s="175"/>
      <c r="B242" s="26"/>
      <c r="C242" s="176"/>
      <c r="D242" s="176"/>
      <c r="E242" s="176"/>
      <c r="F242" s="176"/>
      <c r="G242" s="176"/>
      <c r="H242" s="176"/>
      <c r="I242" s="176"/>
      <c r="J242" s="176"/>
      <c r="K242" s="176"/>
      <c r="L242" s="38"/>
      <c r="M242" s="38"/>
      <c r="N242" s="38"/>
      <c r="O242" s="38"/>
      <c r="P242" s="38"/>
      <c r="Q242" s="38"/>
      <c r="R242" s="38"/>
    </row>
    <row r="243" spans="1:18" s="22" customFormat="1" ht="12" x14ac:dyDescent="0.2">
      <c r="A243" s="175"/>
      <c r="B243" s="26"/>
      <c r="C243" s="176"/>
      <c r="D243" s="176"/>
      <c r="E243" s="176"/>
      <c r="F243" s="176"/>
      <c r="G243" s="176"/>
      <c r="H243" s="176"/>
      <c r="I243" s="176"/>
      <c r="J243" s="176"/>
      <c r="K243" s="176"/>
      <c r="L243" s="38"/>
      <c r="M243" s="38"/>
      <c r="N243" s="38"/>
      <c r="O243" s="38"/>
      <c r="P243" s="38"/>
      <c r="Q243" s="38"/>
      <c r="R243" s="38"/>
    </row>
    <row r="244" spans="1:18" s="22" customFormat="1" ht="12" x14ac:dyDescent="0.2">
      <c r="A244" s="175"/>
      <c r="B244" s="26"/>
      <c r="C244" s="176"/>
      <c r="D244" s="176"/>
      <c r="E244" s="176"/>
      <c r="F244" s="176"/>
      <c r="G244" s="176"/>
      <c r="H244" s="176"/>
      <c r="I244" s="176"/>
      <c r="J244" s="176"/>
      <c r="K244" s="176"/>
      <c r="L244" s="38"/>
      <c r="M244" s="38"/>
      <c r="N244" s="38"/>
      <c r="O244" s="38"/>
      <c r="P244" s="38"/>
      <c r="Q244" s="38"/>
      <c r="R244" s="38"/>
    </row>
    <row r="245" spans="1:18" s="22" customFormat="1" ht="12" x14ac:dyDescent="0.2">
      <c r="A245" s="175"/>
      <c r="B245" s="26"/>
      <c r="C245" s="176"/>
      <c r="D245" s="176"/>
      <c r="E245" s="176"/>
      <c r="F245" s="176"/>
      <c r="G245" s="176"/>
      <c r="H245" s="176"/>
      <c r="I245" s="176"/>
      <c r="J245" s="176"/>
      <c r="K245" s="176"/>
      <c r="L245" s="38"/>
      <c r="M245" s="38"/>
      <c r="N245" s="38"/>
      <c r="O245" s="38"/>
      <c r="P245" s="38"/>
      <c r="Q245" s="38"/>
      <c r="R245" s="38"/>
    </row>
    <row r="246" spans="1:18" s="22" customFormat="1" ht="12" x14ac:dyDescent="0.2">
      <c r="A246" s="175"/>
      <c r="B246" s="26"/>
      <c r="C246" s="176"/>
      <c r="D246" s="176"/>
      <c r="E246" s="176"/>
      <c r="F246" s="176"/>
      <c r="G246" s="176"/>
      <c r="H246" s="176"/>
      <c r="I246" s="176"/>
      <c r="J246" s="176"/>
      <c r="K246" s="176"/>
      <c r="L246" s="38"/>
      <c r="M246" s="38"/>
      <c r="N246" s="38"/>
      <c r="O246" s="38"/>
      <c r="P246" s="38"/>
      <c r="Q246" s="38"/>
      <c r="R246" s="38"/>
    </row>
    <row r="247" spans="1:18" s="22" customFormat="1" ht="12" x14ac:dyDescent="0.2">
      <c r="A247" s="175"/>
      <c r="B247" s="26"/>
      <c r="C247" s="176"/>
      <c r="D247" s="176"/>
      <c r="E247" s="176"/>
      <c r="F247" s="176"/>
      <c r="G247" s="176"/>
      <c r="H247" s="176"/>
      <c r="I247" s="176"/>
      <c r="J247" s="176"/>
      <c r="K247" s="176"/>
      <c r="L247" s="38"/>
      <c r="M247" s="38"/>
      <c r="N247" s="38"/>
      <c r="O247" s="38"/>
      <c r="P247" s="38"/>
      <c r="Q247" s="38"/>
      <c r="R247" s="38"/>
    </row>
    <row r="248" spans="1:18" s="22" customFormat="1" ht="12" x14ac:dyDescent="0.2">
      <c r="A248" s="175"/>
      <c r="B248" s="26"/>
      <c r="C248" s="176"/>
      <c r="D248" s="176"/>
      <c r="E248" s="176"/>
      <c r="F248" s="176"/>
      <c r="G248" s="176"/>
      <c r="H248" s="176"/>
      <c r="I248" s="176"/>
      <c r="J248" s="176"/>
      <c r="K248" s="176"/>
      <c r="L248" s="38"/>
      <c r="M248" s="38"/>
      <c r="N248" s="38"/>
      <c r="O248" s="38"/>
      <c r="P248" s="38"/>
      <c r="Q248" s="38"/>
      <c r="R248" s="38"/>
    </row>
    <row r="249" spans="1:18" s="22" customFormat="1" ht="12" x14ac:dyDescent="0.2">
      <c r="A249" s="175"/>
      <c r="B249" s="26"/>
      <c r="C249" s="176"/>
      <c r="D249" s="176"/>
      <c r="E249" s="176"/>
      <c r="F249" s="176"/>
      <c r="G249" s="176"/>
      <c r="H249" s="176"/>
      <c r="I249" s="176"/>
      <c r="J249" s="176"/>
      <c r="K249" s="176"/>
      <c r="L249" s="38"/>
      <c r="M249" s="38"/>
      <c r="N249" s="38"/>
      <c r="O249" s="38"/>
      <c r="P249" s="38"/>
      <c r="Q249" s="38"/>
      <c r="R249" s="38"/>
    </row>
    <row r="250" spans="1:18" s="22" customFormat="1" ht="12" x14ac:dyDescent="0.2">
      <c r="A250" s="175"/>
      <c r="B250" s="26"/>
      <c r="C250" s="176"/>
      <c r="D250" s="176"/>
      <c r="E250" s="176"/>
      <c r="F250" s="176"/>
      <c r="G250" s="176"/>
      <c r="H250" s="176"/>
      <c r="I250" s="176"/>
      <c r="J250" s="176"/>
      <c r="K250" s="176"/>
      <c r="L250" s="38"/>
      <c r="M250" s="38"/>
      <c r="N250" s="38"/>
      <c r="O250" s="38"/>
      <c r="P250" s="38"/>
      <c r="Q250" s="38"/>
      <c r="R250" s="38"/>
    </row>
    <row r="251" spans="1:18" s="22" customFormat="1" ht="12" x14ac:dyDescent="0.2">
      <c r="A251" s="175"/>
      <c r="B251" s="26"/>
      <c r="C251" s="176"/>
      <c r="D251" s="176"/>
      <c r="E251" s="176"/>
      <c r="F251" s="176"/>
      <c r="G251" s="176"/>
      <c r="H251" s="176"/>
      <c r="I251" s="176"/>
      <c r="J251" s="176"/>
      <c r="K251" s="176"/>
      <c r="L251" s="38"/>
      <c r="M251" s="38"/>
      <c r="N251" s="38"/>
      <c r="O251" s="38"/>
      <c r="P251" s="38"/>
      <c r="Q251" s="38"/>
      <c r="R251" s="38"/>
    </row>
    <row r="252" spans="1:18" s="22" customFormat="1" ht="12" x14ac:dyDescent="0.2">
      <c r="A252" s="175"/>
      <c r="B252" s="26"/>
      <c r="C252" s="176"/>
      <c r="D252" s="176"/>
      <c r="E252" s="176"/>
      <c r="F252" s="176"/>
      <c r="G252" s="176"/>
      <c r="H252" s="176"/>
      <c r="I252" s="176"/>
      <c r="J252" s="176"/>
      <c r="K252" s="176"/>
      <c r="L252" s="38"/>
      <c r="M252" s="38"/>
      <c r="N252" s="38"/>
      <c r="O252" s="38"/>
      <c r="P252" s="38"/>
      <c r="Q252" s="38"/>
      <c r="R252" s="38"/>
    </row>
    <row r="253" spans="1:18" s="22" customFormat="1" ht="12" x14ac:dyDescent="0.2">
      <c r="A253" s="175"/>
      <c r="B253" s="26"/>
      <c r="C253" s="176"/>
      <c r="D253" s="176"/>
      <c r="E253" s="176"/>
      <c r="F253" s="176"/>
      <c r="G253" s="176"/>
      <c r="H253" s="176"/>
      <c r="I253" s="176"/>
      <c r="J253" s="176"/>
      <c r="K253" s="176"/>
      <c r="L253" s="38"/>
      <c r="M253" s="38"/>
      <c r="N253" s="38"/>
      <c r="O253" s="38"/>
      <c r="P253" s="38"/>
      <c r="Q253" s="38"/>
      <c r="R253" s="38"/>
    </row>
    <row r="254" spans="1:18" s="22" customFormat="1" ht="12" x14ac:dyDescent="0.2">
      <c r="A254" s="175"/>
      <c r="B254" s="26"/>
      <c r="C254" s="176"/>
      <c r="D254" s="176"/>
      <c r="E254" s="176"/>
      <c r="F254" s="176"/>
      <c r="G254" s="176"/>
      <c r="H254" s="176"/>
      <c r="I254" s="176"/>
      <c r="J254" s="176"/>
      <c r="K254" s="176"/>
      <c r="L254" s="38"/>
      <c r="M254" s="38"/>
      <c r="N254" s="38"/>
      <c r="O254" s="38"/>
      <c r="P254" s="38"/>
      <c r="Q254" s="38"/>
      <c r="R254" s="38"/>
    </row>
    <row r="255" spans="1:18" s="22" customFormat="1" ht="12" x14ac:dyDescent="0.2">
      <c r="A255" s="175"/>
      <c r="B255" s="26"/>
      <c r="C255" s="176"/>
      <c r="D255" s="176"/>
      <c r="E255" s="176"/>
      <c r="F255" s="176"/>
      <c r="G255" s="176"/>
      <c r="H255" s="176"/>
      <c r="I255" s="176"/>
      <c r="J255" s="176"/>
      <c r="K255" s="176"/>
      <c r="L255" s="38"/>
      <c r="M255" s="38"/>
      <c r="N255" s="38"/>
      <c r="O255" s="38"/>
      <c r="P255" s="38"/>
      <c r="Q255" s="38"/>
      <c r="R255" s="38"/>
    </row>
    <row r="256" spans="1:18" s="22" customFormat="1" ht="12" x14ac:dyDescent="0.2">
      <c r="A256" s="175"/>
      <c r="B256" s="26"/>
      <c r="C256" s="176"/>
      <c r="D256" s="176"/>
      <c r="E256" s="176"/>
      <c r="F256" s="176"/>
      <c r="G256" s="176"/>
      <c r="H256" s="176"/>
      <c r="I256" s="176"/>
      <c r="J256" s="176"/>
      <c r="K256" s="176"/>
      <c r="L256" s="38"/>
      <c r="M256" s="38"/>
      <c r="N256" s="38"/>
      <c r="O256" s="38"/>
      <c r="P256" s="38"/>
      <c r="Q256" s="38"/>
      <c r="R256" s="38"/>
    </row>
    <row r="257" spans="1:18" s="22" customFormat="1" ht="12" x14ac:dyDescent="0.2">
      <c r="A257" s="175"/>
      <c r="B257" s="26"/>
      <c r="C257" s="176"/>
      <c r="D257" s="176"/>
      <c r="E257" s="176"/>
      <c r="F257" s="176"/>
      <c r="G257" s="176"/>
      <c r="H257" s="176"/>
      <c r="I257" s="176"/>
      <c r="J257" s="176"/>
      <c r="K257" s="176"/>
      <c r="L257" s="38"/>
      <c r="M257" s="38"/>
      <c r="N257" s="38"/>
      <c r="O257" s="38"/>
      <c r="P257" s="38"/>
      <c r="Q257" s="38"/>
      <c r="R257" s="38"/>
    </row>
    <row r="258" spans="1:18" s="22" customFormat="1" ht="12" x14ac:dyDescent="0.2">
      <c r="A258" s="175"/>
      <c r="B258" s="26"/>
      <c r="C258" s="176"/>
      <c r="D258" s="176"/>
      <c r="E258" s="176"/>
      <c r="F258" s="176"/>
      <c r="G258" s="176"/>
      <c r="H258" s="176"/>
      <c r="I258" s="176"/>
      <c r="J258" s="176"/>
      <c r="K258" s="176"/>
      <c r="L258" s="38"/>
      <c r="M258" s="38"/>
      <c r="N258" s="38"/>
      <c r="O258" s="38"/>
      <c r="P258" s="38"/>
      <c r="Q258" s="38"/>
      <c r="R258" s="38"/>
    </row>
    <row r="259" spans="1:18" s="22" customFormat="1" ht="12" x14ac:dyDescent="0.2">
      <c r="A259" s="175"/>
      <c r="B259" s="26"/>
      <c r="C259" s="176"/>
      <c r="D259" s="176"/>
      <c r="E259" s="176"/>
      <c r="F259" s="176"/>
      <c r="G259" s="176"/>
      <c r="H259" s="176"/>
      <c r="I259" s="176"/>
      <c r="J259" s="176"/>
      <c r="K259" s="176"/>
      <c r="L259" s="38"/>
      <c r="M259" s="38"/>
      <c r="N259" s="38"/>
      <c r="O259" s="38"/>
      <c r="P259" s="38"/>
      <c r="Q259" s="38"/>
      <c r="R259" s="38"/>
    </row>
    <row r="260" spans="1:18" s="22" customFormat="1" ht="12" x14ac:dyDescent="0.2">
      <c r="A260" s="175"/>
      <c r="B260" s="26"/>
      <c r="C260" s="176"/>
      <c r="D260" s="176"/>
      <c r="E260" s="176"/>
      <c r="F260" s="176"/>
      <c r="G260" s="176"/>
      <c r="H260" s="176"/>
      <c r="I260" s="176"/>
      <c r="J260" s="176"/>
      <c r="K260" s="176"/>
      <c r="L260" s="38"/>
      <c r="M260" s="38"/>
      <c r="N260" s="38"/>
      <c r="O260" s="38"/>
      <c r="P260" s="38"/>
      <c r="Q260" s="38"/>
      <c r="R260" s="38"/>
    </row>
    <row r="261" spans="1:18" s="22" customFormat="1" ht="12" x14ac:dyDescent="0.2">
      <c r="A261" s="175"/>
      <c r="B261" s="26"/>
      <c r="C261" s="176"/>
      <c r="D261" s="176"/>
      <c r="E261" s="176"/>
      <c r="F261" s="176"/>
      <c r="G261" s="176"/>
      <c r="H261" s="176"/>
      <c r="I261" s="176"/>
      <c r="J261" s="176"/>
      <c r="K261" s="176"/>
      <c r="L261" s="38"/>
      <c r="M261" s="38"/>
      <c r="N261" s="38"/>
      <c r="O261" s="38"/>
      <c r="P261" s="38"/>
      <c r="Q261" s="38"/>
      <c r="R261" s="38"/>
    </row>
    <row r="262" spans="1:18" s="22" customFormat="1" ht="12" x14ac:dyDescent="0.2">
      <c r="A262" s="175"/>
      <c r="B262" s="26"/>
      <c r="C262" s="176"/>
      <c r="D262" s="176"/>
      <c r="E262" s="176"/>
      <c r="F262" s="176"/>
      <c r="G262" s="176"/>
      <c r="H262" s="176"/>
      <c r="I262" s="176"/>
      <c r="J262" s="176"/>
      <c r="K262" s="176"/>
      <c r="L262" s="38"/>
      <c r="M262" s="38"/>
      <c r="N262" s="38"/>
      <c r="O262" s="38"/>
      <c r="P262" s="38"/>
      <c r="Q262" s="38"/>
      <c r="R262" s="38"/>
    </row>
    <row r="263" spans="1:18" s="22" customFormat="1" ht="12" x14ac:dyDescent="0.2">
      <c r="A263" s="175"/>
      <c r="B263" s="26"/>
      <c r="C263" s="176"/>
      <c r="D263" s="176"/>
      <c r="E263" s="176"/>
      <c r="F263" s="176"/>
      <c r="G263" s="176"/>
      <c r="H263" s="176"/>
      <c r="I263" s="176"/>
      <c r="J263" s="176"/>
      <c r="K263" s="176"/>
      <c r="L263" s="38"/>
      <c r="M263" s="38"/>
      <c r="N263" s="38"/>
      <c r="O263" s="38"/>
      <c r="P263" s="38"/>
      <c r="Q263" s="38"/>
      <c r="R263" s="38"/>
    </row>
    <row r="264" spans="1:18" s="22" customFormat="1" ht="12" x14ac:dyDescent="0.2">
      <c r="A264" s="175"/>
      <c r="B264" s="26"/>
      <c r="C264" s="176"/>
      <c r="D264" s="176"/>
      <c r="E264" s="176"/>
      <c r="F264" s="176"/>
      <c r="G264" s="176"/>
      <c r="H264" s="176"/>
      <c r="I264" s="176"/>
      <c r="J264" s="176"/>
      <c r="K264" s="176"/>
      <c r="L264" s="38"/>
      <c r="M264" s="38"/>
      <c r="N264" s="38"/>
      <c r="O264" s="38"/>
      <c r="P264" s="38"/>
      <c r="Q264" s="38"/>
      <c r="R264" s="38"/>
    </row>
    <row r="265" spans="1:18" s="22" customFormat="1" ht="12" x14ac:dyDescent="0.2">
      <c r="A265" s="175"/>
      <c r="B265" s="26"/>
      <c r="C265" s="176"/>
      <c r="D265" s="176"/>
      <c r="E265" s="176"/>
      <c r="F265" s="176"/>
      <c r="G265" s="176"/>
      <c r="H265" s="176"/>
      <c r="I265" s="176"/>
      <c r="J265" s="176"/>
      <c r="K265" s="176"/>
      <c r="L265" s="38"/>
      <c r="M265" s="38"/>
      <c r="N265" s="38"/>
      <c r="O265" s="38"/>
      <c r="P265" s="38"/>
      <c r="Q265" s="38"/>
      <c r="R265" s="38"/>
    </row>
    <row r="266" spans="1:18" s="22" customFormat="1" ht="12" x14ac:dyDescent="0.2">
      <c r="A266" s="175"/>
      <c r="B266" s="26"/>
      <c r="C266" s="176"/>
      <c r="D266" s="176"/>
      <c r="E266" s="176"/>
      <c r="F266" s="176"/>
      <c r="G266" s="176"/>
      <c r="H266" s="176"/>
      <c r="I266" s="176"/>
      <c r="J266" s="176"/>
      <c r="K266" s="176"/>
      <c r="L266" s="38"/>
      <c r="M266" s="38"/>
      <c r="N266" s="38"/>
      <c r="O266" s="38"/>
      <c r="P266" s="38"/>
      <c r="Q266" s="38"/>
      <c r="R266" s="38"/>
    </row>
    <row r="267" spans="1:18" s="22" customFormat="1" ht="12" x14ac:dyDescent="0.2">
      <c r="A267" s="175"/>
      <c r="B267" s="26"/>
      <c r="C267" s="176"/>
      <c r="D267" s="176"/>
      <c r="E267" s="176"/>
      <c r="F267" s="176"/>
      <c r="G267" s="176"/>
      <c r="H267" s="176"/>
      <c r="I267" s="176"/>
      <c r="J267" s="176"/>
      <c r="K267" s="176"/>
      <c r="L267" s="38"/>
      <c r="M267" s="38"/>
      <c r="N267" s="38"/>
      <c r="O267" s="38"/>
      <c r="P267" s="38"/>
      <c r="Q267" s="38"/>
      <c r="R267" s="38"/>
    </row>
    <row r="268" spans="1:18" s="22" customFormat="1" ht="12" x14ac:dyDescent="0.2">
      <c r="A268" s="175"/>
      <c r="B268" s="26"/>
      <c r="C268" s="176"/>
      <c r="D268" s="176"/>
      <c r="E268" s="176"/>
      <c r="F268" s="176"/>
      <c r="G268" s="176"/>
      <c r="H268" s="176"/>
      <c r="I268" s="176"/>
      <c r="J268" s="176"/>
      <c r="K268" s="176"/>
      <c r="L268" s="38"/>
      <c r="M268" s="38"/>
      <c r="N268" s="38"/>
      <c r="O268" s="38"/>
      <c r="P268" s="38"/>
      <c r="Q268" s="38"/>
      <c r="R268" s="38"/>
    </row>
    <row r="269" spans="1:18" s="22" customFormat="1" ht="12" x14ac:dyDescent="0.2">
      <c r="A269" s="175"/>
      <c r="B269" s="26"/>
      <c r="C269" s="176"/>
      <c r="D269" s="176"/>
      <c r="E269" s="176"/>
      <c r="F269" s="176"/>
      <c r="G269" s="176"/>
      <c r="H269" s="176"/>
      <c r="I269" s="176"/>
      <c r="J269" s="176"/>
      <c r="K269" s="176"/>
      <c r="L269" s="38"/>
      <c r="M269" s="38"/>
      <c r="N269" s="38"/>
      <c r="O269" s="38"/>
      <c r="P269" s="38"/>
      <c r="Q269" s="38"/>
      <c r="R269" s="38"/>
    </row>
    <row r="270" spans="1:18" s="22" customFormat="1" ht="12" x14ac:dyDescent="0.2">
      <c r="A270" s="175"/>
      <c r="B270" s="26"/>
      <c r="C270" s="176"/>
      <c r="D270" s="176"/>
      <c r="E270" s="176"/>
      <c r="F270" s="176"/>
      <c r="G270" s="176"/>
      <c r="H270" s="176"/>
      <c r="I270" s="176"/>
      <c r="J270" s="176"/>
      <c r="K270" s="176"/>
      <c r="L270" s="38"/>
      <c r="M270" s="38"/>
      <c r="N270" s="38"/>
      <c r="O270" s="38"/>
      <c r="P270" s="38"/>
      <c r="Q270" s="38"/>
      <c r="R270" s="38"/>
    </row>
    <row r="271" spans="1:18" s="22" customFormat="1" ht="12" x14ac:dyDescent="0.2">
      <c r="A271" s="175"/>
      <c r="B271" s="26"/>
      <c r="C271" s="176"/>
      <c r="D271" s="176"/>
      <c r="E271" s="176"/>
      <c r="F271" s="176"/>
      <c r="G271" s="176"/>
      <c r="H271" s="176"/>
      <c r="I271" s="176"/>
      <c r="J271" s="176"/>
      <c r="K271" s="176"/>
      <c r="L271" s="38"/>
      <c r="M271" s="38"/>
      <c r="N271" s="38"/>
      <c r="O271" s="38"/>
      <c r="P271" s="38"/>
      <c r="Q271" s="38"/>
      <c r="R271" s="38"/>
    </row>
    <row r="272" spans="1:18" s="22" customFormat="1" ht="12" x14ac:dyDescent="0.2">
      <c r="A272" s="175"/>
      <c r="B272" s="26"/>
      <c r="C272" s="176"/>
      <c r="D272" s="176"/>
      <c r="E272" s="176"/>
      <c r="F272" s="176"/>
      <c r="G272" s="176"/>
      <c r="H272" s="176"/>
      <c r="I272" s="176"/>
      <c r="J272" s="176"/>
      <c r="K272" s="176"/>
      <c r="L272" s="38"/>
      <c r="M272" s="38"/>
      <c r="N272" s="38"/>
      <c r="O272" s="38"/>
      <c r="P272" s="38"/>
      <c r="Q272" s="38"/>
      <c r="R272" s="38"/>
    </row>
    <row r="273" spans="1:18" s="22" customFormat="1" ht="12" x14ac:dyDescent="0.2">
      <c r="A273" s="175"/>
      <c r="B273" s="26"/>
      <c r="C273" s="176"/>
      <c r="D273" s="176"/>
      <c r="E273" s="176"/>
      <c r="F273" s="176"/>
      <c r="G273" s="176"/>
      <c r="H273" s="176"/>
      <c r="I273" s="176"/>
      <c r="J273" s="176"/>
      <c r="K273" s="176"/>
      <c r="L273" s="38"/>
      <c r="M273" s="38"/>
      <c r="N273" s="38"/>
      <c r="O273" s="38"/>
      <c r="P273" s="38"/>
      <c r="Q273" s="38"/>
      <c r="R273" s="38"/>
    </row>
    <row r="274" spans="1:18" s="22" customFormat="1" ht="12" x14ac:dyDescent="0.2">
      <c r="A274" s="175"/>
      <c r="B274" s="26"/>
      <c r="C274" s="176"/>
      <c r="D274" s="176"/>
      <c r="E274" s="176"/>
      <c r="F274" s="176"/>
      <c r="G274" s="176"/>
      <c r="H274" s="176"/>
      <c r="I274" s="176"/>
      <c r="J274" s="176"/>
      <c r="K274" s="176"/>
      <c r="L274" s="38"/>
      <c r="M274" s="38"/>
      <c r="N274" s="38"/>
      <c r="O274" s="38"/>
      <c r="P274" s="38"/>
      <c r="Q274" s="38"/>
      <c r="R274" s="38"/>
    </row>
    <row r="275" spans="1:18" s="22" customFormat="1" ht="12" x14ac:dyDescent="0.2">
      <c r="A275" s="175"/>
      <c r="B275" s="26"/>
      <c r="C275" s="176"/>
      <c r="D275" s="176"/>
      <c r="E275" s="176"/>
      <c r="F275" s="176"/>
      <c r="G275" s="176"/>
      <c r="H275" s="176"/>
      <c r="I275" s="176"/>
      <c r="J275" s="176"/>
      <c r="K275" s="176"/>
      <c r="L275" s="38"/>
      <c r="M275" s="38"/>
      <c r="N275" s="38"/>
      <c r="O275" s="38"/>
      <c r="P275" s="38"/>
      <c r="Q275" s="38"/>
      <c r="R275" s="38"/>
    </row>
    <row r="276" spans="1:18" s="22" customFormat="1" ht="12" x14ac:dyDescent="0.2">
      <c r="A276" s="175"/>
      <c r="B276" s="26"/>
      <c r="C276" s="176"/>
      <c r="D276" s="176"/>
      <c r="E276" s="176"/>
      <c r="F276" s="176"/>
      <c r="G276" s="176"/>
      <c r="H276" s="176"/>
      <c r="I276" s="176"/>
      <c r="J276" s="176"/>
      <c r="K276" s="176"/>
      <c r="L276" s="38"/>
      <c r="M276" s="38"/>
      <c r="N276" s="38"/>
      <c r="O276" s="38"/>
      <c r="P276" s="38"/>
      <c r="Q276" s="38"/>
      <c r="R276" s="38"/>
    </row>
    <row r="277" spans="1:18" s="22" customFormat="1" ht="12" x14ac:dyDescent="0.2">
      <c r="A277" s="175"/>
      <c r="B277" s="26"/>
      <c r="C277" s="176"/>
      <c r="D277" s="176"/>
      <c r="E277" s="176"/>
      <c r="F277" s="176"/>
      <c r="G277" s="176"/>
      <c r="H277" s="176"/>
      <c r="I277" s="176"/>
      <c r="J277" s="176"/>
      <c r="K277" s="176"/>
      <c r="L277" s="38"/>
      <c r="M277" s="38"/>
      <c r="N277" s="38"/>
      <c r="O277" s="38"/>
      <c r="P277" s="38"/>
      <c r="Q277" s="38"/>
      <c r="R277" s="38"/>
    </row>
    <row r="278" spans="1:18" s="22" customFormat="1" ht="12" x14ac:dyDescent="0.2">
      <c r="A278" s="175"/>
      <c r="B278" s="26"/>
      <c r="C278" s="176"/>
      <c r="D278" s="176"/>
      <c r="E278" s="176"/>
      <c r="F278" s="176"/>
      <c r="G278" s="176"/>
      <c r="H278" s="176"/>
      <c r="I278" s="176"/>
      <c r="J278" s="176"/>
      <c r="K278" s="176"/>
      <c r="L278" s="38"/>
      <c r="M278" s="38"/>
      <c r="N278" s="38"/>
      <c r="O278" s="38"/>
      <c r="P278" s="38"/>
      <c r="Q278" s="38"/>
      <c r="R278" s="38"/>
    </row>
    <row r="279" spans="1:18" s="22" customFormat="1" ht="12" x14ac:dyDescent="0.2">
      <c r="A279" s="175"/>
      <c r="B279" s="26"/>
      <c r="C279" s="176"/>
      <c r="D279" s="176"/>
      <c r="E279" s="176"/>
      <c r="F279" s="176"/>
      <c r="G279" s="176"/>
      <c r="H279" s="176"/>
      <c r="I279" s="176"/>
      <c r="J279" s="176"/>
      <c r="K279" s="176"/>
      <c r="L279" s="38"/>
      <c r="M279" s="38"/>
      <c r="N279" s="38"/>
      <c r="O279" s="38"/>
      <c r="P279" s="38"/>
      <c r="Q279" s="38"/>
      <c r="R279" s="38"/>
    </row>
    <row r="280" spans="1:18" s="22" customFormat="1" ht="12" x14ac:dyDescent="0.2">
      <c r="A280" s="175"/>
      <c r="B280" s="26"/>
      <c r="C280" s="176"/>
      <c r="D280" s="176"/>
      <c r="E280" s="176"/>
      <c r="F280" s="176"/>
      <c r="G280" s="176"/>
      <c r="H280" s="176"/>
      <c r="I280" s="176"/>
      <c r="J280" s="176"/>
      <c r="K280" s="176"/>
      <c r="L280" s="38"/>
      <c r="M280" s="38"/>
      <c r="N280" s="38"/>
      <c r="O280" s="38"/>
      <c r="P280" s="38"/>
      <c r="Q280" s="38"/>
      <c r="R280" s="38"/>
    </row>
    <row r="281" spans="1:18" s="22" customFormat="1" ht="12" x14ac:dyDescent="0.2">
      <c r="A281" s="175"/>
      <c r="B281" s="26"/>
      <c r="C281" s="176"/>
      <c r="D281" s="176"/>
      <c r="E281" s="176"/>
      <c r="F281" s="176"/>
      <c r="G281" s="176"/>
      <c r="H281" s="176"/>
      <c r="I281" s="176"/>
      <c r="J281" s="176"/>
      <c r="K281" s="176"/>
      <c r="L281" s="38"/>
      <c r="M281" s="38"/>
      <c r="N281" s="38"/>
      <c r="O281" s="38"/>
      <c r="P281" s="38"/>
      <c r="Q281" s="38"/>
      <c r="R281" s="38"/>
    </row>
    <row r="282" spans="1:18" s="22" customFormat="1" ht="12" x14ac:dyDescent="0.2">
      <c r="A282" s="175"/>
      <c r="B282" s="26"/>
      <c r="C282" s="176"/>
      <c r="D282" s="176"/>
      <c r="E282" s="176"/>
      <c r="F282" s="176"/>
      <c r="G282" s="176"/>
      <c r="H282" s="176"/>
      <c r="I282" s="176"/>
      <c r="J282" s="176"/>
      <c r="K282" s="176"/>
      <c r="L282" s="38"/>
      <c r="M282" s="38"/>
      <c r="N282" s="38"/>
      <c r="O282" s="38"/>
      <c r="P282" s="38"/>
      <c r="Q282" s="38"/>
      <c r="R282" s="38"/>
    </row>
    <row r="283" spans="1:18" s="22" customFormat="1" ht="12" x14ac:dyDescent="0.2">
      <c r="A283" s="175"/>
      <c r="B283" s="26"/>
      <c r="C283" s="176"/>
      <c r="D283" s="176"/>
      <c r="E283" s="176"/>
      <c r="F283" s="176"/>
      <c r="G283" s="176"/>
      <c r="H283" s="176"/>
      <c r="I283" s="176"/>
      <c r="J283" s="176"/>
      <c r="K283" s="176"/>
      <c r="L283" s="38"/>
      <c r="M283" s="38"/>
      <c r="N283" s="38"/>
      <c r="O283" s="38"/>
      <c r="P283" s="38"/>
      <c r="Q283" s="38"/>
      <c r="R283" s="38"/>
    </row>
    <row r="284" spans="1:18" s="22" customFormat="1" ht="12" x14ac:dyDescent="0.2">
      <c r="A284" s="175"/>
      <c r="B284" s="26"/>
      <c r="C284" s="176"/>
      <c r="D284" s="176"/>
      <c r="E284" s="176"/>
      <c r="F284" s="176"/>
      <c r="G284" s="176"/>
      <c r="H284" s="176"/>
      <c r="I284" s="176"/>
      <c r="J284" s="176"/>
      <c r="K284" s="176"/>
      <c r="L284" s="38"/>
      <c r="M284" s="38"/>
      <c r="N284" s="38"/>
      <c r="O284" s="38"/>
      <c r="P284" s="38"/>
      <c r="Q284" s="38"/>
      <c r="R284" s="38"/>
    </row>
    <row r="285" spans="1:18" s="22" customFormat="1" ht="12" x14ac:dyDescent="0.2">
      <c r="A285" s="175"/>
      <c r="B285" s="26"/>
      <c r="C285" s="176"/>
      <c r="D285" s="176"/>
      <c r="E285" s="176"/>
      <c r="F285" s="176"/>
      <c r="G285" s="176"/>
      <c r="H285" s="176"/>
      <c r="I285" s="176"/>
      <c r="J285" s="176"/>
      <c r="K285" s="176"/>
      <c r="L285" s="38"/>
      <c r="M285" s="38"/>
      <c r="N285" s="38"/>
      <c r="O285" s="38"/>
      <c r="P285" s="38"/>
      <c r="Q285" s="38"/>
      <c r="R285" s="38"/>
    </row>
    <row r="286" spans="1:18" s="22" customFormat="1" ht="12" x14ac:dyDescent="0.2">
      <c r="A286" s="175"/>
      <c r="B286" s="26"/>
      <c r="C286" s="176"/>
      <c r="D286" s="176"/>
      <c r="E286" s="176"/>
      <c r="F286" s="176"/>
      <c r="G286" s="176"/>
      <c r="H286" s="176"/>
      <c r="I286" s="176"/>
      <c r="J286" s="176"/>
      <c r="K286" s="176"/>
      <c r="L286" s="38"/>
      <c r="M286" s="38"/>
      <c r="N286" s="38"/>
      <c r="O286" s="38"/>
      <c r="P286" s="38"/>
      <c r="Q286" s="38"/>
      <c r="R286" s="38"/>
    </row>
    <row r="287" spans="1:18" s="22" customFormat="1" ht="12" x14ac:dyDescent="0.2">
      <c r="A287" s="175"/>
      <c r="B287" s="26"/>
      <c r="C287" s="176"/>
      <c r="D287" s="176"/>
      <c r="E287" s="176"/>
      <c r="F287" s="176"/>
      <c r="G287" s="176"/>
      <c r="H287" s="176"/>
      <c r="I287" s="176"/>
      <c r="J287" s="176"/>
      <c r="K287" s="176"/>
      <c r="L287" s="38"/>
      <c r="M287" s="38"/>
      <c r="N287" s="38"/>
      <c r="O287" s="38"/>
      <c r="P287" s="38"/>
      <c r="Q287" s="38"/>
      <c r="R287" s="38"/>
    </row>
    <row r="288" spans="1:18" s="22" customFormat="1" ht="12" x14ac:dyDescent="0.2">
      <c r="A288" s="175"/>
      <c r="B288" s="26"/>
      <c r="C288" s="176"/>
      <c r="D288" s="176"/>
      <c r="E288" s="176"/>
      <c r="F288" s="176"/>
      <c r="G288" s="176"/>
      <c r="H288" s="176"/>
      <c r="I288" s="176"/>
      <c r="J288" s="176"/>
      <c r="K288" s="176"/>
      <c r="L288" s="38"/>
      <c r="M288" s="38"/>
      <c r="N288" s="38"/>
      <c r="O288" s="38"/>
      <c r="P288" s="38"/>
      <c r="Q288" s="38"/>
      <c r="R288" s="38"/>
    </row>
    <row r="289" spans="1:18" s="22" customFormat="1" ht="12" x14ac:dyDescent="0.2">
      <c r="A289" s="175"/>
      <c r="B289" s="26"/>
      <c r="C289" s="176"/>
      <c r="D289" s="176"/>
      <c r="E289" s="176"/>
      <c r="F289" s="176"/>
      <c r="G289" s="176"/>
      <c r="H289" s="176"/>
      <c r="I289" s="176"/>
      <c r="J289" s="176"/>
      <c r="K289" s="176"/>
      <c r="L289" s="38"/>
      <c r="M289" s="38"/>
      <c r="N289" s="38"/>
      <c r="O289" s="38"/>
      <c r="P289" s="38"/>
      <c r="Q289" s="38"/>
      <c r="R289" s="38"/>
    </row>
    <row r="290" spans="1:18" s="22" customFormat="1" ht="12.75" customHeight="1" x14ac:dyDescent="0.2">
      <c r="A290" s="175"/>
      <c r="B290" s="26"/>
      <c r="C290" s="176"/>
      <c r="D290" s="176"/>
      <c r="E290" s="176"/>
      <c r="F290" s="176"/>
      <c r="G290" s="176"/>
      <c r="H290" s="176"/>
      <c r="I290" s="176"/>
      <c r="J290" s="176"/>
      <c r="K290" s="176"/>
      <c r="L290" s="38"/>
      <c r="M290" s="38"/>
      <c r="N290" s="38"/>
      <c r="O290" s="38"/>
      <c r="P290" s="38"/>
      <c r="Q290" s="38"/>
      <c r="R290" s="38"/>
    </row>
    <row r="291" spans="1:18" s="22" customFormat="1" ht="12" x14ac:dyDescent="0.2">
      <c r="A291" s="175"/>
      <c r="B291" s="26"/>
      <c r="C291" s="176"/>
      <c r="D291" s="176"/>
      <c r="E291" s="176"/>
      <c r="F291" s="176"/>
      <c r="G291" s="176"/>
      <c r="H291" s="176"/>
      <c r="I291" s="176"/>
      <c r="J291" s="176"/>
      <c r="K291" s="176"/>
      <c r="L291" s="38"/>
      <c r="M291" s="38"/>
      <c r="N291" s="38"/>
      <c r="O291" s="38"/>
      <c r="P291" s="38"/>
      <c r="Q291" s="38"/>
      <c r="R291" s="38"/>
    </row>
    <row r="292" spans="1:18" s="22" customFormat="1" ht="12" x14ac:dyDescent="0.2">
      <c r="A292" s="175"/>
      <c r="B292" s="26"/>
      <c r="C292" s="176"/>
      <c r="D292" s="176"/>
      <c r="E292" s="176"/>
      <c r="F292" s="176"/>
      <c r="G292" s="176"/>
      <c r="H292" s="176"/>
      <c r="I292" s="176"/>
      <c r="J292" s="176"/>
      <c r="K292" s="176"/>
      <c r="L292" s="38"/>
      <c r="M292" s="38"/>
      <c r="N292" s="38"/>
      <c r="O292" s="38"/>
      <c r="P292" s="38"/>
      <c r="Q292" s="38"/>
      <c r="R292" s="38"/>
    </row>
    <row r="294" spans="1:18" ht="18" x14ac:dyDescent="0.25">
      <c r="B294" s="106"/>
      <c r="C294" s="185"/>
      <c r="D294" s="106"/>
      <c r="E294" s="106"/>
      <c r="F294" s="106"/>
      <c r="G294" s="106"/>
      <c r="H294" s="106"/>
      <c r="I294" s="106"/>
      <c r="J294" s="106"/>
      <c r="K294" s="106"/>
    </row>
    <row r="295" spans="1:18" x14ac:dyDescent="0.2">
      <c r="B295" s="106"/>
      <c r="C295" s="106"/>
      <c r="D295" s="106"/>
      <c r="E295" s="106"/>
      <c r="F295" s="106"/>
      <c r="G295" s="106"/>
      <c r="H295" s="106"/>
      <c r="I295" s="106"/>
      <c r="J295" s="106"/>
      <c r="K295" s="106"/>
    </row>
    <row r="296" spans="1:18" x14ac:dyDescent="0.2">
      <c r="B296" s="106"/>
      <c r="C296" s="106"/>
      <c r="D296" s="106"/>
      <c r="E296" s="106"/>
      <c r="F296" s="106"/>
      <c r="G296" s="106"/>
      <c r="H296" s="106"/>
      <c r="I296" s="106"/>
      <c r="J296" s="106"/>
      <c r="K296" s="106"/>
    </row>
    <row r="297" spans="1:18" x14ac:dyDescent="0.2">
      <c r="B297" s="106"/>
      <c r="C297" s="106"/>
      <c r="D297" s="106"/>
      <c r="E297" s="106"/>
      <c r="F297" s="106"/>
      <c r="G297" s="106"/>
      <c r="H297" s="106"/>
      <c r="I297" s="106"/>
      <c r="J297" s="106"/>
      <c r="K297" s="106"/>
    </row>
    <row r="298" spans="1:18" x14ac:dyDescent="0.2">
      <c r="B298" s="106"/>
      <c r="C298" s="106"/>
      <c r="D298" s="106"/>
      <c r="E298" s="106"/>
      <c r="F298" s="106"/>
      <c r="G298" s="106"/>
      <c r="H298" s="106"/>
      <c r="I298" s="106"/>
      <c r="J298" s="106"/>
      <c r="K298" s="106"/>
    </row>
    <row r="299" spans="1:18" x14ac:dyDescent="0.2">
      <c r="B299" s="106"/>
      <c r="C299" s="106"/>
      <c r="D299" s="106"/>
      <c r="E299" s="106"/>
      <c r="F299" s="106"/>
      <c r="G299" s="106"/>
      <c r="H299" s="106"/>
      <c r="I299" s="106"/>
      <c r="J299" s="106"/>
      <c r="K299" s="106"/>
    </row>
    <row r="300" spans="1:18" x14ac:dyDescent="0.2">
      <c r="B300" s="106"/>
      <c r="C300" s="106"/>
      <c r="D300" s="106"/>
      <c r="E300" s="106"/>
      <c r="F300" s="106"/>
      <c r="G300" s="106"/>
      <c r="H300" s="106"/>
      <c r="I300" s="106"/>
      <c r="J300" s="106"/>
      <c r="K300" s="106"/>
    </row>
    <row r="301" spans="1:18" x14ac:dyDescent="0.2">
      <c r="B301" s="106"/>
      <c r="C301" s="106"/>
      <c r="D301" s="106"/>
      <c r="E301" s="106"/>
      <c r="F301" s="106"/>
      <c r="G301" s="106"/>
      <c r="H301" s="106"/>
      <c r="I301" s="106"/>
      <c r="J301" s="106"/>
      <c r="K301" s="106"/>
    </row>
    <row r="302" spans="1:18" x14ac:dyDescent="0.2">
      <c r="B302" s="106"/>
      <c r="C302" s="106"/>
      <c r="D302" s="106"/>
      <c r="E302" s="106"/>
      <c r="F302" s="106"/>
      <c r="G302" s="106"/>
      <c r="H302" s="106"/>
      <c r="I302" s="106"/>
      <c r="J302" s="106"/>
      <c r="K302" s="106"/>
    </row>
    <row r="303" spans="1:18" x14ac:dyDescent="0.2">
      <c r="B303" s="106"/>
      <c r="C303" s="106"/>
      <c r="D303" s="106"/>
      <c r="E303" s="106"/>
      <c r="F303" s="106"/>
      <c r="G303" s="106"/>
      <c r="H303" s="106"/>
      <c r="I303" s="106"/>
      <c r="J303" s="106"/>
      <c r="K303" s="106"/>
    </row>
    <row r="304" spans="1:18" x14ac:dyDescent="0.2">
      <c r="B304" s="106"/>
      <c r="C304" s="106"/>
      <c r="D304" s="106"/>
      <c r="E304" s="106"/>
      <c r="F304" s="106"/>
      <c r="G304" s="106"/>
      <c r="H304" s="106"/>
      <c r="I304" s="106"/>
      <c r="J304" s="106"/>
      <c r="K304" s="106"/>
    </row>
    <row r="305" spans="2:11" x14ac:dyDescent="0.2">
      <c r="B305" s="106"/>
      <c r="C305" s="106"/>
      <c r="D305" s="106"/>
      <c r="E305" s="106"/>
      <c r="F305" s="106"/>
      <c r="G305" s="106"/>
      <c r="H305" s="106"/>
      <c r="I305" s="106"/>
      <c r="J305" s="106"/>
      <c r="K305" s="106"/>
    </row>
    <row r="306" spans="2:11" x14ac:dyDescent="0.2">
      <c r="B306" s="106"/>
      <c r="C306" s="106"/>
      <c r="D306" s="106"/>
      <c r="E306" s="106"/>
      <c r="F306" s="106"/>
      <c r="G306" s="106"/>
      <c r="H306" s="106"/>
      <c r="I306" s="106"/>
      <c r="J306" s="106"/>
      <c r="K306" s="106"/>
    </row>
    <row r="307" spans="2:11" x14ac:dyDescent="0.2">
      <c r="B307" s="106"/>
      <c r="C307" s="106"/>
      <c r="D307" s="106"/>
      <c r="E307" s="106"/>
      <c r="F307" s="106"/>
      <c r="G307" s="106"/>
      <c r="H307" s="106"/>
      <c r="I307" s="106"/>
      <c r="J307" s="106"/>
      <c r="K307" s="106"/>
    </row>
    <row r="308" spans="2:11" x14ac:dyDescent="0.2">
      <c r="B308" s="106"/>
      <c r="C308" s="106"/>
      <c r="D308" s="106"/>
      <c r="E308" s="106"/>
      <c r="F308" s="106"/>
      <c r="G308" s="106"/>
      <c r="H308" s="106"/>
      <c r="I308" s="106"/>
      <c r="J308" s="106"/>
      <c r="K308" s="106"/>
    </row>
    <row r="309" spans="2:11" x14ac:dyDescent="0.2">
      <c r="B309" s="106"/>
      <c r="C309" s="106"/>
      <c r="D309" s="106"/>
      <c r="E309" s="106"/>
      <c r="F309" s="106"/>
      <c r="G309" s="106"/>
      <c r="H309" s="106"/>
      <c r="I309" s="106"/>
      <c r="J309" s="106"/>
      <c r="K309" s="106"/>
    </row>
    <row r="310" spans="2:11" x14ac:dyDescent="0.2">
      <c r="B310" s="106"/>
      <c r="C310" s="106"/>
      <c r="D310" s="106"/>
      <c r="E310" s="106"/>
      <c r="F310" s="106"/>
      <c r="G310" s="106"/>
      <c r="H310" s="106"/>
      <c r="I310" s="106"/>
      <c r="J310" s="106"/>
      <c r="K310" s="106"/>
    </row>
    <row r="311" spans="2:11" x14ac:dyDescent="0.2">
      <c r="B311" s="106"/>
      <c r="C311" s="106"/>
      <c r="D311" s="106"/>
      <c r="E311" s="106"/>
      <c r="F311" s="106"/>
      <c r="G311" s="106"/>
      <c r="H311" s="106"/>
      <c r="I311" s="106"/>
      <c r="J311" s="106"/>
      <c r="K311" s="106"/>
    </row>
    <row r="312" spans="2:11" x14ac:dyDescent="0.2">
      <c r="B312" s="106"/>
      <c r="C312" s="106"/>
      <c r="D312" s="106"/>
      <c r="E312" s="106"/>
      <c r="F312" s="106"/>
      <c r="G312" s="106"/>
      <c r="H312" s="106"/>
      <c r="I312" s="106"/>
      <c r="J312" s="106"/>
      <c r="K312" s="106"/>
    </row>
    <row r="313" spans="2:11" x14ac:dyDescent="0.2">
      <c r="B313" s="106"/>
      <c r="C313" s="106"/>
      <c r="D313" s="106"/>
      <c r="E313" s="106"/>
      <c r="F313" s="106"/>
      <c r="G313" s="106"/>
      <c r="H313" s="106"/>
      <c r="I313" s="106"/>
      <c r="J313" s="106"/>
      <c r="K313" s="106"/>
    </row>
    <row r="314" spans="2:11" x14ac:dyDescent="0.2">
      <c r="B314" s="106"/>
      <c r="C314" s="106"/>
      <c r="D314" s="106"/>
      <c r="E314" s="106"/>
      <c r="F314" s="106"/>
      <c r="G314" s="106"/>
      <c r="H314" s="106"/>
      <c r="I314" s="106"/>
      <c r="J314" s="106"/>
      <c r="K314" s="106"/>
    </row>
    <row r="315" spans="2:11" x14ac:dyDescent="0.2">
      <c r="B315" s="106"/>
      <c r="C315" s="106"/>
      <c r="D315" s="106"/>
      <c r="E315" s="106"/>
      <c r="F315" s="106"/>
      <c r="G315" s="106"/>
      <c r="H315" s="106"/>
      <c r="I315" s="106"/>
      <c r="J315" s="106"/>
      <c r="K315" s="106"/>
    </row>
    <row r="316" spans="2:11" x14ac:dyDescent="0.2">
      <c r="B316" s="106"/>
      <c r="C316" s="106"/>
      <c r="D316" s="106"/>
      <c r="E316" s="106"/>
      <c r="F316" s="106"/>
      <c r="G316" s="106"/>
      <c r="H316" s="106"/>
      <c r="I316" s="106"/>
      <c r="J316" s="106"/>
      <c r="K316" s="106"/>
    </row>
    <row r="317" spans="2:11" x14ac:dyDescent="0.2">
      <c r="B317" s="106"/>
      <c r="C317" s="106"/>
      <c r="D317" s="106"/>
      <c r="E317" s="106"/>
      <c r="F317" s="106"/>
      <c r="G317" s="106"/>
      <c r="H317" s="106"/>
      <c r="I317" s="106"/>
      <c r="J317" s="106"/>
      <c r="K317" s="106"/>
    </row>
    <row r="318" spans="2:11" x14ac:dyDescent="0.2">
      <c r="B318" s="106"/>
      <c r="C318" s="106"/>
      <c r="D318" s="106"/>
      <c r="E318" s="106"/>
      <c r="F318" s="106"/>
      <c r="G318" s="106"/>
      <c r="H318" s="106"/>
      <c r="I318" s="106"/>
      <c r="J318" s="106"/>
      <c r="K318" s="106"/>
    </row>
    <row r="319" spans="2:11" x14ac:dyDescent="0.2">
      <c r="B319" s="106"/>
      <c r="C319" s="106"/>
      <c r="D319" s="106"/>
      <c r="E319" s="106"/>
      <c r="F319" s="106"/>
      <c r="G319" s="106"/>
      <c r="H319" s="106"/>
      <c r="I319" s="106"/>
      <c r="J319" s="106"/>
      <c r="K319" s="106"/>
    </row>
    <row r="320" spans="2:11" x14ac:dyDescent="0.2">
      <c r="B320" s="106"/>
      <c r="C320" s="106"/>
      <c r="D320" s="106"/>
      <c r="E320" s="106"/>
      <c r="F320" s="106"/>
      <c r="G320" s="106"/>
      <c r="H320" s="106"/>
      <c r="I320" s="106"/>
      <c r="J320" s="106"/>
      <c r="K320" s="106"/>
    </row>
    <row r="321" spans="2:11" x14ac:dyDescent="0.2">
      <c r="B321" s="106"/>
      <c r="C321" s="106"/>
      <c r="D321" s="106"/>
      <c r="E321" s="106"/>
      <c r="F321" s="106"/>
      <c r="G321" s="106"/>
      <c r="H321" s="106"/>
      <c r="I321" s="106"/>
      <c r="J321" s="106"/>
      <c r="K321" s="106"/>
    </row>
    <row r="322" spans="2:11" x14ac:dyDescent="0.2">
      <c r="B322" s="106"/>
      <c r="C322" s="106"/>
      <c r="D322" s="106"/>
      <c r="E322" s="106"/>
      <c r="F322" s="106"/>
      <c r="G322" s="106"/>
      <c r="H322" s="106"/>
      <c r="I322" s="106"/>
      <c r="J322" s="106"/>
      <c r="K322" s="106"/>
    </row>
    <row r="323" spans="2:11" x14ac:dyDescent="0.2">
      <c r="B323" s="106"/>
      <c r="C323" s="106"/>
      <c r="D323" s="106"/>
      <c r="E323" s="106"/>
      <c r="F323" s="106"/>
      <c r="G323" s="106"/>
      <c r="H323" s="106"/>
      <c r="I323" s="106"/>
      <c r="J323" s="106"/>
      <c r="K323" s="106"/>
    </row>
    <row r="324" spans="2:11" x14ac:dyDescent="0.2">
      <c r="B324" s="106"/>
      <c r="C324" s="106"/>
      <c r="D324" s="106"/>
      <c r="E324" s="106"/>
      <c r="F324" s="106"/>
      <c r="G324" s="106"/>
      <c r="H324" s="106"/>
      <c r="I324" s="106"/>
      <c r="J324" s="106"/>
      <c r="K324" s="106"/>
    </row>
    <row r="325" spans="2:11" x14ac:dyDescent="0.2">
      <c r="B325" s="106"/>
      <c r="C325" s="106"/>
      <c r="D325" s="106"/>
      <c r="E325" s="106"/>
      <c r="F325" s="106"/>
      <c r="G325" s="106"/>
      <c r="H325" s="106"/>
      <c r="I325" s="106"/>
      <c r="J325" s="106"/>
      <c r="K325" s="106"/>
    </row>
    <row r="326" spans="2:11" x14ac:dyDescent="0.2">
      <c r="B326" s="106"/>
      <c r="C326" s="106"/>
      <c r="D326" s="106"/>
      <c r="E326" s="106"/>
      <c r="F326" s="106"/>
      <c r="G326" s="106"/>
      <c r="H326" s="106"/>
      <c r="I326" s="106"/>
      <c r="J326" s="106"/>
      <c r="K326" s="106"/>
    </row>
    <row r="327" spans="2:11" x14ac:dyDescent="0.2">
      <c r="B327" s="106"/>
      <c r="C327" s="106"/>
      <c r="D327" s="106"/>
      <c r="E327" s="106"/>
      <c r="F327" s="106"/>
      <c r="G327" s="106"/>
      <c r="H327" s="106"/>
      <c r="I327" s="106"/>
      <c r="J327" s="106"/>
      <c r="K327" s="106"/>
    </row>
    <row r="328" spans="2:11" x14ac:dyDescent="0.2">
      <c r="B328" s="106"/>
      <c r="C328" s="106"/>
      <c r="D328" s="106"/>
      <c r="E328" s="106"/>
      <c r="F328" s="106"/>
      <c r="G328" s="106"/>
      <c r="H328" s="106"/>
      <c r="I328" s="106"/>
      <c r="J328" s="106"/>
      <c r="K328" s="106"/>
    </row>
    <row r="329" spans="2:11" x14ac:dyDescent="0.2">
      <c r="B329" s="106"/>
      <c r="C329" s="106"/>
      <c r="D329" s="106"/>
      <c r="E329" s="106"/>
      <c r="F329" s="106"/>
      <c r="G329" s="106"/>
      <c r="H329" s="106"/>
      <c r="I329" s="106"/>
      <c r="J329" s="106"/>
      <c r="K329" s="106"/>
    </row>
    <row r="330" spans="2:11" x14ac:dyDescent="0.2">
      <c r="B330" s="106"/>
      <c r="C330" s="106"/>
      <c r="D330" s="106"/>
      <c r="E330" s="106"/>
      <c r="F330" s="106"/>
      <c r="G330" s="106"/>
      <c r="H330" s="106"/>
      <c r="I330" s="106"/>
      <c r="J330" s="106"/>
      <c r="K330" s="106"/>
    </row>
    <row r="331" spans="2:11" x14ac:dyDescent="0.2">
      <c r="B331" s="106"/>
      <c r="C331" s="106"/>
      <c r="D331" s="106"/>
      <c r="E331" s="106"/>
      <c r="F331" s="106"/>
      <c r="G331" s="106"/>
      <c r="H331" s="106"/>
      <c r="I331" s="106"/>
      <c r="J331" s="106"/>
      <c r="K331" s="106"/>
    </row>
    <row r="332" spans="2:11" x14ac:dyDescent="0.2">
      <c r="B332" s="106"/>
      <c r="C332" s="106"/>
      <c r="D332" s="106"/>
      <c r="E332" s="106"/>
      <c r="F332" s="106"/>
      <c r="G332" s="106"/>
      <c r="H332" s="106"/>
      <c r="I332" s="106"/>
      <c r="J332" s="106"/>
      <c r="K332" s="106"/>
    </row>
    <row r="333" spans="2:11" x14ac:dyDescent="0.2">
      <c r="B333" s="106"/>
      <c r="C333" s="106"/>
      <c r="D333" s="106"/>
      <c r="E333" s="106"/>
      <c r="F333" s="106"/>
      <c r="G333" s="106"/>
      <c r="H333" s="106"/>
      <c r="I333" s="106"/>
      <c r="J333" s="106"/>
      <c r="K333" s="106"/>
    </row>
    <row r="334" spans="2:11" x14ac:dyDescent="0.2">
      <c r="B334" s="106"/>
      <c r="C334" s="106"/>
      <c r="D334" s="106"/>
      <c r="E334" s="106"/>
      <c r="F334" s="106"/>
      <c r="G334" s="106"/>
      <c r="H334" s="106"/>
      <c r="I334" s="106"/>
      <c r="J334" s="106"/>
      <c r="K334" s="106"/>
    </row>
    <row r="335" spans="2:11" x14ac:dyDescent="0.2">
      <c r="B335" s="106"/>
      <c r="C335" s="106"/>
      <c r="D335" s="106"/>
      <c r="E335" s="106"/>
      <c r="F335" s="106"/>
      <c r="G335" s="106"/>
      <c r="H335" s="106"/>
      <c r="I335" s="106"/>
      <c r="J335" s="106"/>
      <c r="K335" s="106"/>
    </row>
    <row r="336" spans="2:11" x14ac:dyDescent="0.2">
      <c r="B336" s="106"/>
      <c r="C336" s="106"/>
      <c r="D336" s="106"/>
      <c r="E336" s="106"/>
      <c r="F336" s="106"/>
      <c r="G336" s="106"/>
      <c r="H336" s="106"/>
      <c r="I336" s="106"/>
      <c r="J336" s="106"/>
      <c r="K336" s="106"/>
    </row>
    <row r="337" spans="2:11" x14ac:dyDescent="0.2">
      <c r="B337" s="106"/>
      <c r="C337" s="106"/>
      <c r="D337" s="106"/>
      <c r="E337" s="106"/>
      <c r="F337" s="106"/>
      <c r="G337" s="106"/>
      <c r="H337" s="106"/>
      <c r="I337" s="106"/>
      <c r="J337" s="106"/>
      <c r="K337" s="106"/>
    </row>
    <row r="338" spans="2:11" x14ac:dyDescent="0.2">
      <c r="B338" s="106"/>
      <c r="C338" s="106"/>
      <c r="D338" s="106"/>
      <c r="E338" s="106"/>
      <c r="F338" s="106"/>
      <c r="G338" s="106"/>
      <c r="H338" s="106"/>
      <c r="I338" s="106"/>
      <c r="J338" s="106"/>
      <c r="K338" s="106"/>
    </row>
    <row r="339" spans="2:11" x14ac:dyDescent="0.2">
      <c r="B339" s="106"/>
      <c r="C339" s="106"/>
      <c r="D339" s="106"/>
      <c r="E339" s="106"/>
      <c r="F339" s="106"/>
      <c r="G339" s="106"/>
      <c r="H339" s="106"/>
      <c r="I339" s="106"/>
      <c r="J339" s="106"/>
      <c r="K339" s="106"/>
    </row>
    <row r="340" spans="2:11" x14ac:dyDescent="0.2">
      <c r="B340" s="106"/>
      <c r="C340" s="106"/>
      <c r="D340" s="106"/>
      <c r="E340" s="106"/>
      <c r="F340" s="106"/>
      <c r="G340" s="106"/>
      <c r="H340" s="106"/>
      <c r="I340" s="106"/>
      <c r="J340" s="106"/>
      <c r="K340" s="106"/>
    </row>
    <row r="341" spans="2:11" x14ac:dyDescent="0.2">
      <c r="B341" s="106"/>
      <c r="C341" s="106"/>
      <c r="D341" s="106"/>
      <c r="E341" s="106"/>
      <c r="F341" s="106"/>
      <c r="G341" s="106"/>
      <c r="H341" s="106"/>
      <c r="I341" s="106"/>
      <c r="J341" s="144"/>
      <c r="K341" s="106"/>
    </row>
    <row r="342" spans="2:11" x14ac:dyDescent="0.2">
      <c r="B342" s="106"/>
      <c r="C342" s="106"/>
      <c r="D342" s="106"/>
      <c r="E342" s="106"/>
      <c r="F342" s="106"/>
      <c r="G342" s="106"/>
      <c r="H342" s="106"/>
      <c r="I342" s="106"/>
      <c r="J342" s="106"/>
      <c r="K342" s="106"/>
    </row>
    <row r="343" spans="2:11" x14ac:dyDescent="0.2">
      <c r="B343" s="106"/>
      <c r="C343" s="106"/>
      <c r="D343" s="106"/>
      <c r="E343" s="106"/>
      <c r="F343" s="106"/>
      <c r="G343" s="106"/>
      <c r="H343" s="106"/>
      <c r="I343" s="106"/>
      <c r="J343" s="144"/>
      <c r="K343" s="106"/>
    </row>
    <row r="344" spans="2:11" x14ac:dyDescent="0.2">
      <c r="B344" s="106"/>
      <c r="C344" s="106"/>
      <c r="D344" s="106"/>
      <c r="E344" s="106"/>
      <c r="F344" s="106"/>
      <c r="G344" s="106"/>
      <c r="H344" s="106"/>
      <c r="I344" s="106"/>
      <c r="J344" s="106"/>
      <c r="K344" s="106"/>
    </row>
    <row r="345" spans="2:11" x14ac:dyDescent="0.2">
      <c r="B345" s="106"/>
      <c r="C345" s="106"/>
      <c r="D345" s="106"/>
      <c r="E345" s="106"/>
      <c r="F345" s="106"/>
      <c r="G345" s="106"/>
      <c r="H345" s="106"/>
      <c r="I345" s="106"/>
      <c r="J345" s="144"/>
      <c r="K345" s="106"/>
    </row>
    <row r="346" spans="2:11" x14ac:dyDescent="0.2">
      <c r="B346" s="106"/>
      <c r="C346" s="106"/>
      <c r="D346" s="106"/>
      <c r="E346" s="106"/>
      <c r="F346" s="106"/>
      <c r="G346" s="106"/>
      <c r="H346" s="106"/>
      <c r="I346" s="106"/>
      <c r="J346" s="106"/>
      <c r="K346" s="106"/>
    </row>
    <row r="347" spans="2:11" x14ac:dyDescent="0.2">
      <c r="B347" s="106"/>
      <c r="C347" s="106"/>
      <c r="D347" s="106"/>
      <c r="E347" s="106"/>
      <c r="F347" s="106"/>
      <c r="G347" s="106"/>
      <c r="H347" s="106"/>
      <c r="I347" s="106"/>
      <c r="J347" s="450"/>
      <c r="K347" s="106"/>
    </row>
    <row r="348" spans="2:11" x14ac:dyDescent="0.2">
      <c r="B348" s="106"/>
      <c r="C348" s="106"/>
      <c r="D348" s="106"/>
      <c r="E348" s="106"/>
      <c r="F348" s="106"/>
      <c r="G348" s="106"/>
      <c r="H348" s="106"/>
      <c r="I348" s="106"/>
      <c r="J348" s="106"/>
      <c r="K348" s="106"/>
    </row>
    <row r="349" spans="2:11" x14ac:dyDescent="0.2">
      <c r="B349" s="106"/>
      <c r="C349" s="106"/>
      <c r="D349" s="106"/>
      <c r="E349" s="106"/>
      <c r="F349" s="106"/>
      <c r="G349" s="106"/>
      <c r="H349" s="106"/>
      <c r="I349" s="106"/>
      <c r="J349" s="187"/>
      <c r="K349" s="106"/>
    </row>
    <row r="350" spans="2:11" x14ac:dyDescent="0.2">
      <c r="B350" s="106"/>
      <c r="C350" s="106"/>
      <c r="D350" s="106"/>
      <c r="E350" s="106"/>
      <c r="F350" s="106"/>
      <c r="G350" s="106"/>
      <c r="H350" s="106"/>
      <c r="I350" s="106"/>
      <c r="J350" s="106"/>
      <c r="K350" s="106"/>
    </row>
    <row r="351" spans="2:11" x14ac:dyDescent="0.2">
      <c r="B351" s="106"/>
      <c r="C351" s="106"/>
      <c r="D351" s="106"/>
      <c r="E351" s="106"/>
      <c r="F351" s="106"/>
      <c r="G351" s="106"/>
      <c r="H351" s="106"/>
      <c r="I351" s="106"/>
      <c r="J351" s="106"/>
      <c r="K351" s="106"/>
    </row>
    <row r="352" spans="2:11" ht="15.75" x14ac:dyDescent="0.25">
      <c r="B352" s="186"/>
      <c r="C352" s="186"/>
      <c r="D352" s="188"/>
      <c r="E352" s="106"/>
      <c r="F352" s="106"/>
      <c r="G352" s="106"/>
      <c r="H352" s="106"/>
      <c r="I352" s="106"/>
      <c r="J352" s="106"/>
      <c r="K352" s="106"/>
    </row>
    <row r="353" spans="2:12" x14ac:dyDescent="0.2">
      <c r="B353" s="106"/>
      <c r="C353" s="106"/>
      <c r="D353" s="106"/>
      <c r="E353" s="106"/>
      <c r="F353" s="106"/>
      <c r="G353" s="106"/>
      <c r="H353" s="106"/>
      <c r="I353" s="106"/>
      <c r="J353" s="106"/>
      <c r="K353" s="106"/>
    </row>
    <row r="354" spans="2:12" ht="12.75" customHeight="1" x14ac:dyDescent="0.2">
      <c r="B354" s="106"/>
      <c r="C354" s="734"/>
      <c r="D354" s="734"/>
      <c r="E354" s="734"/>
      <c r="F354" s="734"/>
      <c r="G354" s="734"/>
      <c r="H354" s="734"/>
      <c r="I354" s="734"/>
      <c r="J354" s="734"/>
      <c r="K354" s="734"/>
      <c r="L354" s="354"/>
    </row>
    <row r="355" spans="2:12" x14ac:dyDescent="0.2">
      <c r="B355" s="106"/>
      <c r="C355" s="734"/>
      <c r="D355" s="734"/>
      <c r="E355" s="734"/>
      <c r="F355" s="734"/>
      <c r="G355" s="734"/>
      <c r="H355" s="734"/>
      <c r="I355" s="734"/>
      <c r="J355" s="734"/>
      <c r="K355" s="734"/>
      <c r="L355" s="354"/>
    </row>
    <row r="356" spans="2:12" x14ac:dyDescent="0.2">
      <c r="B356" s="106"/>
      <c r="C356" s="106"/>
      <c r="D356" s="106"/>
      <c r="E356" s="106"/>
      <c r="F356" s="106"/>
      <c r="G356" s="106"/>
      <c r="H356" s="106"/>
      <c r="I356" s="106"/>
      <c r="J356" s="106"/>
      <c r="K356" s="106"/>
    </row>
    <row r="357" spans="2:12" x14ac:dyDescent="0.2">
      <c r="B357" s="106"/>
      <c r="C357" s="106"/>
      <c r="D357" s="106"/>
      <c r="E357" s="106"/>
      <c r="F357" s="106"/>
      <c r="G357" s="106"/>
      <c r="H357" s="106"/>
      <c r="I357" s="106"/>
      <c r="J357" s="106"/>
      <c r="K357" s="106"/>
    </row>
    <row r="358" spans="2:12" x14ac:dyDescent="0.2">
      <c r="B358" s="106"/>
      <c r="C358" s="106"/>
      <c r="D358" s="144"/>
      <c r="E358" s="150"/>
      <c r="F358" s="451"/>
      <c r="G358" s="106"/>
      <c r="H358" s="106"/>
      <c r="I358" s="106"/>
      <c r="J358" s="187"/>
      <c r="K358" s="106"/>
    </row>
    <row r="359" spans="2:12" x14ac:dyDescent="0.2">
      <c r="B359" s="106"/>
      <c r="C359" s="106"/>
      <c r="D359" s="144"/>
      <c r="E359" s="150"/>
      <c r="F359" s="451"/>
      <c r="G359" s="106"/>
      <c r="H359" s="106"/>
      <c r="I359" s="106"/>
      <c r="J359" s="189"/>
      <c r="K359" s="106"/>
    </row>
    <row r="360" spans="2:12" ht="15.75" x14ac:dyDescent="0.25">
      <c r="B360" s="186"/>
      <c r="C360" s="186"/>
      <c r="D360" s="106"/>
      <c r="E360" s="106"/>
      <c r="F360" s="106"/>
      <c r="G360" s="106"/>
      <c r="H360" s="106"/>
      <c r="I360" s="106"/>
      <c r="J360" s="106"/>
      <c r="K360" s="106"/>
    </row>
    <row r="361" spans="2:12" x14ac:dyDescent="0.2">
      <c r="B361" s="106"/>
      <c r="C361" s="106"/>
      <c r="D361" s="106"/>
      <c r="E361" s="106"/>
      <c r="F361" s="106"/>
      <c r="G361" s="106"/>
      <c r="H361" s="106"/>
      <c r="I361" s="106"/>
      <c r="J361" s="106"/>
      <c r="K361" s="106"/>
    </row>
    <row r="362" spans="2:12" x14ac:dyDescent="0.2">
      <c r="B362" s="106"/>
      <c r="C362" s="106"/>
      <c r="D362" s="106"/>
      <c r="E362" s="106"/>
      <c r="F362" s="106"/>
      <c r="G362" s="106"/>
      <c r="H362" s="106"/>
      <c r="I362" s="106"/>
      <c r="J362" s="144"/>
      <c r="K362" s="106"/>
    </row>
    <row r="363" spans="2:12" x14ac:dyDescent="0.2">
      <c r="B363" s="106"/>
      <c r="C363" s="106"/>
      <c r="D363" s="106"/>
      <c r="E363" s="106"/>
      <c r="F363" s="106"/>
      <c r="G363" s="106"/>
      <c r="H363" s="106"/>
      <c r="I363" s="106"/>
      <c r="J363" s="144"/>
      <c r="K363" s="106"/>
    </row>
    <row r="364" spans="2:12" x14ac:dyDescent="0.2">
      <c r="B364" s="106"/>
      <c r="C364" s="106"/>
      <c r="D364" s="106"/>
      <c r="E364" s="106"/>
      <c r="F364" s="106"/>
      <c r="G364" s="106"/>
      <c r="H364" s="106"/>
      <c r="I364" s="106"/>
      <c r="J364" s="144"/>
      <c r="K364" s="106"/>
    </row>
    <row r="365" spans="2:12" x14ac:dyDescent="0.2">
      <c r="B365" s="106"/>
      <c r="C365" s="106"/>
      <c r="D365" s="106"/>
      <c r="E365" s="106"/>
      <c r="F365" s="106"/>
      <c r="G365" s="106"/>
      <c r="H365" s="106"/>
      <c r="I365" s="106"/>
      <c r="J365" s="184"/>
      <c r="K365" s="106"/>
    </row>
    <row r="366" spans="2:12" x14ac:dyDescent="0.2">
      <c r="B366" s="106"/>
      <c r="C366" s="106"/>
      <c r="D366" s="106"/>
      <c r="E366" s="106"/>
      <c r="F366" s="106"/>
      <c r="G366" s="106"/>
      <c r="H366" s="106"/>
      <c r="I366" s="106"/>
      <c r="J366" s="106"/>
      <c r="K366" s="106"/>
    </row>
    <row r="367" spans="2:12" x14ac:dyDescent="0.2">
      <c r="B367" s="106"/>
      <c r="C367" s="106"/>
      <c r="D367" s="106"/>
      <c r="E367" s="106"/>
      <c r="F367" s="106"/>
      <c r="G367" s="452"/>
      <c r="H367" s="106"/>
      <c r="I367" s="106"/>
      <c r="J367" s="144"/>
      <c r="K367" s="106"/>
    </row>
    <row r="368" spans="2:12" x14ac:dyDescent="0.2">
      <c r="B368" s="106"/>
      <c r="C368" s="106"/>
      <c r="D368" s="106"/>
      <c r="E368" s="106"/>
      <c r="F368" s="106"/>
      <c r="G368" s="452"/>
      <c r="H368" s="106"/>
      <c r="I368" s="106"/>
      <c r="J368" s="144"/>
      <c r="K368" s="106"/>
    </row>
    <row r="369" spans="2:11" x14ac:dyDescent="0.2">
      <c r="B369" s="106"/>
      <c r="C369" s="106"/>
      <c r="D369" s="106"/>
      <c r="E369" s="106"/>
      <c r="F369" s="106"/>
      <c r="G369" s="452"/>
      <c r="H369" s="106"/>
      <c r="I369" s="106"/>
      <c r="J369" s="35"/>
      <c r="K369" s="106"/>
    </row>
    <row r="370" spans="2:11" x14ac:dyDescent="0.2">
      <c r="B370" s="106"/>
      <c r="C370" s="106"/>
      <c r="D370" s="106"/>
      <c r="E370" s="106"/>
      <c r="F370" s="106"/>
      <c r="G370" s="106"/>
      <c r="H370" s="106"/>
      <c r="I370" s="106"/>
      <c r="J370" s="106"/>
      <c r="K370" s="106"/>
    </row>
    <row r="371" spans="2:11" x14ac:dyDescent="0.2">
      <c r="B371" s="106"/>
      <c r="C371" s="190"/>
      <c r="D371" s="106"/>
      <c r="E371" s="106"/>
      <c r="F371" s="106"/>
      <c r="G371" s="106"/>
      <c r="H371" s="106"/>
      <c r="I371" s="106"/>
      <c r="J371" s="189"/>
      <c r="K371" s="106"/>
    </row>
    <row r="372" spans="2:11" x14ac:dyDescent="0.2">
      <c r="B372" s="106"/>
      <c r="C372" s="106"/>
      <c r="D372" s="106"/>
      <c r="E372" s="106"/>
      <c r="F372" s="106"/>
      <c r="G372" s="106"/>
      <c r="H372" s="106"/>
      <c r="I372" s="106"/>
      <c r="J372" s="106"/>
      <c r="K372" s="106"/>
    </row>
    <row r="373" spans="2:11" ht="15.75" x14ac:dyDescent="0.25">
      <c r="B373" s="186"/>
      <c r="C373" s="186"/>
      <c r="D373" s="106"/>
      <c r="E373" s="106"/>
      <c r="F373" s="106"/>
      <c r="G373" s="106"/>
      <c r="H373" s="106"/>
      <c r="I373" s="106"/>
      <c r="J373" s="106"/>
      <c r="K373" s="106"/>
    </row>
    <row r="374" spans="2:11" x14ac:dyDescent="0.2">
      <c r="B374" s="106"/>
      <c r="C374" s="106"/>
      <c r="D374" s="106"/>
      <c r="E374" s="106"/>
      <c r="F374" s="106"/>
      <c r="G374" s="106"/>
      <c r="H374" s="106"/>
      <c r="I374" s="106"/>
      <c r="J374" s="106"/>
      <c r="K374" s="106"/>
    </row>
    <row r="375" spans="2:11" x14ac:dyDescent="0.2">
      <c r="B375" s="106"/>
      <c r="C375" s="134"/>
      <c r="D375" s="106"/>
      <c r="E375" s="134"/>
      <c r="F375" s="134"/>
      <c r="G375" s="134"/>
      <c r="H375" s="134"/>
      <c r="I375" s="134"/>
      <c r="J375" s="189"/>
      <c r="K375" s="106"/>
    </row>
    <row r="376" spans="2:11" x14ac:dyDescent="0.2">
      <c r="B376" s="106"/>
      <c r="C376" s="106"/>
      <c r="D376" s="106"/>
      <c r="E376" s="106"/>
      <c r="F376" s="106"/>
      <c r="G376" s="106"/>
      <c r="H376" s="106"/>
      <c r="I376" s="106"/>
      <c r="J376" s="106"/>
      <c r="K376" s="106"/>
    </row>
    <row r="377" spans="2:11" x14ac:dyDescent="0.2">
      <c r="B377" s="106"/>
      <c r="C377" s="106"/>
      <c r="D377" s="106"/>
      <c r="E377" s="106"/>
      <c r="F377" s="106"/>
      <c r="G377" s="106"/>
      <c r="H377" s="106"/>
      <c r="I377" s="106"/>
      <c r="J377" s="106"/>
      <c r="K377" s="106"/>
    </row>
    <row r="378" spans="2:11" x14ac:dyDescent="0.2">
      <c r="B378" s="106"/>
      <c r="C378" s="106"/>
      <c r="D378" s="106"/>
      <c r="E378" s="106"/>
      <c r="F378" s="106"/>
      <c r="G378" s="106"/>
      <c r="H378" s="106"/>
      <c r="I378" s="106"/>
      <c r="J378" s="106"/>
      <c r="K378" s="106"/>
    </row>
    <row r="379" spans="2:11" x14ac:dyDescent="0.2">
      <c r="B379" s="106"/>
      <c r="C379" s="106"/>
      <c r="D379" s="106"/>
      <c r="E379" s="106"/>
      <c r="F379" s="106"/>
      <c r="G379" s="106"/>
      <c r="H379" s="106"/>
      <c r="I379" s="106"/>
      <c r="J379" s="106"/>
      <c r="K379" s="106"/>
    </row>
    <row r="380" spans="2:11" x14ac:dyDescent="0.2">
      <c r="B380" s="106"/>
      <c r="C380" s="106"/>
      <c r="D380" s="106"/>
      <c r="E380" s="106"/>
      <c r="F380" s="106"/>
      <c r="G380" s="106"/>
      <c r="H380" s="106"/>
      <c r="I380" s="106"/>
      <c r="J380" s="106"/>
      <c r="K380" s="106"/>
    </row>
    <row r="381" spans="2:11" x14ac:dyDescent="0.2">
      <c r="B381" s="106"/>
      <c r="C381" s="106"/>
      <c r="D381" s="106"/>
      <c r="E381" s="106"/>
      <c r="F381" s="106"/>
      <c r="G381" s="106"/>
      <c r="H381" s="106"/>
      <c r="I381" s="106"/>
      <c r="J381" s="106"/>
      <c r="K381" s="106"/>
    </row>
    <row r="382" spans="2:11" x14ac:dyDescent="0.2">
      <c r="B382" s="106"/>
      <c r="C382" s="106"/>
      <c r="D382" s="106"/>
      <c r="E382" s="106"/>
      <c r="F382" s="106"/>
      <c r="G382" s="106"/>
      <c r="H382" s="106"/>
      <c r="I382" s="106"/>
      <c r="J382" s="106"/>
      <c r="K382" s="106"/>
    </row>
    <row r="383" spans="2:11" x14ac:dyDescent="0.2">
      <c r="B383" s="106"/>
      <c r="C383" s="106"/>
      <c r="D383" s="106"/>
      <c r="E383" s="106"/>
      <c r="F383" s="106"/>
      <c r="G383" s="106"/>
      <c r="H383" s="106"/>
      <c r="I383" s="106"/>
      <c r="J383" s="106"/>
      <c r="K383" s="106"/>
    </row>
    <row r="384" spans="2:11" x14ac:dyDescent="0.2">
      <c r="B384" s="106"/>
      <c r="C384" s="106"/>
      <c r="D384" s="106"/>
      <c r="E384" s="106"/>
      <c r="F384" s="106"/>
      <c r="G384" s="106"/>
      <c r="H384" s="106"/>
      <c r="I384" s="106"/>
      <c r="J384" s="106"/>
      <c r="K384" s="106"/>
    </row>
    <row r="385" spans="2:11" x14ac:dyDescent="0.2">
      <c r="B385" s="106"/>
      <c r="C385" s="106"/>
      <c r="D385" s="106"/>
      <c r="E385" s="106"/>
      <c r="F385" s="106"/>
      <c r="G385" s="106"/>
      <c r="H385" s="106"/>
      <c r="I385" s="106"/>
      <c r="J385" s="106"/>
      <c r="K385" s="106"/>
    </row>
    <row r="386" spans="2:11" x14ac:dyDescent="0.2">
      <c r="B386" s="106"/>
      <c r="C386" s="106"/>
      <c r="D386" s="106"/>
      <c r="E386" s="106"/>
      <c r="F386" s="106"/>
      <c r="G386" s="106"/>
      <c r="H386" s="106"/>
      <c r="I386" s="106"/>
      <c r="J386" s="106"/>
      <c r="K386" s="106"/>
    </row>
    <row r="387" spans="2:11" x14ac:dyDescent="0.2">
      <c r="B387" s="106"/>
      <c r="C387" s="106"/>
      <c r="D387" s="106"/>
      <c r="E387" s="106"/>
      <c r="F387" s="106"/>
      <c r="G387" s="106"/>
      <c r="H387" s="106"/>
      <c r="I387" s="106"/>
      <c r="J387" s="106"/>
      <c r="K387" s="106"/>
    </row>
    <row r="388" spans="2:11" x14ac:dyDescent="0.2">
      <c r="B388" s="106"/>
      <c r="C388" s="106"/>
      <c r="D388" s="106"/>
      <c r="E388" s="106"/>
      <c r="F388" s="106"/>
      <c r="G388" s="106"/>
      <c r="H388" s="106"/>
      <c r="I388" s="106"/>
      <c r="J388" s="106"/>
      <c r="K388" s="106"/>
    </row>
    <row r="389" spans="2:11" x14ac:dyDescent="0.2">
      <c r="B389" s="106"/>
      <c r="C389" s="106"/>
      <c r="D389" s="106"/>
      <c r="E389" s="106"/>
      <c r="F389" s="106"/>
      <c r="G389" s="106"/>
      <c r="H389" s="106"/>
      <c r="I389" s="106"/>
      <c r="J389" s="106"/>
      <c r="K389" s="106"/>
    </row>
    <row r="390" spans="2:11" x14ac:dyDescent="0.2">
      <c r="B390" s="106"/>
      <c r="C390" s="106"/>
      <c r="D390" s="106"/>
      <c r="E390" s="106"/>
      <c r="F390" s="106"/>
      <c r="G390" s="106"/>
      <c r="H390" s="106"/>
      <c r="I390" s="106"/>
      <c r="J390" s="106"/>
      <c r="K390" s="106"/>
    </row>
    <row r="391" spans="2:11" x14ac:dyDescent="0.2">
      <c r="B391" s="106"/>
      <c r="C391" s="106"/>
      <c r="D391" s="106"/>
      <c r="E391" s="106"/>
      <c r="F391" s="106"/>
      <c r="G391" s="106"/>
      <c r="H391" s="106"/>
      <c r="I391" s="106"/>
      <c r="J391" s="106"/>
      <c r="K391" s="106"/>
    </row>
    <row r="392" spans="2:11" x14ac:dyDescent="0.2">
      <c r="B392" s="106"/>
      <c r="C392" s="106"/>
      <c r="D392" s="106"/>
      <c r="E392" s="106"/>
      <c r="F392" s="106"/>
      <c r="G392" s="106"/>
      <c r="H392" s="106"/>
      <c r="I392" s="106"/>
      <c r="J392" s="106"/>
      <c r="K392" s="106"/>
    </row>
    <row r="393" spans="2:11" x14ac:dyDescent="0.2">
      <c r="B393" s="106"/>
      <c r="C393" s="106"/>
      <c r="D393" s="106"/>
      <c r="E393" s="106"/>
      <c r="F393" s="106"/>
      <c r="G393" s="106"/>
      <c r="H393" s="106"/>
      <c r="I393" s="106"/>
      <c r="J393" s="106"/>
      <c r="K393" s="106"/>
    </row>
    <row r="394" spans="2:11" x14ac:dyDescent="0.2">
      <c r="B394" s="106"/>
      <c r="C394" s="106"/>
      <c r="D394" s="106"/>
      <c r="E394" s="106"/>
      <c r="F394" s="106"/>
      <c r="G394" s="106"/>
      <c r="H394" s="106"/>
      <c r="I394" s="106"/>
      <c r="J394" s="106"/>
      <c r="K394" s="106"/>
    </row>
    <row r="395" spans="2:11" x14ac:dyDescent="0.2">
      <c r="B395" s="106"/>
      <c r="C395" s="106"/>
      <c r="D395" s="106"/>
      <c r="E395" s="106"/>
      <c r="F395" s="106"/>
      <c r="G395" s="106"/>
      <c r="H395" s="106"/>
      <c r="I395" s="106"/>
      <c r="J395" s="106"/>
      <c r="K395" s="106"/>
    </row>
    <row r="396" spans="2:11" x14ac:dyDescent="0.2">
      <c r="B396" s="106"/>
      <c r="C396" s="106"/>
      <c r="D396" s="106"/>
      <c r="E396" s="106"/>
      <c r="F396" s="106"/>
      <c r="G396" s="106"/>
      <c r="H396" s="106"/>
      <c r="I396" s="106"/>
      <c r="J396" s="106"/>
      <c r="K396" s="106"/>
    </row>
    <row r="397" spans="2:11" x14ac:dyDescent="0.2">
      <c r="B397" s="106"/>
      <c r="C397" s="106"/>
      <c r="D397" s="106"/>
      <c r="E397" s="106"/>
      <c r="F397" s="106"/>
      <c r="G397" s="106"/>
      <c r="H397" s="106"/>
      <c r="I397" s="106"/>
      <c r="J397" s="106"/>
      <c r="K397" s="106"/>
    </row>
    <row r="398" spans="2:11" x14ac:dyDescent="0.2">
      <c r="B398" s="106"/>
      <c r="C398" s="106"/>
      <c r="D398" s="106"/>
      <c r="E398" s="106"/>
      <c r="F398" s="106"/>
      <c r="G398" s="106"/>
      <c r="H398" s="106"/>
      <c r="I398" s="106"/>
      <c r="J398" s="106"/>
      <c r="K398" s="106"/>
    </row>
    <row r="399" spans="2:11" x14ac:dyDescent="0.2">
      <c r="B399" s="106"/>
      <c r="C399" s="106"/>
      <c r="D399" s="106"/>
      <c r="E399" s="106"/>
      <c r="F399" s="106"/>
      <c r="G399" s="106"/>
      <c r="H399" s="106"/>
      <c r="I399" s="106"/>
      <c r="J399" s="106"/>
      <c r="K399" s="106"/>
    </row>
    <row r="400" spans="2:11" x14ac:dyDescent="0.2">
      <c r="B400" s="106"/>
      <c r="C400" s="106"/>
      <c r="D400" s="106"/>
      <c r="E400" s="106"/>
      <c r="F400" s="106"/>
      <c r="G400" s="106"/>
      <c r="H400" s="106"/>
      <c r="I400" s="106"/>
      <c r="J400" s="106"/>
      <c r="K400" s="106"/>
    </row>
    <row r="401" spans="2:11" x14ac:dyDescent="0.2">
      <c r="B401" s="106"/>
      <c r="C401" s="106"/>
      <c r="D401" s="106"/>
      <c r="E401" s="106"/>
      <c r="F401" s="106"/>
      <c r="G401" s="106"/>
      <c r="H401" s="106"/>
      <c r="I401" s="106"/>
      <c r="J401" s="106"/>
      <c r="K401" s="106"/>
    </row>
    <row r="402" spans="2:11" x14ac:dyDescent="0.2">
      <c r="B402" s="106"/>
      <c r="C402" s="106"/>
      <c r="D402" s="106"/>
      <c r="E402" s="106"/>
      <c r="F402" s="106"/>
      <c r="G402" s="106"/>
      <c r="H402" s="106"/>
      <c r="I402" s="106"/>
      <c r="J402" s="106"/>
      <c r="K402" s="106"/>
    </row>
    <row r="403" spans="2:11" x14ac:dyDescent="0.2">
      <c r="B403" s="106"/>
      <c r="C403" s="106"/>
      <c r="D403" s="106"/>
      <c r="E403" s="106"/>
      <c r="F403" s="106"/>
      <c r="G403" s="106"/>
      <c r="H403" s="106"/>
      <c r="I403" s="106"/>
      <c r="J403" s="106"/>
      <c r="K403" s="106"/>
    </row>
    <row r="404" spans="2:11" x14ac:dyDescent="0.2">
      <c r="B404" s="106"/>
      <c r="C404" s="106"/>
      <c r="D404" s="106"/>
      <c r="E404" s="106"/>
      <c r="F404" s="106"/>
      <c r="G404" s="106"/>
      <c r="H404" s="106"/>
      <c r="I404" s="106"/>
      <c r="J404" s="106"/>
      <c r="K404" s="106"/>
    </row>
    <row r="405" spans="2:11" x14ac:dyDescent="0.2">
      <c r="B405" s="106"/>
      <c r="C405" s="106"/>
      <c r="D405" s="106"/>
      <c r="E405" s="106"/>
      <c r="F405" s="106"/>
      <c r="G405" s="106"/>
      <c r="H405" s="106"/>
      <c r="I405" s="106"/>
      <c r="J405" s="106"/>
      <c r="K405" s="106"/>
    </row>
    <row r="406" spans="2:11" x14ac:dyDescent="0.2">
      <c r="B406" s="106"/>
      <c r="C406" s="106"/>
      <c r="D406" s="106"/>
      <c r="E406" s="106"/>
      <c r="F406" s="106"/>
      <c r="G406" s="106"/>
      <c r="H406" s="106"/>
      <c r="I406" s="106"/>
      <c r="J406" s="106"/>
      <c r="K406" s="106"/>
    </row>
    <row r="407" spans="2:11" x14ac:dyDescent="0.2">
      <c r="B407" s="106"/>
      <c r="C407" s="106"/>
      <c r="D407" s="106"/>
      <c r="E407" s="106"/>
      <c r="F407" s="106"/>
      <c r="G407" s="106"/>
      <c r="H407" s="106"/>
      <c r="I407" s="106"/>
      <c r="J407" s="106"/>
      <c r="K407" s="106"/>
    </row>
    <row r="408" spans="2:11" x14ac:dyDescent="0.2">
      <c r="B408" s="106"/>
      <c r="C408" s="106"/>
      <c r="D408" s="106"/>
      <c r="E408" s="106"/>
      <c r="F408" s="106"/>
      <c r="G408" s="106"/>
      <c r="H408" s="106"/>
      <c r="I408" s="106"/>
      <c r="J408" s="106"/>
      <c r="K408" s="106"/>
    </row>
    <row r="409" spans="2:11" x14ac:dyDescent="0.2">
      <c r="B409" s="106"/>
      <c r="C409" s="106"/>
      <c r="D409" s="106"/>
      <c r="E409" s="106"/>
      <c r="F409" s="106"/>
      <c r="G409" s="106"/>
      <c r="H409" s="106"/>
      <c r="I409" s="106"/>
      <c r="J409" s="106"/>
      <c r="K409" s="106"/>
    </row>
    <row r="410" spans="2:11" x14ac:dyDescent="0.2">
      <c r="B410" s="106"/>
      <c r="C410" s="106"/>
      <c r="D410" s="106"/>
      <c r="E410" s="106"/>
      <c r="F410" s="106"/>
      <c r="G410" s="106"/>
      <c r="H410" s="106"/>
      <c r="I410" s="106"/>
      <c r="J410" s="106"/>
      <c r="K410" s="106"/>
    </row>
    <row r="411" spans="2:11" x14ac:dyDescent="0.2">
      <c r="B411" s="106"/>
      <c r="C411" s="106"/>
      <c r="D411" s="106"/>
      <c r="E411" s="106"/>
      <c r="F411" s="106"/>
      <c r="G411" s="106"/>
      <c r="H411" s="106"/>
      <c r="I411" s="106"/>
      <c r="J411" s="106"/>
      <c r="K411" s="106"/>
    </row>
    <row r="412" spans="2:11" x14ac:dyDescent="0.2">
      <c r="B412" s="106"/>
      <c r="C412" s="106"/>
      <c r="D412" s="106"/>
      <c r="E412" s="106"/>
      <c r="F412" s="106"/>
      <c r="G412" s="106"/>
      <c r="H412" s="106"/>
      <c r="I412" s="106"/>
      <c r="J412" s="106"/>
      <c r="K412" s="106"/>
    </row>
    <row r="413" spans="2:11" x14ac:dyDescent="0.2">
      <c r="B413" s="106"/>
      <c r="C413" s="106"/>
      <c r="D413" s="106"/>
      <c r="E413" s="106"/>
      <c r="F413" s="106"/>
      <c r="G413" s="106"/>
      <c r="H413" s="106"/>
      <c r="I413" s="106"/>
      <c r="J413" s="106"/>
      <c r="K413" s="106"/>
    </row>
    <row r="414" spans="2:11" x14ac:dyDescent="0.2">
      <c r="B414" s="106"/>
      <c r="C414" s="106"/>
      <c r="D414" s="106"/>
      <c r="E414" s="106"/>
      <c r="F414" s="106"/>
      <c r="G414" s="106"/>
      <c r="H414" s="106"/>
      <c r="I414" s="106"/>
      <c r="J414" s="106"/>
      <c r="K414" s="106"/>
    </row>
    <row r="415" spans="2:11" x14ac:dyDescent="0.2">
      <c r="B415" s="106"/>
      <c r="C415" s="106"/>
      <c r="D415" s="106"/>
      <c r="E415" s="106"/>
      <c r="F415" s="106"/>
      <c r="G415" s="106"/>
      <c r="H415" s="106"/>
      <c r="I415" s="106"/>
      <c r="J415" s="106"/>
      <c r="K415" s="106"/>
    </row>
    <row r="416" spans="2:11" x14ac:dyDescent="0.2">
      <c r="B416" s="106"/>
      <c r="C416" s="106"/>
      <c r="D416" s="106"/>
      <c r="E416" s="106"/>
      <c r="F416" s="106"/>
      <c r="G416" s="106"/>
      <c r="H416" s="106"/>
      <c r="I416" s="106"/>
      <c r="J416" s="106"/>
      <c r="K416" s="106"/>
    </row>
    <row r="417" spans="2:11" x14ac:dyDescent="0.2">
      <c r="B417" s="106"/>
      <c r="C417" s="106"/>
      <c r="D417" s="106"/>
      <c r="E417" s="106"/>
      <c r="F417" s="106"/>
      <c r="G417" s="106"/>
      <c r="H417" s="106"/>
      <c r="I417" s="106"/>
      <c r="J417" s="106"/>
      <c r="K417" s="106"/>
    </row>
    <row r="418" spans="2:11" x14ac:dyDescent="0.2">
      <c r="B418" s="106"/>
      <c r="C418" s="106"/>
      <c r="D418" s="106"/>
      <c r="E418" s="106"/>
      <c r="F418" s="106"/>
      <c r="G418" s="106"/>
      <c r="H418" s="106"/>
      <c r="I418" s="106"/>
      <c r="J418" s="106"/>
      <c r="K418" s="106"/>
    </row>
    <row r="419" spans="2:11" x14ac:dyDescent="0.2">
      <c r="B419" s="106"/>
      <c r="C419" s="106"/>
      <c r="D419" s="106"/>
      <c r="E419" s="106"/>
      <c r="F419" s="106"/>
      <c r="G419" s="106"/>
      <c r="H419" s="106"/>
      <c r="I419" s="106"/>
      <c r="J419" s="106"/>
      <c r="K419" s="106"/>
    </row>
    <row r="420" spans="2:11" x14ac:dyDescent="0.2">
      <c r="B420" s="106"/>
      <c r="C420" s="106"/>
      <c r="D420" s="106"/>
      <c r="E420" s="106"/>
      <c r="F420" s="106"/>
      <c r="G420" s="106"/>
      <c r="H420" s="106"/>
      <c r="I420" s="106"/>
      <c r="J420" s="106"/>
      <c r="K420" s="106"/>
    </row>
    <row r="421" spans="2:11" x14ac:dyDescent="0.2">
      <c r="B421" s="106"/>
      <c r="C421" s="106"/>
      <c r="D421" s="106"/>
      <c r="E421" s="106"/>
      <c r="F421" s="106"/>
      <c r="G421" s="106"/>
      <c r="H421" s="106"/>
      <c r="I421" s="106"/>
      <c r="J421" s="106"/>
      <c r="K421" s="106"/>
    </row>
    <row r="422" spans="2:11" x14ac:dyDescent="0.2">
      <c r="B422" s="106"/>
      <c r="C422" s="106"/>
      <c r="D422" s="106"/>
      <c r="E422" s="106"/>
      <c r="F422" s="106"/>
      <c r="G422" s="106"/>
      <c r="H422" s="106"/>
      <c r="I422" s="106"/>
      <c r="J422" s="106"/>
      <c r="K422" s="106"/>
    </row>
    <row r="423" spans="2:11" x14ac:dyDescent="0.2">
      <c r="B423" s="106"/>
      <c r="C423" s="106"/>
      <c r="D423" s="106"/>
      <c r="E423" s="106"/>
      <c r="F423" s="106"/>
      <c r="G423" s="106"/>
      <c r="H423" s="106"/>
      <c r="I423" s="106"/>
      <c r="J423" s="106"/>
      <c r="K423" s="106"/>
    </row>
    <row r="424" spans="2:11" x14ac:dyDescent="0.2">
      <c r="B424" s="106"/>
      <c r="C424" s="106"/>
      <c r="D424" s="106"/>
      <c r="E424" s="106"/>
      <c r="F424" s="106"/>
      <c r="G424" s="106"/>
      <c r="H424" s="106"/>
      <c r="I424" s="106"/>
      <c r="J424" s="106"/>
      <c r="K424" s="106"/>
    </row>
    <row r="425" spans="2:11" x14ac:dyDescent="0.2">
      <c r="B425" s="106"/>
      <c r="C425" s="106"/>
      <c r="D425" s="106"/>
      <c r="E425" s="106"/>
      <c r="F425" s="106"/>
      <c r="G425" s="106"/>
      <c r="H425" s="106"/>
      <c r="I425" s="106"/>
      <c r="J425" s="106"/>
      <c r="K425" s="106"/>
    </row>
    <row r="426" spans="2:11" x14ac:dyDescent="0.2">
      <c r="B426" s="106"/>
      <c r="C426" s="106"/>
      <c r="D426" s="106"/>
      <c r="E426" s="106"/>
      <c r="F426" s="106"/>
      <c r="G426" s="106"/>
      <c r="H426" s="106"/>
      <c r="I426" s="106"/>
      <c r="J426" s="106"/>
      <c r="K426" s="106"/>
    </row>
    <row r="427" spans="2:11" x14ac:dyDescent="0.2">
      <c r="B427" s="106"/>
      <c r="C427" s="106"/>
      <c r="D427" s="106"/>
      <c r="E427" s="106"/>
      <c r="F427" s="106"/>
      <c r="G427" s="106"/>
      <c r="H427" s="106"/>
      <c r="I427" s="106"/>
      <c r="J427" s="106"/>
      <c r="K427" s="106"/>
    </row>
    <row r="428" spans="2:11" x14ac:dyDescent="0.2">
      <c r="B428" s="106"/>
      <c r="C428" s="106"/>
      <c r="D428" s="106"/>
      <c r="E428" s="106"/>
      <c r="F428" s="106"/>
      <c r="G428" s="106"/>
      <c r="H428" s="106"/>
      <c r="I428" s="106"/>
      <c r="J428" s="106"/>
      <c r="K428" s="106"/>
    </row>
    <row r="429" spans="2:11" x14ac:dyDescent="0.2">
      <c r="B429" s="106"/>
      <c r="C429" s="106"/>
      <c r="D429" s="106"/>
      <c r="E429" s="106"/>
      <c r="F429" s="106"/>
      <c r="G429" s="106"/>
      <c r="H429" s="106"/>
      <c r="I429" s="106"/>
      <c r="J429" s="106"/>
      <c r="K429" s="106"/>
    </row>
    <row r="430" spans="2:11" x14ac:dyDescent="0.2">
      <c r="B430" s="106"/>
      <c r="C430" s="106"/>
      <c r="D430" s="106"/>
      <c r="E430" s="106"/>
      <c r="F430" s="106"/>
      <c r="G430" s="106"/>
      <c r="H430" s="106"/>
      <c r="I430" s="106"/>
      <c r="J430" s="106"/>
      <c r="K430" s="106"/>
    </row>
    <row r="431" spans="2:11" x14ac:dyDescent="0.2">
      <c r="B431" s="106"/>
      <c r="C431" s="106"/>
      <c r="D431" s="106"/>
      <c r="E431" s="106"/>
      <c r="F431" s="106"/>
      <c r="G431" s="106"/>
      <c r="H431" s="106"/>
      <c r="I431" s="106"/>
      <c r="J431" s="106"/>
      <c r="K431" s="106"/>
    </row>
    <row r="432" spans="2:11" x14ac:dyDescent="0.2">
      <c r="B432" s="106"/>
      <c r="C432" s="106"/>
      <c r="D432" s="106"/>
      <c r="E432" s="106"/>
      <c r="F432" s="106"/>
      <c r="G432" s="106"/>
      <c r="H432" s="106"/>
      <c r="I432" s="106"/>
      <c r="J432" s="106"/>
      <c r="K432" s="106"/>
    </row>
    <row r="433" spans="2:11" x14ac:dyDescent="0.2">
      <c r="B433" s="106"/>
      <c r="C433" s="106"/>
      <c r="D433" s="106"/>
      <c r="E433" s="106"/>
      <c r="F433" s="106"/>
      <c r="G433" s="106"/>
      <c r="H433" s="106"/>
      <c r="I433" s="106"/>
      <c r="J433" s="106"/>
      <c r="K433" s="106"/>
    </row>
    <row r="434" spans="2:11" x14ac:dyDescent="0.2">
      <c r="B434" s="106"/>
      <c r="C434" s="106"/>
      <c r="D434" s="106"/>
      <c r="E434" s="106"/>
      <c r="F434" s="106"/>
      <c r="G434" s="106"/>
      <c r="H434" s="106"/>
      <c r="I434" s="106"/>
      <c r="J434" s="106"/>
      <c r="K434" s="106"/>
    </row>
    <row r="435" spans="2:11" x14ac:dyDescent="0.2">
      <c r="B435" s="106"/>
      <c r="C435" s="106"/>
      <c r="D435" s="106"/>
      <c r="E435" s="106"/>
      <c r="F435" s="106"/>
      <c r="G435" s="106"/>
      <c r="H435" s="106"/>
      <c r="I435" s="106"/>
      <c r="J435" s="106"/>
      <c r="K435" s="106"/>
    </row>
    <row r="436" spans="2:11" x14ac:dyDescent="0.2">
      <c r="B436" s="106"/>
      <c r="C436" s="106"/>
      <c r="D436" s="106"/>
      <c r="E436" s="106"/>
      <c r="F436" s="106"/>
      <c r="G436" s="106"/>
      <c r="H436" s="106"/>
      <c r="I436" s="106"/>
      <c r="J436" s="106"/>
      <c r="K436" s="106"/>
    </row>
    <row r="437" spans="2:11" x14ac:dyDescent="0.2">
      <c r="B437" s="106"/>
      <c r="C437" s="106"/>
      <c r="D437" s="106"/>
      <c r="E437" s="106"/>
      <c r="F437" s="106"/>
      <c r="G437" s="106"/>
      <c r="H437" s="106"/>
      <c r="I437" s="106"/>
      <c r="J437" s="106"/>
      <c r="K437" s="106"/>
    </row>
    <row r="438" spans="2:11" x14ac:dyDescent="0.2">
      <c r="B438" s="106"/>
      <c r="C438" s="106"/>
      <c r="D438" s="106"/>
      <c r="E438" s="106"/>
      <c r="F438" s="106"/>
      <c r="G438" s="106"/>
      <c r="H438" s="106"/>
      <c r="I438" s="106"/>
      <c r="J438" s="106"/>
      <c r="K438" s="106"/>
    </row>
    <row r="439" spans="2:11" x14ac:dyDescent="0.2">
      <c r="B439" s="106"/>
      <c r="C439" s="106"/>
      <c r="D439" s="106"/>
      <c r="E439" s="106"/>
      <c r="F439" s="106"/>
      <c r="G439" s="106"/>
      <c r="H439" s="106"/>
      <c r="I439" s="106"/>
      <c r="J439" s="106"/>
      <c r="K439" s="106"/>
    </row>
    <row r="440" spans="2:11" x14ac:dyDescent="0.2">
      <c r="B440" s="106"/>
      <c r="C440" s="106"/>
      <c r="D440" s="106"/>
      <c r="E440" s="106"/>
      <c r="F440" s="106"/>
      <c r="G440" s="106"/>
      <c r="H440" s="106"/>
      <c r="I440" s="106"/>
      <c r="J440" s="106"/>
      <c r="K440" s="106"/>
    </row>
    <row r="441" spans="2:11" x14ac:dyDescent="0.2">
      <c r="B441" s="106"/>
      <c r="C441" s="106"/>
      <c r="D441" s="106"/>
      <c r="E441" s="106"/>
      <c r="F441" s="106"/>
      <c r="G441" s="106"/>
      <c r="H441" s="106"/>
      <c r="I441" s="106"/>
      <c r="J441" s="106"/>
      <c r="K441" s="106"/>
    </row>
    <row r="442" spans="2:11" x14ac:dyDescent="0.2">
      <c r="B442" s="106"/>
      <c r="C442" s="106"/>
      <c r="D442" s="106"/>
      <c r="E442" s="106"/>
      <c r="F442" s="106"/>
      <c r="G442" s="106"/>
      <c r="H442" s="106"/>
      <c r="I442" s="106"/>
      <c r="J442" s="106"/>
      <c r="K442" s="106"/>
    </row>
    <row r="443" spans="2:11" x14ac:dyDescent="0.2">
      <c r="B443" s="106"/>
      <c r="C443" s="106"/>
      <c r="D443" s="106"/>
      <c r="E443" s="106"/>
      <c r="F443" s="106"/>
      <c r="G443" s="106"/>
      <c r="H443" s="106"/>
      <c r="I443" s="106"/>
      <c r="J443" s="106"/>
      <c r="K443" s="106"/>
    </row>
    <row r="444" spans="2:11" x14ac:dyDescent="0.2">
      <c r="B444" s="106"/>
      <c r="C444" s="106"/>
      <c r="D444" s="106"/>
      <c r="E444" s="106"/>
      <c r="F444" s="106"/>
      <c r="G444" s="106"/>
      <c r="H444" s="106"/>
      <c r="I444" s="106"/>
      <c r="J444" s="106"/>
      <c r="K444" s="106"/>
    </row>
    <row r="445" spans="2:11" x14ac:dyDescent="0.2">
      <c r="B445" s="106"/>
      <c r="C445" s="106"/>
      <c r="D445" s="106"/>
      <c r="E445" s="106"/>
      <c r="F445" s="106"/>
      <c r="G445" s="106"/>
      <c r="H445" s="106"/>
      <c r="I445" s="106"/>
      <c r="J445" s="106"/>
      <c r="K445" s="106"/>
    </row>
    <row r="446" spans="2:11" x14ac:dyDescent="0.2">
      <c r="B446" s="106"/>
      <c r="C446" s="106"/>
      <c r="D446" s="106"/>
      <c r="E446" s="106"/>
      <c r="F446" s="106"/>
      <c r="G446" s="106"/>
      <c r="H446" s="106"/>
      <c r="I446" s="106"/>
      <c r="J446" s="106"/>
      <c r="K446" s="106"/>
    </row>
    <row r="447" spans="2:11" x14ac:dyDescent="0.2">
      <c r="B447" s="106"/>
      <c r="C447" s="106"/>
      <c r="D447" s="106"/>
      <c r="E447" s="106"/>
      <c r="F447" s="106"/>
      <c r="G447" s="106"/>
      <c r="H447" s="106"/>
      <c r="I447" s="106"/>
      <c r="J447" s="106"/>
      <c r="K447" s="106"/>
    </row>
    <row r="448" spans="2:11" x14ac:dyDescent="0.2">
      <c r="B448" s="106"/>
      <c r="C448" s="106"/>
      <c r="D448" s="106"/>
      <c r="E448" s="106"/>
      <c r="F448" s="106"/>
      <c r="G448" s="106"/>
      <c r="H448" s="106"/>
      <c r="I448" s="106"/>
      <c r="J448" s="106"/>
      <c r="K448" s="106"/>
    </row>
    <row r="449" spans="2:11" x14ac:dyDescent="0.2">
      <c r="B449" s="106"/>
      <c r="C449" s="106"/>
      <c r="D449" s="106"/>
      <c r="E449" s="106"/>
      <c r="F449" s="106"/>
      <c r="G449" s="106"/>
      <c r="H449" s="106"/>
      <c r="I449" s="106"/>
      <c r="J449" s="106"/>
      <c r="K449" s="106"/>
    </row>
    <row r="450" spans="2:11" x14ac:dyDescent="0.2">
      <c r="B450" s="106"/>
      <c r="C450" s="106"/>
      <c r="D450" s="106"/>
      <c r="E450" s="106"/>
      <c r="F450" s="106"/>
      <c r="G450" s="106"/>
      <c r="H450" s="106"/>
      <c r="I450" s="106"/>
      <c r="J450" s="106"/>
      <c r="K450" s="106"/>
    </row>
    <row r="451" spans="2:11" x14ac:dyDescent="0.2">
      <c r="B451" s="106"/>
      <c r="C451" s="106"/>
      <c r="D451" s="106"/>
      <c r="E451" s="106"/>
      <c r="F451" s="106"/>
      <c r="G451" s="106"/>
      <c r="H451" s="106"/>
      <c r="I451" s="106"/>
      <c r="J451" s="106"/>
      <c r="K451" s="106"/>
    </row>
    <row r="452" spans="2:11" x14ac:dyDescent="0.2">
      <c r="B452" s="106"/>
      <c r="C452" s="106"/>
      <c r="D452" s="106"/>
      <c r="E452" s="106"/>
      <c r="F452" s="106"/>
      <c r="G452" s="106"/>
      <c r="H452" s="106"/>
      <c r="I452" s="106"/>
      <c r="J452" s="106"/>
      <c r="K452" s="106"/>
    </row>
    <row r="453" spans="2:11" x14ac:dyDescent="0.2">
      <c r="B453" s="106"/>
      <c r="C453" s="106"/>
      <c r="D453" s="106"/>
      <c r="E453" s="106"/>
      <c r="F453" s="106"/>
      <c r="G453" s="106"/>
      <c r="H453" s="106"/>
      <c r="I453" s="106"/>
      <c r="J453" s="106"/>
      <c r="K453" s="106"/>
    </row>
    <row r="454" spans="2:11" x14ac:dyDescent="0.2">
      <c r="B454" s="106"/>
      <c r="C454" s="106"/>
      <c r="D454" s="106"/>
      <c r="E454" s="106"/>
      <c r="F454" s="106"/>
      <c r="G454" s="106"/>
      <c r="H454" s="106"/>
      <c r="I454" s="106"/>
      <c r="J454" s="106"/>
      <c r="K454" s="106"/>
    </row>
    <row r="455" spans="2:11" x14ac:dyDescent="0.2">
      <c r="B455" s="106"/>
      <c r="C455" s="106"/>
      <c r="D455" s="106"/>
      <c r="E455" s="106"/>
      <c r="F455" s="106"/>
      <c r="G455" s="106"/>
      <c r="H455" s="106"/>
      <c r="I455" s="106"/>
      <c r="J455" s="106"/>
      <c r="K455" s="106"/>
    </row>
    <row r="456" spans="2:11" x14ac:dyDescent="0.2">
      <c r="B456" s="106"/>
      <c r="C456" s="106"/>
      <c r="D456" s="106"/>
      <c r="E456" s="106"/>
      <c r="F456" s="106"/>
      <c r="G456" s="106"/>
      <c r="H456" s="106"/>
      <c r="I456" s="106"/>
      <c r="J456" s="106"/>
      <c r="K456" s="106"/>
    </row>
    <row r="457" spans="2:11" x14ac:dyDescent="0.2">
      <c r="B457" s="106"/>
      <c r="C457" s="106"/>
      <c r="D457" s="106"/>
      <c r="E457" s="106"/>
      <c r="F457" s="106"/>
      <c r="G457" s="106"/>
      <c r="H457" s="106"/>
      <c r="I457" s="106"/>
      <c r="J457" s="106"/>
      <c r="K457" s="106"/>
    </row>
    <row r="458" spans="2:11" x14ac:dyDescent="0.2">
      <c r="B458" s="106"/>
      <c r="C458" s="106"/>
      <c r="D458" s="106"/>
      <c r="E458" s="106"/>
      <c r="F458" s="106"/>
      <c r="G458" s="106"/>
      <c r="H458" s="106"/>
      <c r="I458" s="106"/>
      <c r="J458" s="106"/>
      <c r="K458" s="106"/>
    </row>
    <row r="459" spans="2:11" x14ac:dyDescent="0.2">
      <c r="B459" s="106"/>
      <c r="C459" s="106"/>
      <c r="D459" s="106"/>
      <c r="E459" s="106"/>
      <c r="F459" s="106"/>
      <c r="G459" s="106"/>
      <c r="H459" s="106"/>
      <c r="I459" s="106"/>
      <c r="J459" s="106"/>
      <c r="K459" s="106"/>
    </row>
    <row r="460" spans="2:11" x14ac:dyDescent="0.2">
      <c r="B460" s="106"/>
      <c r="C460" s="106"/>
      <c r="D460" s="106"/>
      <c r="E460" s="106"/>
      <c r="F460" s="106"/>
      <c r="G460" s="106"/>
      <c r="H460" s="106"/>
      <c r="I460" s="106"/>
      <c r="J460" s="106"/>
      <c r="K460" s="106"/>
    </row>
    <row r="461" spans="2:11" x14ac:dyDescent="0.2">
      <c r="B461" s="106"/>
      <c r="C461" s="106"/>
      <c r="D461" s="106"/>
      <c r="E461" s="106"/>
      <c r="F461" s="106"/>
      <c r="G461" s="106"/>
      <c r="H461" s="106"/>
      <c r="I461" s="106"/>
      <c r="J461" s="106"/>
      <c r="K461" s="106"/>
    </row>
    <row r="462" spans="2:11" x14ac:dyDescent="0.2">
      <c r="B462" s="106"/>
      <c r="C462" s="106"/>
      <c r="D462" s="106"/>
      <c r="E462" s="106"/>
      <c r="F462" s="106"/>
      <c r="G462" s="106"/>
      <c r="H462" s="106"/>
      <c r="I462" s="106" t="s">
        <v>624</v>
      </c>
      <c r="J462" s="106"/>
      <c r="K462" s="106"/>
    </row>
    <row r="463" spans="2:11" x14ac:dyDescent="0.2">
      <c r="B463" s="106"/>
      <c r="C463" s="106"/>
      <c r="D463" s="106"/>
      <c r="E463" s="106"/>
      <c r="F463" s="106"/>
      <c r="G463" s="106"/>
      <c r="H463" s="106"/>
      <c r="I463" s="106"/>
      <c r="J463" s="106"/>
      <c r="K463" s="106"/>
    </row>
    <row r="464" spans="2:11" x14ac:dyDescent="0.2">
      <c r="B464" s="106"/>
      <c r="C464" s="106"/>
      <c r="D464" s="106"/>
      <c r="E464" s="106"/>
      <c r="F464" s="106"/>
      <c r="G464" s="106"/>
      <c r="H464" s="106"/>
      <c r="I464" s="106"/>
      <c r="J464" s="106"/>
      <c r="K464" s="106"/>
    </row>
    <row r="465" spans="1:11" ht="18" customHeight="1" x14ac:dyDescent="0.2"/>
    <row r="466" spans="1:11" ht="27.75" customHeight="1" x14ac:dyDescent="0.2"/>
    <row r="467" spans="1:11" ht="28.5" customHeight="1" x14ac:dyDescent="0.2">
      <c r="A467" s="453" t="s">
        <v>104</v>
      </c>
      <c r="B467" s="454">
        <v>2012</v>
      </c>
      <c r="C467" s="454">
        <f>B467+1</f>
        <v>2013</v>
      </c>
      <c r="D467" s="454">
        <f t="shared" ref="D467:K467" si="8">C467+1</f>
        <v>2014</v>
      </c>
      <c r="E467" s="454">
        <f t="shared" si="8"/>
        <v>2015</v>
      </c>
      <c r="F467" s="454">
        <f t="shared" si="8"/>
        <v>2016</v>
      </c>
      <c r="G467" s="454">
        <f t="shared" si="8"/>
        <v>2017</v>
      </c>
      <c r="H467" s="454">
        <f t="shared" si="8"/>
        <v>2018</v>
      </c>
      <c r="I467" s="454">
        <f t="shared" si="8"/>
        <v>2019</v>
      </c>
      <c r="J467" s="454">
        <f t="shared" si="8"/>
        <v>2020</v>
      </c>
      <c r="K467" s="454">
        <f t="shared" si="8"/>
        <v>2021</v>
      </c>
    </row>
    <row r="468" spans="1:11" ht="32.25" customHeight="1" x14ac:dyDescent="0.2">
      <c r="A468" s="264" t="s">
        <v>557</v>
      </c>
      <c r="B468" s="328">
        <v>238160</v>
      </c>
      <c r="C468" s="328">
        <v>235630</v>
      </c>
      <c r="D468" s="328">
        <v>233500</v>
      </c>
      <c r="E468" s="328">
        <v>231990</v>
      </c>
      <c r="F468" s="328">
        <v>231190</v>
      </c>
      <c r="G468" s="328">
        <v>231680</v>
      </c>
      <c r="H468" s="328">
        <v>231550</v>
      </c>
      <c r="I468" s="328">
        <v>230390</v>
      </c>
      <c r="J468" s="455">
        <v>230260</v>
      </c>
      <c r="K468" s="455">
        <v>229720</v>
      </c>
    </row>
    <row r="469" spans="1:11" ht="27.75" customHeight="1" x14ac:dyDescent="0.2">
      <c r="A469" s="264" t="s">
        <v>558</v>
      </c>
      <c r="B469" s="456">
        <v>1648140</v>
      </c>
      <c r="C469" s="328">
        <v>1797412</v>
      </c>
      <c r="D469" s="328">
        <v>1477355</v>
      </c>
      <c r="E469" s="328">
        <v>1714399</v>
      </c>
      <c r="F469" s="328">
        <v>2144725</v>
      </c>
      <c r="G469" s="328">
        <v>2173437</v>
      </c>
      <c r="H469" s="328">
        <v>2241745</v>
      </c>
      <c r="I469" s="455">
        <v>2315151</v>
      </c>
      <c r="J469" s="328">
        <v>2630913</v>
      </c>
      <c r="K469" s="328">
        <v>2732399.1</v>
      </c>
    </row>
    <row r="470" spans="1:11" ht="25.5" x14ac:dyDescent="0.2">
      <c r="A470" s="264" t="s">
        <v>559</v>
      </c>
      <c r="B470" s="456">
        <v>99551</v>
      </c>
      <c r="C470" s="328">
        <v>98249</v>
      </c>
      <c r="D470" s="328">
        <v>101695</v>
      </c>
      <c r="E470" s="328">
        <v>91400</v>
      </c>
      <c r="F470" s="328">
        <v>95666</v>
      </c>
      <c r="G470" s="328">
        <v>91310</v>
      </c>
      <c r="H470" s="328">
        <v>93480</v>
      </c>
      <c r="I470" s="328">
        <v>87206</v>
      </c>
      <c r="J470" s="328">
        <v>87129</v>
      </c>
      <c r="K470" s="328">
        <v>86928</v>
      </c>
    </row>
    <row r="471" spans="1:11" x14ac:dyDescent="0.2">
      <c r="A471" s="457" t="s">
        <v>83</v>
      </c>
      <c r="B471" s="328">
        <f t="shared" ref="B471:I471" si="9">SUM(B468:B470)</f>
        <v>1985851</v>
      </c>
      <c r="C471" s="456">
        <f t="shared" si="9"/>
        <v>2131291</v>
      </c>
      <c r="D471" s="456">
        <f t="shared" si="9"/>
        <v>1812550</v>
      </c>
      <c r="E471" s="456">
        <f t="shared" si="9"/>
        <v>2037789</v>
      </c>
      <c r="F471" s="456">
        <f t="shared" si="9"/>
        <v>2471581</v>
      </c>
      <c r="G471" s="456">
        <f t="shared" si="9"/>
        <v>2496427</v>
      </c>
      <c r="H471" s="456">
        <f t="shared" si="9"/>
        <v>2566775</v>
      </c>
      <c r="I471" s="456">
        <f t="shared" si="9"/>
        <v>2632747</v>
      </c>
      <c r="J471" s="456">
        <f t="shared" ref="J471:K471" si="10">SUM(J468:J470)</f>
        <v>2948302</v>
      </c>
      <c r="K471" s="456">
        <f t="shared" si="10"/>
        <v>3049047.1</v>
      </c>
    </row>
    <row r="477" spans="1:11" ht="5.25" customHeight="1" x14ac:dyDescent="0.2"/>
    <row r="482" spans="1:1" x14ac:dyDescent="0.2">
      <c r="A482" s="2" t="s">
        <v>254</v>
      </c>
    </row>
    <row r="504" spans="1:11" x14ac:dyDescent="0.2">
      <c r="A504" s="458" t="s">
        <v>104</v>
      </c>
      <c r="B504" s="443">
        <v>2012</v>
      </c>
      <c r="C504" s="443">
        <f>B504+1</f>
        <v>2013</v>
      </c>
      <c r="D504" s="443">
        <f t="shared" ref="D504:J504" si="11">C504+1</f>
        <v>2014</v>
      </c>
      <c r="E504" s="443">
        <f t="shared" si="11"/>
        <v>2015</v>
      </c>
      <c r="F504" s="443">
        <f t="shared" si="11"/>
        <v>2016</v>
      </c>
      <c r="G504" s="443">
        <f t="shared" si="11"/>
        <v>2017</v>
      </c>
      <c r="H504" s="443">
        <f t="shared" si="11"/>
        <v>2018</v>
      </c>
      <c r="I504" s="443">
        <f t="shared" si="11"/>
        <v>2019</v>
      </c>
      <c r="J504" s="443">
        <f t="shared" si="11"/>
        <v>2020</v>
      </c>
      <c r="K504" s="443">
        <f>J504+1</f>
        <v>2021</v>
      </c>
    </row>
    <row r="505" spans="1:11" x14ac:dyDescent="0.2">
      <c r="A505" s="458" t="s">
        <v>253</v>
      </c>
      <c r="B505" s="459">
        <v>0.28000000000000003</v>
      </c>
      <c r="C505" s="459">
        <v>0.25</v>
      </c>
      <c r="D505" s="459">
        <v>0.26500000000000001</v>
      </c>
      <c r="E505" s="459">
        <v>0.28000000000000003</v>
      </c>
      <c r="F505" s="459">
        <v>0.28000000000000003</v>
      </c>
      <c r="G505" s="459">
        <v>0.26</v>
      </c>
      <c r="H505" s="459">
        <v>0.26</v>
      </c>
      <c r="I505" s="459">
        <v>0.26</v>
      </c>
      <c r="J505" s="460">
        <v>0.26</v>
      </c>
      <c r="K505" s="460">
        <v>0.26</v>
      </c>
    </row>
    <row r="506" spans="1:11" x14ac:dyDescent="0.2">
      <c r="A506" s="218" t="s">
        <v>531</v>
      </c>
      <c r="B506" s="461">
        <v>4526931</v>
      </c>
      <c r="C506" s="461">
        <v>4346667</v>
      </c>
      <c r="D506" s="461">
        <v>5042344</v>
      </c>
      <c r="E506" s="461">
        <v>5235808</v>
      </c>
      <c r="F506" s="461">
        <v>5211873</v>
      </c>
      <c r="G506" s="461">
        <v>4949666</v>
      </c>
      <c r="H506" s="461">
        <v>5485308</v>
      </c>
      <c r="I506" s="461">
        <v>5886620</v>
      </c>
      <c r="J506" s="461">
        <v>5696550</v>
      </c>
      <c r="K506" s="461">
        <v>6155781.7139999997</v>
      </c>
    </row>
    <row r="520" spans="1:12" ht="23.25" x14ac:dyDescent="0.35">
      <c r="A520" s="736"/>
      <c r="B520" s="736"/>
      <c r="C520" s="736"/>
      <c r="D520" s="736"/>
      <c r="E520" s="736"/>
      <c r="F520" s="736"/>
      <c r="G520" s="736"/>
      <c r="H520" s="736"/>
      <c r="I520" s="736"/>
      <c r="J520" s="736"/>
      <c r="K520" s="736"/>
    </row>
    <row r="521" spans="1:12" ht="23.25" x14ac:dyDescent="0.35">
      <c r="A521" s="737"/>
      <c r="B521" s="737"/>
      <c r="C521" s="737"/>
      <c r="D521" s="737"/>
      <c r="E521" s="737"/>
      <c r="F521" s="737"/>
      <c r="G521" s="737"/>
      <c r="H521" s="737"/>
      <c r="I521" s="737"/>
      <c r="J521" s="737"/>
      <c r="K521" s="737"/>
      <c r="L521" s="106"/>
    </row>
    <row r="522" spans="1:12" ht="23.25" x14ac:dyDescent="0.35">
      <c r="A522" s="366"/>
      <c r="B522" s="366"/>
      <c r="C522" s="366"/>
      <c r="D522" s="366"/>
      <c r="E522" s="366"/>
      <c r="F522" s="366"/>
      <c r="G522" s="366"/>
      <c r="H522" s="366"/>
      <c r="I522" s="366"/>
      <c r="J522" s="366"/>
      <c r="K522" s="366"/>
      <c r="L522" s="106"/>
    </row>
    <row r="523" spans="1:12" ht="23.25" x14ac:dyDescent="0.35">
      <c r="A523" s="366"/>
      <c r="B523" s="366"/>
      <c r="C523" s="366"/>
      <c r="D523" s="366"/>
      <c r="E523" s="366"/>
      <c r="F523" s="366"/>
      <c r="G523" s="366"/>
      <c r="H523" s="366"/>
      <c r="I523" s="366"/>
      <c r="J523" s="366"/>
      <c r="K523" s="366"/>
      <c r="L523" s="106"/>
    </row>
    <row r="524" spans="1:12" ht="23.25" x14ac:dyDescent="0.35">
      <c r="A524" s="366"/>
      <c r="B524" s="366"/>
      <c r="C524" s="366"/>
      <c r="D524" s="366"/>
      <c r="E524" s="366"/>
      <c r="F524" s="366"/>
      <c r="G524" s="366"/>
      <c r="H524" s="366"/>
      <c r="I524" s="366"/>
      <c r="J524" s="366"/>
      <c r="K524" s="366"/>
      <c r="L524" s="106"/>
    </row>
    <row r="525" spans="1:12" ht="23.25" x14ac:dyDescent="0.35">
      <c r="A525" s="366"/>
      <c r="B525" s="366"/>
      <c r="C525" s="366"/>
      <c r="D525" s="366"/>
      <c r="E525" s="366"/>
      <c r="F525" s="366"/>
      <c r="G525" s="366"/>
      <c r="H525" s="366"/>
      <c r="I525" s="366"/>
      <c r="J525" s="366"/>
      <c r="K525" s="366"/>
      <c r="L525" s="106"/>
    </row>
    <row r="526" spans="1:12" ht="23.25" x14ac:dyDescent="0.35">
      <c r="A526" s="366"/>
      <c r="B526" s="366"/>
      <c r="C526" s="366"/>
      <c r="D526" s="366"/>
      <c r="E526" s="366"/>
      <c r="F526" s="366"/>
      <c r="G526" s="366"/>
      <c r="H526" s="366"/>
      <c r="I526" s="366"/>
      <c r="J526" s="366"/>
      <c r="K526" s="366"/>
      <c r="L526" s="106"/>
    </row>
    <row r="527" spans="1:12" ht="23.25" x14ac:dyDescent="0.35">
      <c r="A527" s="366"/>
      <c r="B527" s="366"/>
      <c r="C527" s="366"/>
      <c r="D527" s="366"/>
      <c r="E527" s="366"/>
      <c r="F527" s="366"/>
      <c r="G527" s="366"/>
      <c r="H527" s="366"/>
      <c r="I527" s="366"/>
      <c r="J527" s="366"/>
      <c r="K527" s="366"/>
      <c r="L527" s="106"/>
    </row>
    <row r="528" spans="1:12" ht="23.25" x14ac:dyDescent="0.35">
      <c r="A528" s="366"/>
      <c r="B528" s="366"/>
      <c r="C528" s="366"/>
      <c r="D528" s="366"/>
      <c r="E528" s="366"/>
      <c r="F528" s="366"/>
      <c r="G528" s="366"/>
      <c r="H528" s="366"/>
      <c r="I528" s="366"/>
      <c r="J528" s="366"/>
      <c r="K528" s="366"/>
      <c r="L528" s="106"/>
    </row>
    <row r="529" spans="1:12" ht="23.25" x14ac:dyDescent="0.35">
      <c r="A529" s="366"/>
      <c r="B529" s="366"/>
      <c r="C529" s="366"/>
      <c r="D529" s="366"/>
      <c r="E529" s="366"/>
      <c r="F529" s="366"/>
      <c r="G529" s="366"/>
      <c r="H529" s="366"/>
      <c r="I529" s="366"/>
      <c r="J529" s="366"/>
      <c r="K529" s="366"/>
      <c r="L529" s="106"/>
    </row>
    <row r="532" spans="1:12" ht="28.5" customHeight="1" x14ac:dyDescent="0.2"/>
    <row r="553" spans="1:12" ht="23.25" x14ac:dyDescent="0.35">
      <c r="A553" s="571"/>
      <c r="B553" s="571"/>
      <c r="C553" s="571"/>
      <c r="D553" s="571"/>
      <c r="E553" s="571"/>
      <c r="F553" s="571"/>
      <c r="G553" s="571"/>
      <c r="H553" s="571"/>
      <c r="I553" s="571"/>
      <c r="J553" s="571"/>
      <c r="K553" s="571"/>
      <c r="L553" s="106"/>
    </row>
    <row r="554" spans="1:12" ht="23.25" x14ac:dyDescent="0.35">
      <c r="A554" s="571"/>
      <c r="B554" s="571"/>
      <c r="C554" s="571"/>
      <c r="D554" s="571"/>
      <c r="E554" s="571"/>
      <c r="F554" s="571"/>
      <c r="G554" s="571"/>
      <c r="H554" s="571"/>
      <c r="I554" s="571"/>
      <c r="J554" s="571"/>
      <c r="K554" s="571"/>
      <c r="L554" s="106"/>
    </row>
    <row r="555" spans="1:12" ht="23.25" x14ac:dyDescent="0.35">
      <c r="A555" s="571"/>
      <c r="B555" s="571"/>
      <c r="C555" s="571"/>
      <c r="D555" s="571"/>
      <c r="E555" s="571"/>
      <c r="F555" s="571"/>
      <c r="G555" s="571"/>
      <c r="H555" s="571"/>
      <c r="I555" s="571"/>
      <c r="J555" s="571"/>
      <c r="K555" s="571"/>
      <c r="L555" s="106"/>
    </row>
    <row r="556" spans="1:12" ht="23.25" x14ac:dyDescent="0.35">
      <c r="A556" s="571"/>
      <c r="B556" s="571"/>
      <c r="C556" s="571"/>
      <c r="D556" s="571"/>
      <c r="E556" s="571"/>
      <c r="F556" s="571"/>
      <c r="G556" s="571"/>
      <c r="H556" s="571"/>
      <c r="I556" s="571"/>
      <c r="J556" s="571"/>
      <c r="K556" s="571"/>
      <c r="L556" s="106"/>
    </row>
    <row r="557" spans="1:12" ht="18.75" customHeight="1" x14ac:dyDescent="0.35">
      <c r="A557" s="30" t="s">
        <v>524</v>
      </c>
      <c r="K557" s="571"/>
      <c r="L557" s="106"/>
    </row>
    <row r="558" spans="1:12" ht="23.25" x14ac:dyDescent="0.35">
      <c r="A558" s="217" t="s">
        <v>525</v>
      </c>
      <c r="C558" s="744">
        <v>1513128</v>
      </c>
      <c r="D558" s="745"/>
      <c r="E558" s="217" t="s">
        <v>526</v>
      </c>
      <c r="K558" s="571"/>
      <c r="L558" s="106"/>
    </row>
    <row r="559" spans="1:12" ht="23.25" x14ac:dyDescent="0.35">
      <c r="A559" s="217" t="s">
        <v>527</v>
      </c>
      <c r="K559" s="571"/>
      <c r="L559" s="106"/>
    </row>
    <row r="560" spans="1:12" ht="23.25" x14ac:dyDescent="0.35">
      <c r="A560" s="217" t="s">
        <v>528</v>
      </c>
      <c r="K560" s="571"/>
      <c r="L560" s="106"/>
    </row>
    <row r="561" spans="1:12" ht="12.75" customHeight="1" x14ac:dyDescent="0.35">
      <c r="K561" s="571"/>
      <c r="L561" s="106"/>
    </row>
    <row r="562" spans="1:12" ht="23.25" x14ac:dyDescent="0.35">
      <c r="A562" s="740" t="s">
        <v>611</v>
      </c>
      <c r="B562" s="741"/>
      <c r="C562" s="741"/>
      <c r="D562" s="741"/>
      <c r="E562" s="741"/>
      <c r="F562" s="741"/>
      <c r="G562" s="741"/>
      <c r="H562" s="742"/>
      <c r="I562" s="288"/>
      <c r="J562" s="295" t="s">
        <v>612</v>
      </c>
      <c r="K562" s="296"/>
      <c r="L562" s="106"/>
    </row>
    <row r="563" spans="1:12" x14ac:dyDescent="0.2">
      <c r="A563" s="283"/>
      <c r="B563" s="148" t="s">
        <v>613</v>
      </c>
      <c r="C563" s="148" t="s">
        <v>614</v>
      </c>
      <c r="D563" s="738" t="s">
        <v>615</v>
      </c>
      <c r="E563" s="738" t="s">
        <v>616</v>
      </c>
      <c r="F563" s="738" t="s">
        <v>617</v>
      </c>
      <c r="G563" s="738" t="s">
        <v>618</v>
      </c>
      <c r="H563" s="738" t="s">
        <v>619</v>
      </c>
      <c r="I563" s="738" t="s">
        <v>620</v>
      </c>
      <c r="J563" s="738" t="s">
        <v>621</v>
      </c>
      <c r="K563" s="462" t="s">
        <v>570</v>
      </c>
      <c r="L563" s="106"/>
    </row>
    <row r="564" spans="1:12" x14ac:dyDescent="0.2">
      <c r="A564" s="463"/>
      <c r="B564" s="464" t="s">
        <v>622</v>
      </c>
      <c r="C564" s="464" t="s">
        <v>623</v>
      </c>
      <c r="D564" s="739"/>
      <c r="E564" s="739"/>
      <c r="F564" s="739"/>
      <c r="G564" s="739"/>
      <c r="H564" s="739"/>
      <c r="I564" s="739"/>
      <c r="J564" s="739"/>
      <c r="K564" s="465">
        <f>K573/J573</f>
        <v>7.1015731446386413E-2</v>
      </c>
      <c r="L564" s="106"/>
    </row>
    <row r="565" spans="1:12" x14ac:dyDescent="0.2">
      <c r="A565" s="463"/>
      <c r="B565" s="464"/>
      <c r="C565" s="464"/>
      <c r="D565" s="739"/>
      <c r="E565" s="739"/>
      <c r="F565" s="739"/>
      <c r="G565" s="739"/>
      <c r="H565" s="739"/>
      <c r="I565" s="739"/>
      <c r="J565" s="529"/>
      <c r="K565" s="466"/>
      <c r="L565" s="106"/>
    </row>
    <row r="566" spans="1:12" ht="13.5" thickBot="1" x14ac:dyDescent="0.25">
      <c r="A566" s="463"/>
      <c r="B566" s="178"/>
      <c r="C566" s="464"/>
      <c r="D566" s="743"/>
      <c r="E566" s="743"/>
      <c r="F566" s="743"/>
      <c r="G566" s="743"/>
      <c r="H566" s="743"/>
      <c r="I566" s="743"/>
      <c r="J566" s="529"/>
      <c r="K566" s="466"/>
      <c r="L566" s="106"/>
    </row>
    <row r="567" spans="1:12" ht="13.5" thickBot="1" x14ac:dyDescent="0.25">
      <c r="A567" s="289">
        <v>1</v>
      </c>
      <c r="B567" s="289">
        <v>2</v>
      </c>
      <c r="C567" s="289">
        <v>3</v>
      </c>
      <c r="D567" s="289">
        <v>4</v>
      </c>
      <c r="E567" s="289">
        <v>5</v>
      </c>
      <c r="F567" s="289">
        <v>6</v>
      </c>
      <c r="G567" s="289">
        <v>7</v>
      </c>
      <c r="H567" s="289">
        <v>8</v>
      </c>
      <c r="I567" s="290">
        <v>9</v>
      </c>
      <c r="J567" s="289">
        <v>10</v>
      </c>
      <c r="K567" s="297">
        <v>11</v>
      </c>
      <c r="L567" s="106"/>
    </row>
    <row r="568" spans="1:12" x14ac:dyDescent="0.2">
      <c r="A568" s="463" t="s">
        <v>196</v>
      </c>
      <c r="B568" s="143">
        <v>726</v>
      </c>
      <c r="C568" s="143">
        <v>241550</v>
      </c>
      <c r="D568" s="143">
        <v>770096</v>
      </c>
      <c r="E568" s="143">
        <v>1100390</v>
      </c>
      <c r="F568" s="143">
        <v>172334</v>
      </c>
      <c r="G568" s="143">
        <v>112687</v>
      </c>
      <c r="H568" s="143">
        <v>2397783</v>
      </c>
      <c r="I568" s="291">
        <v>0</v>
      </c>
      <c r="J568" s="143">
        <v>2397783</v>
      </c>
      <c r="K568" s="467">
        <v>170280</v>
      </c>
      <c r="L568" s="106"/>
    </row>
    <row r="569" spans="1:12" x14ac:dyDescent="0.2">
      <c r="A569" s="463" t="s">
        <v>154</v>
      </c>
      <c r="B569" s="143">
        <v>2319</v>
      </c>
      <c r="C569" s="143">
        <v>44008</v>
      </c>
      <c r="D569" s="219">
        <v>32389</v>
      </c>
      <c r="E569" s="143">
        <v>267166</v>
      </c>
      <c r="F569" s="143">
        <v>3495</v>
      </c>
      <c r="G569" s="143">
        <v>27503</v>
      </c>
      <c r="H569" s="143">
        <v>376880</v>
      </c>
      <c r="I569" s="291">
        <v>118094</v>
      </c>
      <c r="J569" s="143">
        <v>494974</v>
      </c>
      <c r="K569" s="467">
        <v>35151</v>
      </c>
      <c r="L569" s="106"/>
    </row>
    <row r="570" spans="1:12" x14ac:dyDescent="0.2">
      <c r="A570" s="463" t="s">
        <v>161</v>
      </c>
      <c r="B570" s="143">
        <v>15537</v>
      </c>
      <c r="C570" s="143">
        <v>987226</v>
      </c>
      <c r="D570" s="143">
        <v>1945227</v>
      </c>
      <c r="E570" s="143">
        <v>3891899</v>
      </c>
      <c r="F570" s="143">
        <v>691967</v>
      </c>
      <c r="G570" s="143">
        <v>398557</v>
      </c>
      <c r="H570" s="143">
        <v>7930413</v>
      </c>
      <c r="I570" s="291">
        <v>462390</v>
      </c>
      <c r="J570" s="143">
        <v>8392803</v>
      </c>
      <c r="K570" s="467">
        <v>596021</v>
      </c>
      <c r="L570" s="106"/>
    </row>
    <row r="571" spans="1:12" x14ac:dyDescent="0.2">
      <c r="A571" s="463" t="s">
        <v>155</v>
      </c>
      <c r="B571" s="143">
        <v>1230</v>
      </c>
      <c r="C571" s="143">
        <v>698055</v>
      </c>
      <c r="D571" s="143">
        <v>1072235</v>
      </c>
      <c r="E571" s="143">
        <v>2672399</v>
      </c>
      <c r="F571" s="143">
        <v>304415</v>
      </c>
      <c r="G571" s="143">
        <v>273672</v>
      </c>
      <c r="H571" s="143">
        <v>5022006</v>
      </c>
      <c r="I571" s="291">
        <v>560931</v>
      </c>
      <c r="J571" s="143">
        <v>5582937</v>
      </c>
      <c r="K571" s="467">
        <v>396476</v>
      </c>
      <c r="L571" s="106"/>
    </row>
    <row r="572" spans="1:12" x14ac:dyDescent="0.2">
      <c r="A572" s="463" t="s">
        <v>156</v>
      </c>
      <c r="B572" s="143">
        <v>2091</v>
      </c>
      <c r="C572" s="143">
        <v>522965</v>
      </c>
      <c r="D572" s="143">
        <v>1308651</v>
      </c>
      <c r="E572" s="143">
        <v>1985932</v>
      </c>
      <c r="F572" s="143">
        <v>290359</v>
      </c>
      <c r="G572" s="143">
        <v>203373</v>
      </c>
      <c r="H572" s="143">
        <v>4313371</v>
      </c>
      <c r="I572" s="291">
        <v>125073</v>
      </c>
      <c r="J572" s="211">
        <v>4438444</v>
      </c>
      <c r="K572" s="467">
        <v>315200</v>
      </c>
      <c r="L572" s="106"/>
    </row>
    <row r="573" spans="1:12" ht="15.95" customHeight="1" x14ac:dyDescent="0.2">
      <c r="A573" s="292" t="s">
        <v>83</v>
      </c>
      <c r="B573" s="293">
        <f t="shared" ref="B573:K573" si="12">SUM(B568:B572)</f>
        <v>21903</v>
      </c>
      <c r="C573" s="293">
        <f t="shared" si="12"/>
        <v>2493804</v>
      </c>
      <c r="D573" s="293">
        <f t="shared" si="12"/>
        <v>5128598</v>
      </c>
      <c r="E573" s="293">
        <f t="shared" si="12"/>
        <v>9917786</v>
      </c>
      <c r="F573" s="293">
        <f t="shared" si="12"/>
        <v>1462570</v>
      </c>
      <c r="G573" s="293">
        <f t="shared" si="12"/>
        <v>1015792</v>
      </c>
      <c r="H573" s="293">
        <f t="shared" si="12"/>
        <v>20040453</v>
      </c>
      <c r="I573" s="294">
        <f t="shared" si="12"/>
        <v>1266488</v>
      </c>
      <c r="J573" s="293">
        <f t="shared" si="12"/>
        <v>21306941</v>
      </c>
      <c r="K573" s="293">
        <f t="shared" si="12"/>
        <v>1513128</v>
      </c>
      <c r="L573" s="106"/>
    </row>
    <row r="574" spans="1:12" ht="15.95" customHeight="1" x14ac:dyDescent="0.35">
      <c r="K574" s="366"/>
      <c r="L574" s="106"/>
    </row>
    <row r="575" spans="1:12" x14ac:dyDescent="0.2">
      <c r="A575" s="30" t="s">
        <v>230</v>
      </c>
    </row>
    <row r="580" spans="12:14" x14ac:dyDescent="0.2">
      <c r="L580" s="306"/>
    </row>
    <row r="581" spans="12:14" x14ac:dyDescent="0.2">
      <c r="L581" s="447"/>
    </row>
    <row r="582" spans="12:14" ht="12.75" customHeight="1" x14ac:dyDescent="0.2"/>
    <row r="588" spans="12:14" x14ac:dyDescent="0.2">
      <c r="L588" s="306"/>
      <c r="N588" s="306"/>
    </row>
    <row r="589" spans="12:14" x14ac:dyDescent="0.2">
      <c r="N589" s="306"/>
    </row>
    <row r="590" spans="12:14" x14ac:dyDescent="0.2">
      <c r="N590" s="306"/>
    </row>
    <row r="591" spans="12:14" x14ac:dyDescent="0.2">
      <c r="N591" s="306"/>
    </row>
    <row r="592" spans="12:14" x14ac:dyDescent="0.2">
      <c r="N592" s="306"/>
    </row>
    <row r="601" spans="1:38" ht="5.25" customHeight="1" x14ac:dyDescent="0.2">
      <c r="S601" s="306"/>
      <c r="X601" s="306"/>
      <c r="AJ601" s="306"/>
      <c r="AL601" s="306"/>
    </row>
    <row r="602" spans="1:38" x14ac:dyDescent="0.2">
      <c r="A602" s="158" t="s">
        <v>39</v>
      </c>
      <c r="B602" s="159"/>
      <c r="C602" s="148">
        <v>2013</v>
      </c>
      <c r="D602" s="148">
        <f>C602+1</f>
        <v>2014</v>
      </c>
      <c r="E602" s="148">
        <f t="shared" ref="E602:K602" si="13">D602+1</f>
        <v>2015</v>
      </c>
      <c r="F602" s="148">
        <f t="shared" si="13"/>
        <v>2016</v>
      </c>
      <c r="G602" s="148">
        <f t="shared" si="13"/>
        <v>2017</v>
      </c>
      <c r="H602" s="148">
        <f t="shared" si="13"/>
        <v>2018</v>
      </c>
      <c r="I602" s="148">
        <f t="shared" si="13"/>
        <v>2019</v>
      </c>
      <c r="J602" s="148">
        <f t="shared" si="13"/>
        <v>2020</v>
      </c>
      <c r="K602" s="148">
        <f t="shared" si="13"/>
        <v>2021</v>
      </c>
      <c r="R602" s="306"/>
      <c r="W602" s="306"/>
      <c r="AI602" s="306"/>
      <c r="AK602" s="306"/>
    </row>
    <row r="603" spans="1:38" ht="13.5" thickBot="1" x14ac:dyDescent="0.25">
      <c r="A603" s="468" t="s">
        <v>40</v>
      </c>
      <c r="B603" s="469"/>
      <c r="C603" s="178" t="s">
        <v>244</v>
      </c>
      <c r="D603" s="178" t="s">
        <v>244</v>
      </c>
      <c r="E603" s="178" t="s">
        <v>244</v>
      </c>
      <c r="F603" s="178" t="s">
        <v>244</v>
      </c>
      <c r="G603" s="178" t="s">
        <v>578</v>
      </c>
      <c r="H603" s="178" t="s">
        <v>560</v>
      </c>
      <c r="I603" s="178" t="s">
        <v>108</v>
      </c>
      <c r="J603" s="178" t="s">
        <v>108</v>
      </c>
      <c r="K603" s="178" t="s">
        <v>108</v>
      </c>
      <c r="R603" s="306"/>
      <c r="W603" s="306"/>
      <c r="AI603" s="306"/>
      <c r="AK603" s="306"/>
    </row>
    <row r="604" spans="1:38" ht="13.5" thickBot="1" x14ac:dyDescent="0.25">
      <c r="A604" s="43"/>
      <c r="B604" s="43" t="s">
        <v>232</v>
      </c>
      <c r="C604" s="212">
        <f>SUM(C605:C610)</f>
        <v>4342864</v>
      </c>
      <c r="D604" s="212">
        <f>SUM(D605:D610)</f>
        <v>5042344</v>
      </c>
      <c r="E604" s="212">
        <f t="shared" ref="E604:J604" si="14">SUM(E605:E610)</f>
        <v>5235808</v>
      </c>
      <c r="F604" s="212">
        <f t="shared" si="14"/>
        <v>5211873</v>
      </c>
      <c r="G604" s="212">
        <f t="shared" si="14"/>
        <v>4946301</v>
      </c>
      <c r="H604" s="212">
        <f t="shared" si="14"/>
        <v>5485300</v>
      </c>
      <c r="I604" s="212">
        <f t="shared" si="14"/>
        <v>5886619.5860000001</v>
      </c>
      <c r="J604" s="212">
        <f t="shared" si="14"/>
        <v>5696554</v>
      </c>
      <c r="K604" s="212">
        <f t="shared" ref="K604" si="15">SUM(K605:K610)</f>
        <v>6155781.7139999997</v>
      </c>
      <c r="R604" s="306"/>
      <c r="W604" s="306"/>
      <c r="AI604" s="306"/>
      <c r="AK604" s="306"/>
    </row>
    <row r="605" spans="1:38" x14ac:dyDescent="0.2">
      <c r="A605" s="108"/>
      <c r="B605" s="108" t="s">
        <v>233</v>
      </c>
      <c r="C605" s="143">
        <v>400260</v>
      </c>
      <c r="D605" s="143">
        <v>525624</v>
      </c>
      <c r="E605" s="143">
        <v>484801</v>
      </c>
      <c r="F605" s="143">
        <v>496758</v>
      </c>
      <c r="G605" s="143">
        <v>431290</v>
      </c>
      <c r="H605" s="143">
        <v>451970</v>
      </c>
      <c r="I605" s="143">
        <v>498417</v>
      </c>
      <c r="J605" s="143">
        <v>538452</v>
      </c>
      <c r="K605" s="143">
        <v>623424</v>
      </c>
      <c r="R605" s="306"/>
      <c r="W605" s="306"/>
      <c r="AI605" s="306"/>
      <c r="AK605" s="306"/>
    </row>
    <row r="606" spans="1:38" x14ac:dyDescent="0.2">
      <c r="A606" s="109"/>
      <c r="B606" s="109" t="s">
        <v>235</v>
      </c>
      <c r="C606" s="143">
        <v>472584</v>
      </c>
      <c r="D606" s="143">
        <v>502589</v>
      </c>
      <c r="E606" s="143">
        <v>583534</v>
      </c>
      <c r="F606" s="143">
        <v>589275</v>
      </c>
      <c r="G606" s="143">
        <v>680510</v>
      </c>
      <c r="H606" s="143">
        <v>680430</v>
      </c>
      <c r="I606" s="143">
        <v>729086.28</v>
      </c>
      <c r="J606" s="143">
        <v>369448</v>
      </c>
      <c r="K606" s="143">
        <v>615976.66</v>
      </c>
      <c r="R606" s="306"/>
      <c r="W606" s="306"/>
      <c r="AI606" s="306"/>
      <c r="AK606" s="306"/>
    </row>
    <row r="607" spans="1:38" x14ac:dyDescent="0.2">
      <c r="A607" s="109"/>
      <c r="B607" s="109" t="s">
        <v>236</v>
      </c>
      <c r="C607" s="143">
        <v>88242</v>
      </c>
      <c r="D607" s="143">
        <v>103167</v>
      </c>
      <c r="E607" s="143">
        <v>106332</v>
      </c>
      <c r="F607" s="143">
        <v>105169</v>
      </c>
      <c r="G607" s="143">
        <v>99664</v>
      </c>
      <c r="H607" s="143">
        <v>106400</v>
      </c>
      <c r="I607" s="143">
        <v>118473.68000000001</v>
      </c>
      <c r="J607" s="143">
        <v>125480</v>
      </c>
      <c r="K607" s="143">
        <v>128693.24</v>
      </c>
    </row>
    <row r="608" spans="1:38" x14ac:dyDescent="0.2">
      <c r="A608" s="109"/>
      <c r="B608" s="109" t="s">
        <v>237</v>
      </c>
      <c r="C608" s="143">
        <v>1523732</v>
      </c>
      <c r="D608" s="143">
        <v>1776915</v>
      </c>
      <c r="E608" s="143">
        <v>1905282</v>
      </c>
      <c r="F608" s="143">
        <v>1886439</v>
      </c>
      <c r="G608" s="143">
        <v>1723120</v>
      </c>
      <c r="H608" s="143">
        <v>1954460</v>
      </c>
      <c r="I608" s="143">
        <v>2060242.4920903863</v>
      </c>
      <c r="J608" s="143">
        <v>2122641</v>
      </c>
      <c r="K608" s="143">
        <v>2182128.7836069362</v>
      </c>
    </row>
    <row r="609" spans="1:12" x14ac:dyDescent="0.2">
      <c r="A609" s="109"/>
      <c r="B609" s="109" t="s">
        <v>238</v>
      </c>
      <c r="C609" s="143">
        <v>1008518</v>
      </c>
      <c r="D609" s="143">
        <v>1125847</v>
      </c>
      <c r="E609" s="143">
        <v>1128480</v>
      </c>
      <c r="F609" s="143">
        <v>1176279</v>
      </c>
      <c r="G609" s="143">
        <v>1077449</v>
      </c>
      <c r="H609" s="143">
        <v>1257640</v>
      </c>
      <c r="I609" s="143">
        <v>1360701.4020542316</v>
      </c>
      <c r="J609" s="143">
        <v>1382748</v>
      </c>
      <c r="K609" s="143">
        <v>1451563.6661387284</v>
      </c>
    </row>
    <row r="610" spans="1:12" ht="13.5" thickBot="1" x14ac:dyDescent="0.25">
      <c r="A610" s="110"/>
      <c r="B610" s="110" t="s">
        <v>239</v>
      </c>
      <c r="C610" s="143">
        <v>849528</v>
      </c>
      <c r="D610" s="143">
        <v>1008202</v>
      </c>
      <c r="E610" s="143">
        <v>1027379</v>
      </c>
      <c r="F610" s="143">
        <v>957953</v>
      </c>
      <c r="G610" s="143">
        <v>934268</v>
      </c>
      <c r="H610" s="143">
        <v>1034400</v>
      </c>
      <c r="I610" s="143">
        <v>1119698.7318553822</v>
      </c>
      <c r="J610" s="143">
        <v>1157785</v>
      </c>
      <c r="K610" s="143">
        <v>1153995.3642543354</v>
      </c>
    </row>
    <row r="611" spans="1:12" ht="13.5" thickBot="1" x14ac:dyDescent="0.25">
      <c r="A611" s="43"/>
      <c r="B611" s="43" t="s">
        <v>231</v>
      </c>
      <c r="C611" s="212">
        <f>SUM(C612:C616)</f>
        <v>964503</v>
      </c>
      <c r="D611" s="212">
        <f>SUM(D612:D616)</f>
        <v>989525</v>
      </c>
      <c r="E611" s="212">
        <f>SUM(E612:E616)</f>
        <v>1055071</v>
      </c>
      <c r="F611" s="212">
        <f>SUM(F612:F616)</f>
        <v>1044014</v>
      </c>
      <c r="G611" s="212">
        <f>SUM(G612:G616)-1</f>
        <v>1117928.33</v>
      </c>
      <c r="H611" s="212">
        <f>SUM(H612:H616)</f>
        <v>1657120</v>
      </c>
      <c r="I611" s="212">
        <f>SUM(I612:I616)</f>
        <v>1540350</v>
      </c>
      <c r="J611" s="212">
        <f>SUM(J612:J616)</f>
        <v>1438780</v>
      </c>
      <c r="K611" s="212">
        <f>SUM(K612:K616)</f>
        <v>1513128</v>
      </c>
    </row>
    <row r="612" spans="1:12" x14ac:dyDescent="0.2">
      <c r="A612" s="108"/>
      <c r="B612" s="108" t="s">
        <v>234</v>
      </c>
      <c r="C612" s="143">
        <v>99650</v>
      </c>
      <c r="D612" s="143">
        <v>114570</v>
      </c>
      <c r="E612" s="143">
        <v>109946</v>
      </c>
      <c r="F612" s="143">
        <v>112193</v>
      </c>
      <c r="G612" s="219">
        <v>113027.52</v>
      </c>
      <c r="H612" s="219">
        <v>155880</v>
      </c>
      <c r="I612" s="219">
        <v>148857</v>
      </c>
      <c r="J612" s="219">
        <v>145429</v>
      </c>
      <c r="K612" s="219">
        <v>170280</v>
      </c>
      <c r="L612" s="260"/>
    </row>
    <row r="613" spans="1:12" x14ac:dyDescent="0.2">
      <c r="A613" s="109"/>
      <c r="B613" s="109" t="s">
        <v>240</v>
      </c>
      <c r="C613" s="143">
        <v>21983</v>
      </c>
      <c r="D613" s="143">
        <v>22487</v>
      </c>
      <c r="E613" s="143">
        <v>24115</v>
      </c>
      <c r="F613" s="143">
        <v>23752</v>
      </c>
      <c r="G613" s="219">
        <v>26118.85</v>
      </c>
      <c r="H613" s="219">
        <v>36700</v>
      </c>
      <c r="I613" s="219">
        <v>35383</v>
      </c>
      <c r="J613" s="219">
        <v>33891</v>
      </c>
      <c r="K613" s="219">
        <v>35151</v>
      </c>
    </row>
    <row r="614" spans="1:12" x14ac:dyDescent="0.2">
      <c r="A614" s="109"/>
      <c r="B614" s="109" t="s">
        <v>241</v>
      </c>
      <c r="C614" s="143">
        <v>380148</v>
      </c>
      <c r="D614" s="143">
        <v>387312</v>
      </c>
      <c r="E614" s="143">
        <v>432091</v>
      </c>
      <c r="F614" s="143">
        <v>426052</v>
      </c>
      <c r="G614" s="219">
        <v>451575.27</v>
      </c>
      <c r="H614" s="219">
        <v>674060</v>
      </c>
      <c r="I614" s="219">
        <v>615313</v>
      </c>
      <c r="J614" s="219">
        <v>573297</v>
      </c>
      <c r="K614" s="219">
        <v>596021</v>
      </c>
    </row>
    <row r="615" spans="1:12" x14ac:dyDescent="0.2">
      <c r="A615" s="109"/>
      <c r="B615" s="109" t="s">
        <v>242</v>
      </c>
      <c r="C615" s="143">
        <v>251084</v>
      </c>
      <c r="D615" s="143">
        <v>245399</v>
      </c>
      <c r="E615" s="143">
        <v>255924</v>
      </c>
      <c r="F615" s="143">
        <v>265663</v>
      </c>
      <c r="G615" s="219">
        <v>282365.46999999997</v>
      </c>
      <c r="H615" s="219">
        <v>433740</v>
      </c>
      <c r="I615" s="219">
        <v>406387</v>
      </c>
      <c r="J615" s="219">
        <v>373461</v>
      </c>
      <c r="K615" s="219">
        <v>396476</v>
      </c>
    </row>
    <row r="616" spans="1:12" ht="13.5" thickBot="1" x14ac:dyDescent="0.25">
      <c r="A616" s="109"/>
      <c r="B616" s="109" t="s">
        <v>243</v>
      </c>
      <c r="C616" s="143">
        <v>211638</v>
      </c>
      <c r="D616" s="143">
        <v>219757</v>
      </c>
      <c r="E616" s="143">
        <v>232995</v>
      </c>
      <c r="F616" s="143">
        <v>216354</v>
      </c>
      <c r="G616" s="219">
        <v>244842.22</v>
      </c>
      <c r="H616" s="219">
        <v>356740</v>
      </c>
      <c r="I616" s="219">
        <v>334410</v>
      </c>
      <c r="J616" s="219">
        <v>312702</v>
      </c>
      <c r="K616" s="219">
        <v>315200</v>
      </c>
    </row>
    <row r="617" spans="1:12" ht="13.5" thickBot="1" x14ac:dyDescent="0.25">
      <c r="A617" s="43"/>
      <c r="B617" s="43" t="s">
        <v>307</v>
      </c>
      <c r="C617" s="212">
        <f t="shared" ref="C617:J618" si="16">C604+C611</f>
        <v>5307367</v>
      </c>
      <c r="D617" s="212">
        <f t="shared" si="16"/>
        <v>6031869</v>
      </c>
      <c r="E617" s="212">
        <f t="shared" si="16"/>
        <v>6290879</v>
      </c>
      <c r="F617" s="212">
        <f t="shared" si="16"/>
        <v>6255887</v>
      </c>
      <c r="G617" s="212">
        <f t="shared" si="16"/>
        <v>6064229.3300000001</v>
      </c>
      <c r="H617" s="212">
        <f t="shared" si="16"/>
        <v>7142420</v>
      </c>
      <c r="I617" s="212">
        <f t="shared" si="16"/>
        <v>7426969.5860000001</v>
      </c>
      <c r="J617" s="212">
        <f t="shared" si="16"/>
        <v>7135334</v>
      </c>
      <c r="K617" s="212">
        <f t="shared" ref="K617" si="17">K604+K611</f>
        <v>7668909.7139999997</v>
      </c>
    </row>
    <row r="618" spans="1:12" x14ac:dyDescent="0.2">
      <c r="A618" s="108"/>
      <c r="B618" s="108" t="s">
        <v>196</v>
      </c>
      <c r="C618" s="143">
        <f>C605+C612</f>
        <v>499910</v>
      </c>
      <c r="D618" s="143">
        <f>D605+D612</f>
        <v>640194</v>
      </c>
      <c r="E618" s="143">
        <f t="shared" si="16"/>
        <v>594747</v>
      </c>
      <c r="F618" s="143">
        <f t="shared" si="16"/>
        <v>608951</v>
      </c>
      <c r="G618" s="143">
        <f t="shared" si="16"/>
        <v>544317.52</v>
      </c>
      <c r="H618" s="143">
        <f t="shared" si="16"/>
        <v>607850</v>
      </c>
      <c r="I618" s="143">
        <f t="shared" si="16"/>
        <v>647274</v>
      </c>
      <c r="J618" s="143">
        <f t="shared" si="16"/>
        <v>683881</v>
      </c>
      <c r="K618" s="143">
        <f t="shared" ref="K618" si="18">K605+K612</f>
        <v>793704</v>
      </c>
    </row>
    <row r="619" spans="1:12" x14ac:dyDescent="0.2">
      <c r="A619" s="109"/>
      <c r="B619" s="109" t="s">
        <v>153</v>
      </c>
      <c r="C619" s="143">
        <f>C606</f>
        <v>472584</v>
      </c>
      <c r="D619" s="143">
        <f>D606</f>
        <v>502589</v>
      </c>
      <c r="E619" s="143">
        <f t="shared" ref="E619:J619" si="19">E606</f>
        <v>583534</v>
      </c>
      <c r="F619" s="143">
        <f t="shared" si="19"/>
        <v>589275</v>
      </c>
      <c r="G619" s="143">
        <f t="shared" si="19"/>
        <v>680510</v>
      </c>
      <c r="H619" s="143">
        <f t="shared" si="19"/>
        <v>680430</v>
      </c>
      <c r="I619" s="143">
        <f t="shared" si="19"/>
        <v>729086.28</v>
      </c>
      <c r="J619" s="143">
        <f t="shared" si="19"/>
        <v>369448</v>
      </c>
      <c r="K619" s="143">
        <f t="shared" ref="K619" si="20">K606</f>
        <v>615976.66</v>
      </c>
    </row>
    <row r="620" spans="1:12" x14ac:dyDescent="0.2">
      <c r="A620" s="109"/>
      <c r="B620" s="109" t="s">
        <v>154</v>
      </c>
      <c r="C620" s="143">
        <f>C607+C613</f>
        <v>110225</v>
      </c>
      <c r="D620" s="143">
        <f>D607+D613</f>
        <v>125654</v>
      </c>
      <c r="E620" s="143">
        <f t="shared" ref="E620:J621" si="21">E607+E613</f>
        <v>130447</v>
      </c>
      <c r="F620" s="143">
        <f t="shared" si="21"/>
        <v>128921</v>
      </c>
      <c r="G620" s="143">
        <f t="shared" si="21"/>
        <v>125782.85</v>
      </c>
      <c r="H620" s="143">
        <f t="shared" si="21"/>
        <v>143100</v>
      </c>
      <c r="I620" s="143">
        <f t="shared" si="21"/>
        <v>153856.68</v>
      </c>
      <c r="J620" s="143">
        <f t="shared" si="21"/>
        <v>159371</v>
      </c>
      <c r="K620" s="143">
        <f t="shared" ref="K620" si="22">K607+K613</f>
        <v>163844.24</v>
      </c>
    </row>
    <row r="621" spans="1:12" x14ac:dyDescent="0.2">
      <c r="A621" s="109"/>
      <c r="B621" s="109" t="s">
        <v>161</v>
      </c>
      <c r="C621" s="143">
        <f>C608+C614</f>
        <v>1903880</v>
      </c>
      <c r="D621" s="143">
        <f>D608+D614</f>
        <v>2164227</v>
      </c>
      <c r="E621" s="143">
        <f t="shared" si="21"/>
        <v>2337373</v>
      </c>
      <c r="F621" s="143">
        <f t="shared" si="21"/>
        <v>2312491</v>
      </c>
      <c r="G621" s="143">
        <f t="shared" si="21"/>
        <v>2174695.27</v>
      </c>
      <c r="H621" s="143">
        <f t="shared" si="21"/>
        <v>2628520</v>
      </c>
      <c r="I621" s="143">
        <f t="shared" si="21"/>
        <v>2675555.4920903863</v>
      </c>
      <c r="J621" s="143">
        <f t="shared" si="21"/>
        <v>2695938</v>
      </c>
      <c r="K621" s="143">
        <f t="shared" ref="K621" si="23">K608+K614</f>
        <v>2778149.7836069362</v>
      </c>
    </row>
    <row r="622" spans="1:12" x14ac:dyDescent="0.2">
      <c r="A622" s="109"/>
      <c r="B622" s="109" t="s">
        <v>155</v>
      </c>
      <c r="C622" s="143">
        <f>C615+C609</f>
        <v>1259602</v>
      </c>
      <c r="D622" s="143">
        <f>D615+D609</f>
        <v>1371246</v>
      </c>
      <c r="E622" s="143">
        <f t="shared" ref="E622:J623" si="24">E615+E609</f>
        <v>1384404</v>
      </c>
      <c r="F622" s="143">
        <f t="shared" si="24"/>
        <v>1441942</v>
      </c>
      <c r="G622" s="143">
        <f t="shared" si="24"/>
        <v>1359814.47</v>
      </c>
      <c r="H622" s="143">
        <f t="shared" si="24"/>
        <v>1691380</v>
      </c>
      <c r="I622" s="143">
        <f t="shared" si="24"/>
        <v>1767088.4020542316</v>
      </c>
      <c r="J622" s="143">
        <f t="shared" si="24"/>
        <v>1756209</v>
      </c>
      <c r="K622" s="143">
        <f t="shared" ref="K622" si="25">K615+K609</f>
        <v>1848039.6661387284</v>
      </c>
    </row>
    <row r="623" spans="1:12" ht="13.5" thickBot="1" x14ac:dyDescent="0.25">
      <c r="A623" s="110"/>
      <c r="B623" s="110" t="s">
        <v>156</v>
      </c>
      <c r="C623" s="211">
        <f>C616+C610</f>
        <v>1061166</v>
      </c>
      <c r="D623" s="211">
        <f>D616+D610</f>
        <v>1227959</v>
      </c>
      <c r="E623" s="211">
        <f t="shared" si="24"/>
        <v>1260374</v>
      </c>
      <c r="F623" s="211">
        <f t="shared" si="24"/>
        <v>1174307</v>
      </c>
      <c r="G623" s="211">
        <f t="shared" si="24"/>
        <v>1179110.22</v>
      </c>
      <c r="H623" s="211">
        <f t="shared" si="24"/>
        <v>1391140</v>
      </c>
      <c r="I623" s="211">
        <f t="shared" si="24"/>
        <v>1454108.7318553822</v>
      </c>
      <c r="J623" s="211">
        <f t="shared" si="24"/>
        <v>1470487</v>
      </c>
      <c r="K623" s="211">
        <f t="shared" ref="K623" si="26">K616+K610</f>
        <v>1469195.3642543354</v>
      </c>
    </row>
    <row r="624" spans="1:12" s="23" customFormat="1" ht="12" thickBot="1" x14ac:dyDescent="0.25">
      <c r="A624" s="44"/>
      <c r="B624" s="44" t="s">
        <v>160</v>
      </c>
      <c r="C624" s="41">
        <f t="shared" ref="C624:J624" si="27">SUM(C625:C630)</f>
        <v>16760892</v>
      </c>
      <c r="D624" s="41">
        <f t="shared" si="27"/>
        <v>18109171</v>
      </c>
      <c r="E624" s="41">
        <f t="shared" si="27"/>
        <v>17938673</v>
      </c>
      <c r="F624" s="41">
        <f t="shared" si="27"/>
        <v>17987450</v>
      </c>
      <c r="G624" s="41">
        <f t="shared" si="27"/>
        <v>18192777</v>
      </c>
      <c r="H624" s="41">
        <f t="shared" si="27"/>
        <v>20313217</v>
      </c>
      <c r="I624" s="41">
        <f t="shared" si="27"/>
        <v>21695074</v>
      </c>
      <c r="J624" s="41">
        <f t="shared" si="27"/>
        <v>20866226</v>
      </c>
      <c r="K624" s="41">
        <f>SUM(K625:K630)</f>
        <v>22409594</v>
      </c>
    </row>
    <row r="625" spans="1:11" s="23" customFormat="1" ht="11.25" x14ac:dyDescent="0.2">
      <c r="A625" s="45"/>
      <c r="B625" s="45" t="s">
        <v>196</v>
      </c>
      <c r="C625" s="39">
        <v>1601041</v>
      </c>
      <c r="D625" s="39">
        <v>1983489</v>
      </c>
      <c r="E625" s="39">
        <v>1731431</v>
      </c>
      <c r="F625" s="39">
        <v>1774134</v>
      </c>
      <c r="G625" s="39">
        <v>1658808</v>
      </c>
      <c r="H625" s="39">
        <v>1716793</v>
      </c>
      <c r="I625" s="39">
        <v>1783807</v>
      </c>
      <c r="J625" s="39">
        <v>2070968</v>
      </c>
      <c r="K625" s="39">
        <v>2397783</v>
      </c>
    </row>
    <row r="626" spans="1:11" s="23" customFormat="1" ht="11.25" x14ac:dyDescent="0.2">
      <c r="A626" s="46"/>
      <c r="B626" s="46" t="s">
        <v>153</v>
      </c>
      <c r="C626" s="39">
        <v>1890336</v>
      </c>
      <c r="D626" s="39">
        <v>1896561</v>
      </c>
      <c r="E626" s="39">
        <v>2084051</v>
      </c>
      <c r="F626" s="39">
        <v>2104553</v>
      </c>
      <c r="G626" s="39">
        <v>2617348</v>
      </c>
      <c r="H626" s="39">
        <v>2617044</v>
      </c>
      <c r="I626" s="39">
        <v>2804178</v>
      </c>
      <c r="J626" s="39">
        <v>1420954</v>
      </c>
      <c r="K626" s="39">
        <v>2369141</v>
      </c>
    </row>
    <row r="627" spans="1:11" s="23" customFormat="1" ht="11.25" x14ac:dyDescent="0.2">
      <c r="A627" s="46"/>
      <c r="B627" s="46" t="s">
        <v>154</v>
      </c>
      <c r="C627" s="39">
        <v>257612</v>
      </c>
      <c r="D627" s="39">
        <v>281725</v>
      </c>
      <c r="E627" s="39">
        <v>287091</v>
      </c>
      <c r="F627" s="39">
        <v>290280</v>
      </c>
      <c r="G627" s="39">
        <v>309837</v>
      </c>
      <c r="H627" s="39">
        <v>339556</v>
      </c>
      <c r="I627" s="39">
        <v>342318</v>
      </c>
      <c r="J627" s="39">
        <v>372410</v>
      </c>
      <c r="K627" s="39">
        <v>376880</v>
      </c>
    </row>
    <row r="628" spans="1:11" s="23" customFormat="1" ht="11.25" x14ac:dyDescent="0.2">
      <c r="A628" s="46"/>
      <c r="B628" s="46" t="s">
        <v>161</v>
      </c>
      <c r="C628" s="39">
        <v>5643029</v>
      </c>
      <c r="D628" s="39">
        <v>6293452</v>
      </c>
      <c r="E628" s="39">
        <v>6374627</v>
      </c>
      <c r="F628" s="39">
        <v>6269662</v>
      </c>
      <c r="G628" s="39">
        <v>6083947</v>
      </c>
      <c r="H628" s="39">
        <v>7010801</v>
      </c>
      <c r="I628" s="39">
        <v>7499410</v>
      </c>
      <c r="J628" s="39">
        <v>7726677</v>
      </c>
      <c r="K628" s="39">
        <v>7930413</v>
      </c>
    </row>
    <row r="629" spans="1:11" s="23" customFormat="1" ht="11.25" x14ac:dyDescent="0.2">
      <c r="A629" s="46"/>
      <c r="B629" s="46" t="s">
        <v>155</v>
      </c>
      <c r="C629" s="39">
        <v>4034072</v>
      </c>
      <c r="D629" s="39">
        <v>3914381</v>
      </c>
      <c r="E629" s="39">
        <v>3860064</v>
      </c>
      <c r="F629" s="39">
        <v>4200997</v>
      </c>
      <c r="G629" s="39">
        <v>4003314</v>
      </c>
      <c r="H629" s="39">
        <v>4728706</v>
      </c>
      <c r="I629" s="39">
        <v>5118555</v>
      </c>
      <c r="J629" s="39">
        <v>4938780</v>
      </c>
      <c r="K629" s="39">
        <v>5022006</v>
      </c>
    </row>
    <row r="630" spans="1:11" s="23" customFormat="1" ht="12" thickBot="1" x14ac:dyDescent="0.25">
      <c r="A630" s="47"/>
      <c r="B630" s="47" t="s">
        <v>156</v>
      </c>
      <c r="C630" s="40">
        <v>3334802</v>
      </c>
      <c r="D630" s="40">
        <v>3739563</v>
      </c>
      <c r="E630" s="40">
        <v>3601409</v>
      </c>
      <c r="F630" s="40">
        <v>3347824</v>
      </c>
      <c r="G630" s="40">
        <v>3519523</v>
      </c>
      <c r="H630" s="40">
        <v>3900317</v>
      </c>
      <c r="I630" s="40">
        <v>4146806</v>
      </c>
      <c r="J630" s="40">
        <v>4336437</v>
      </c>
      <c r="K630" s="40">
        <v>4313371</v>
      </c>
    </row>
    <row r="631" spans="1:11" s="23" customFormat="1" ht="12" thickBot="1" x14ac:dyDescent="0.25">
      <c r="A631" s="44"/>
      <c r="B631" s="44" t="s">
        <v>245</v>
      </c>
      <c r="C631" s="41">
        <f t="shared" ref="C631:J631" si="28">SUM(C632:C637)</f>
        <v>625778</v>
      </c>
      <c r="D631" s="41">
        <f t="shared" si="28"/>
        <v>918544</v>
      </c>
      <c r="E631" s="41">
        <f t="shared" si="28"/>
        <v>760645</v>
      </c>
      <c r="F631" s="41">
        <f t="shared" si="28"/>
        <v>626382</v>
      </c>
      <c r="G631" s="41">
        <f t="shared" si="28"/>
        <v>831461</v>
      </c>
      <c r="H631" s="41">
        <f t="shared" si="28"/>
        <v>784120</v>
      </c>
      <c r="I631" s="41">
        <f t="shared" si="28"/>
        <v>945769.1</v>
      </c>
      <c r="J631" s="41">
        <f t="shared" si="28"/>
        <v>1043592</v>
      </c>
      <c r="K631" s="41">
        <f t="shared" ref="K631" si="29">SUM(K632:K637)</f>
        <v>1266487.8999999999</v>
      </c>
    </row>
    <row r="632" spans="1:11" s="23" customFormat="1" ht="11.25" x14ac:dyDescent="0.2">
      <c r="A632" s="45"/>
      <c r="B632" s="45" t="s">
        <v>196</v>
      </c>
      <c r="C632" s="119">
        <v>0</v>
      </c>
      <c r="D632" s="119">
        <v>0</v>
      </c>
      <c r="E632" s="119">
        <v>0</v>
      </c>
      <c r="F632" s="119">
        <v>0</v>
      </c>
      <c r="G632" s="119">
        <v>0</v>
      </c>
      <c r="H632" s="42">
        <v>21553</v>
      </c>
      <c r="I632" s="42">
        <v>133180</v>
      </c>
      <c r="J632" s="42">
        <v>0</v>
      </c>
      <c r="K632" s="42">
        <v>0</v>
      </c>
    </row>
    <row r="633" spans="1:11" s="23" customFormat="1" ht="11.25" x14ac:dyDescent="0.2">
      <c r="A633" s="46"/>
      <c r="B633" s="46" t="s">
        <v>153</v>
      </c>
      <c r="C633" s="119">
        <v>0</v>
      </c>
      <c r="D633" s="119">
        <v>0</v>
      </c>
      <c r="E633" s="119">
        <v>0</v>
      </c>
      <c r="F633" s="119">
        <v>0</v>
      </c>
      <c r="G633" s="119">
        <v>0</v>
      </c>
      <c r="H633" s="119">
        <v>0</v>
      </c>
      <c r="I633" s="119">
        <v>0</v>
      </c>
      <c r="J633" s="119">
        <v>0</v>
      </c>
      <c r="K633" s="119">
        <v>0</v>
      </c>
    </row>
    <row r="634" spans="1:11" s="23" customFormat="1" ht="11.25" x14ac:dyDescent="0.2">
      <c r="A634" s="46"/>
      <c r="B634" s="46" t="s">
        <v>154</v>
      </c>
      <c r="C634" s="42">
        <v>95586</v>
      </c>
      <c r="D634" s="42">
        <v>107584</v>
      </c>
      <c r="E634" s="42">
        <v>92666</v>
      </c>
      <c r="F634" s="42">
        <v>85327</v>
      </c>
      <c r="G634" s="42">
        <v>73487</v>
      </c>
      <c r="H634" s="42">
        <v>69689</v>
      </c>
      <c r="I634" s="42">
        <v>113350</v>
      </c>
      <c r="J634" s="42">
        <v>110206</v>
      </c>
      <c r="K634" s="42">
        <v>118094</v>
      </c>
    </row>
    <row r="635" spans="1:11" s="23" customFormat="1" ht="11.25" x14ac:dyDescent="0.2">
      <c r="A635" s="46"/>
      <c r="B635" s="46" t="s">
        <v>161</v>
      </c>
      <c r="C635" s="42">
        <v>464682</v>
      </c>
      <c r="D635" s="42">
        <v>411889</v>
      </c>
      <c r="E635" s="42">
        <v>429954</v>
      </c>
      <c r="F635" s="42">
        <v>467617</v>
      </c>
      <c r="G635" s="42">
        <f>66330+477106</f>
        <v>543436</v>
      </c>
      <c r="H635" s="42">
        <v>506352</v>
      </c>
      <c r="I635" s="42">
        <v>424599.58496302384</v>
      </c>
      <c r="J635" s="42">
        <v>437325</v>
      </c>
      <c r="K635" s="42">
        <v>462390.01387283229</v>
      </c>
    </row>
    <row r="636" spans="1:11" s="23" customFormat="1" ht="11.25" x14ac:dyDescent="0.2">
      <c r="A636" s="46"/>
      <c r="B636" s="46" t="s">
        <v>155</v>
      </c>
      <c r="C636" s="119">
        <v>0</v>
      </c>
      <c r="D636" s="119">
        <v>334097</v>
      </c>
      <c r="E636" s="42">
        <v>170223</v>
      </c>
      <c r="F636" s="42">
        <v>0</v>
      </c>
      <c r="G636" s="42">
        <v>140722</v>
      </c>
      <c r="H636" s="42">
        <v>108367</v>
      </c>
      <c r="I636" s="42">
        <v>114911.93097781429</v>
      </c>
      <c r="J636" s="42">
        <v>379480</v>
      </c>
      <c r="K636" s="42">
        <v>560931.17745664739</v>
      </c>
    </row>
    <row r="637" spans="1:11" s="23" customFormat="1" ht="12" thickBot="1" x14ac:dyDescent="0.25">
      <c r="A637" s="47"/>
      <c r="B637" s="47" t="s">
        <v>156</v>
      </c>
      <c r="C637" s="42">
        <v>65510</v>
      </c>
      <c r="D637" s="42">
        <v>64974</v>
      </c>
      <c r="E637" s="42">
        <v>67802</v>
      </c>
      <c r="F637" s="42">
        <v>73438</v>
      </c>
      <c r="G637" s="42">
        <v>73816</v>
      </c>
      <c r="H637" s="42">
        <v>78159</v>
      </c>
      <c r="I637" s="42">
        <v>159727.58405916186</v>
      </c>
      <c r="J637" s="42">
        <v>116581</v>
      </c>
      <c r="K637" s="42">
        <v>125072.70867052022</v>
      </c>
    </row>
    <row r="638" spans="1:11" ht="13.5" thickBot="1" x14ac:dyDescent="0.25">
      <c r="A638" s="43"/>
      <c r="B638" s="43" t="s">
        <v>246</v>
      </c>
      <c r="C638" s="212"/>
      <c r="D638" s="212"/>
      <c r="E638" s="212"/>
      <c r="F638" s="212"/>
      <c r="G638" s="212"/>
      <c r="H638" s="212"/>
      <c r="I638" s="212"/>
      <c r="J638" s="212"/>
      <c r="K638" s="212"/>
    </row>
    <row r="639" spans="1:11" x14ac:dyDescent="0.2">
      <c r="A639" s="108"/>
      <c r="B639" s="108" t="s">
        <v>196</v>
      </c>
      <c r="C639" s="213">
        <f t="shared" ref="C639:J644" si="30">C618/(C625+C632)</f>
        <v>0.31224059846062657</v>
      </c>
      <c r="D639" s="213">
        <f t="shared" si="30"/>
        <v>0.32276155804241918</v>
      </c>
      <c r="E639" s="213">
        <f t="shared" si="30"/>
        <v>0.343500260766961</v>
      </c>
      <c r="F639" s="213">
        <f t="shared" si="30"/>
        <v>0.34323844760316863</v>
      </c>
      <c r="G639" s="213">
        <f t="shared" si="30"/>
        <v>0.3281377471051502</v>
      </c>
      <c r="H639" s="213">
        <f t="shared" si="30"/>
        <v>0.34967146931623511</v>
      </c>
      <c r="I639" s="213">
        <f t="shared" si="30"/>
        <v>0.33765174203059278</v>
      </c>
      <c r="J639" s="213">
        <f t="shared" si="30"/>
        <v>0.3302228716233182</v>
      </c>
      <c r="K639" s="213">
        <f t="shared" ref="K639" si="31">K618/(K625+K632)</f>
        <v>0.33101577582291641</v>
      </c>
    </row>
    <row r="640" spans="1:11" x14ac:dyDescent="0.2">
      <c r="A640" s="109"/>
      <c r="B640" s="109" t="s">
        <v>153</v>
      </c>
      <c r="C640" s="213">
        <f t="shared" si="30"/>
        <v>0.25</v>
      </c>
      <c r="D640" s="213">
        <f t="shared" si="30"/>
        <v>0.26500017663549974</v>
      </c>
      <c r="E640" s="213">
        <f t="shared" si="30"/>
        <v>0.27999986564628215</v>
      </c>
      <c r="F640" s="213">
        <f t="shared" si="30"/>
        <v>0.28000007602564536</v>
      </c>
      <c r="G640" s="213">
        <f t="shared" si="30"/>
        <v>0.25999981660826149</v>
      </c>
      <c r="H640" s="213">
        <f t="shared" si="30"/>
        <v>0.25999944976087525</v>
      </c>
      <c r="I640" s="213">
        <f t="shared" si="30"/>
        <v>0.26</v>
      </c>
      <c r="J640" s="213">
        <f t="shared" si="30"/>
        <v>0.25999997184989804</v>
      </c>
      <c r="K640" s="213">
        <f t="shared" ref="K640" si="32">K619/(K626+K633)</f>
        <v>0.26</v>
      </c>
    </row>
    <row r="641" spans="1:36" x14ac:dyDescent="0.2">
      <c r="A641" s="109"/>
      <c r="B641" s="109" t="s">
        <v>154</v>
      </c>
      <c r="C641" s="213">
        <f t="shared" si="30"/>
        <v>0.3120770785791539</v>
      </c>
      <c r="D641" s="213">
        <f t="shared" si="30"/>
        <v>0.32276161095684919</v>
      </c>
      <c r="E641" s="213">
        <f t="shared" si="30"/>
        <v>0.34350123895017076</v>
      </c>
      <c r="F641" s="213">
        <f t="shared" si="30"/>
        <v>0.34323375229961101</v>
      </c>
      <c r="G641" s="213">
        <f t="shared" si="30"/>
        <v>0.32813716333962917</v>
      </c>
      <c r="H641" s="213">
        <f t="shared" si="30"/>
        <v>0.34966829161016016</v>
      </c>
      <c r="I641" s="213">
        <f t="shared" si="30"/>
        <v>0.33765083350158448</v>
      </c>
      <c r="J641" s="213">
        <f t="shared" si="30"/>
        <v>0.33022320022543805</v>
      </c>
      <c r="K641" s="213">
        <f t="shared" ref="K641" si="33">K620/(K627+K634)</f>
        <v>0.33101585133764599</v>
      </c>
    </row>
    <row r="642" spans="1:36" x14ac:dyDescent="0.2">
      <c r="A642" s="109"/>
      <c r="B642" s="109" t="s">
        <v>161</v>
      </c>
      <c r="C642" s="213">
        <f t="shared" si="30"/>
        <v>0.31171743391263929</v>
      </c>
      <c r="D642" s="213">
        <f t="shared" si="30"/>
        <v>0.32276166118919231</v>
      </c>
      <c r="E642" s="213">
        <f t="shared" si="30"/>
        <v>0.34349991571854316</v>
      </c>
      <c r="F642" s="213">
        <f t="shared" si="30"/>
        <v>0.34323812328389547</v>
      </c>
      <c r="G642" s="213">
        <f t="shared" si="30"/>
        <v>0.32813785924247929</v>
      </c>
      <c r="H642" s="213">
        <f t="shared" si="30"/>
        <v>0.34966961561112297</v>
      </c>
      <c r="I642" s="213">
        <f t="shared" si="30"/>
        <v>0.33765172333557586</v>
      </c>
      <c r="J642" s="213">
        <f t="shared" si="30"/>
        <v>0.33022260406109649</v>
      </c>
      <c r="K642" s="213">
        <f t="shared" ref="K642" si="34">K621/(K628+K635)</f>
        <v>0.33101572609470409</v>
      </c>
    </row>
    <row r="643" spans="1:36" x14ac:dyDescent="0.2">
      <c r="A643" s="109"/>
      <c r="B643" s="109" t="s">
        <v>155</v>
      </c>
      <c r="C643" s="213">
        <f t="shared" si="30"/>
        <v>0.31224083258801527</v>
      </c>
      <c r="D643" s="213">
        <f t="shared" si="30"/>
        <v>0.32276170430916673</v>
      </c>
      <c r="E643" s="213">
        <f t="shared" si="30"/>
        <v>0.34350010309439499</v>
      </c>
      <c r="F643" s="213">
        <f t="shared" si="30"/>
        <v>0.34323804563535754</v>
      </c>
      <c r="G643" s="213">
        <f t="shared" si="30"/>
        <v>0.32813770681528825</v>
      </c>
      <c r="H643" s="213">
        <f t="shared" si="30"/>
        <v>0.34967014142643704</v>
      </c>
      <c r="I643" s="213">
        <f t="shared" si="30"/>
        <v>0.33765158457284283</v>
      </c>
      <c r="J643" s="213">
        <f t="shared" si="30"/>
        <v>0.33022247878065381</v>
      </c>
      <c r="K643" s="213">
        <f t="shared" ref="K643" si="35">K622/(K629+K636)</f>
        <v>0.33101566566088747</v>
      </c>
    </row>
    <row r="644" spans="1:36" x14ac:dyDescent="0.2">
      <c r="A644" s="470"/>
      <c r="B644" s="470" t="s">
        <v>156</v>
      </c>
      <c r="C644" s="214">
        <f t="shared" si="30"/>
        <v>0.31207900922033038</v>
      </c>
      <c r="D644" s="214">
        <f t="shared" si="30"/>
        <v>0.32276174472741359</v>
      </c>
      <c r="E644" s="214">
        <f t="shared" si="30"/>
        <v>0.34350000585957036</v>
      </c>
      <c r="F644" s="214">
        <f t="shared" si="30"/>
        <v>0.34323796306742949</v>
      </c>
      <c r="G644" s="214">
        <f t="shared" si="30"/>
        <v>0.32813776267699762</v>
      </c>
      <c r="H644" s="214">
        <f t="shared" si="30"/>
        <v>0.34966655573641764</v>
      </c>
      <c r="I644" s="214">
        <f t="shared" si="30"/>
        <v>0.33765178036410409</v>
      </c>
      <c r="J644" s="214">
        <f t="shared" si="30"/>
        <v>0.33022255917222881</v>
      </c>
      <c r="K644" s="214">
        <f t="shared" ref="K644" si="36">K623/(K630+K637)</f>
        <v>0.33101588319893649</v>
      </c>
    </row>
    <row r="645" spans="1:36" ht="5.25" customHeight="1" x14ac:dyDescent="0.2">
      <c r="D645" s="447"/>
      <c r="P645" s="306"/>
      <c r="Q645" s="306"/>
    </row>
    <row r="646" spans="1:36" ht="5.25" customHeight="1" x14ac:dyDescent="0.2">
      <c r="D646" s="447"/>
      <c r="P646" s="306"/>
      <c r="Q646" s="306"/>
    </row>
    <row r="647" spans="1:36" ht="18" customHeight="1" x14ac:dyDescent="0.2">
      <c r="D647" s="447"/>
      <c r="P647" s="306"/>
      <c r="Q647" s="306"/>
    </row>
    <row r="648" spans="1:36" s="446" customFormat="1" ht="17.25" customHeight="1" x14ac:dyDescent="0.2">
      <c r="A648" s="112" t="s">
        <v>315</v>
      </c>
      <c r="B648" s="438"/>
      <c r="C648" s="439"/>
      <c r="D648" s="112" t="s">
        <v>103</v>
      </c>
      <c r="E648" s="438"/>
      <c r="F648" s="438"/>
      <c r="G648" s="438"/>
      <c r="H648" s="438"/>
      <c r="I648" s="499" t="str">
        <f>I34</f>
        <v>Ansatz 2021</v>
      </c>
      <c r="J648" s="137" t="str">
        <f>J34</f>
        <v>Ansatz 2020</v>
      </c>
      <c r="K648" s="137" t="str">
        <f>K34</f>
        <v>vorl. Ergeb. 2019</v>
      </c>
      <c r="L648" s="445"/>
    </row>
    <row r="649" spans="1:36" ht="17.25" customHeight="1" x14ac:dyDescent="0.2">
      <c r="A649" s="114" t="s">
        <v>105</v>
      </c>
      <c r="B649" s="113"/>
      <c r="C649" s="301" t="s">
        <v>631</v>
      </c>
      <c r="D649" s="158" t="s">
        <v>41</v>
      </c>
      <c r="E649" s="159"/>
      <c r="F649" s="159"/>
      <c r="G649" s="159"/>
      <c r="H649" s="159"/>
      <c r="I649" s="440">
        <v>1520750</v>
      </c>
      <c r="J649" s="497">
        <v>1446500</v>
      </c>
      <c r="K649" s="441">
        <v>1557113.11</v>
      </c>
      <c r="L649" s="120"/>
    </row>
    <row r="650" spans="1:36" ht="17.25" customHeight="1" x14ac:dyDescent="0.2">
      <c r="A650" s="111" t="s">
        <v>107</v>
      </c>
      <c r="B650" s="107"/>
      <c r="C650" s="177" t="s">
        <v>632</v>
      </c>
      <c r="D650" s="111" t="s">
        <v>42</v>
      </c>
      <c r="E650" s="107"/>
      <c r="F650" s="107"/>
      <c r="G650" s="107"/>
      <c r="H650" s="107"/>
      <c r="I650" s="211">
        <v>1520750</v>
      </c>
      <c r="J650" s="498">
        <v>1446500</v>
      </c>
      <c r="K650" s="442">
        <v>1358495.35</v>
      </c>
      <c r="L650" s="120"/>
    </row>
    <row r="651" spans="1:36" x14ac:dyDescent="0.2">
      <c r="D651" s="447"/>
      <c r="N651" s="306"/>
      <c r="P651" s="306"/>
      <c r="Q651" s="306"/>
      <c r="V651" s="306"/>
      <c r="AH651" s="306"/>
      <c r="AJ651" s="306"/>
    </row>
    <row r="652" spans="1:36" x14ac:dyDescent="0.2">
      <c r="A652" s="217" t="s">
        <v>461</v>
      </c>
      <c r="D652" s="447"/>
      <c r="N652" s="306"/>
      <c r="P652" s="306"/>
      <c r="Q652" s="306"/>
      <c r="V652" s="306"/>
      <c r="AH652" s="306"/>
      <c r="AJ652" s="306"/>
    </row>
    <row r="653" spans="1:36" x14ac:dyDescent="0.2">
      <c r="D653" s="447"/>
      <c r="N653" s="306"/>
      <c r="P653" s="306"/>
      <c r="Q653" s="306"/>
      <c r="V653" s="306"/>
      <c r="AH653" s="306"/>
      <c r="AJ653" s="306"/>
    </row>
    <row r="654" spans="1:36" ht="12.75" customHeight="1" x14ac:dyDescent="0.2">
      <c r="A654" s="735" t="s">
        <v>654</v>
      </c>
      <c r="B654" s="735"/>
      <c r="C654" s="735"/>
      <c r="D654" s="735"/>
      <c r="E654" s="735"/>
      <c r="F654" s="735"/>
      <c r="G654" s="735"/>
      <c r="H654" s="735"/>
      <c r="I654" s="735"/>
      <c r="J654" s="735"/>
      <c r="K654" s="735"/>
      <c r="L654" s="471"/>
      <c r="N654" s="306"/>
      <c r="P654" s="306"/>
      <c r="Q654" s="306"/>
      <c r="V654" s="306"/>
      <c r="AH654" s="306"/>
      <c r="AJ654" s="306"/>
    </row>
    <row r="655" spans="1:36" x14ac:dyDescent="0.2">
      <c r="A655" s="735"/>
      <c r="B655" s="735"/>
      <c r="C655" s="735"/>
      <c r="D655" s="735"/>
      <c r="E655" s="735"/>
      <c r="F655" s="735"/>
      <c r="G655" s="735"/>
      <c r="H655" s="735"/>
      <c r="I655" s="735"/>
      <c r="J655" s="735"/>
      <c r="K655" s="735"/>
      <c r="L655" s="471"/>
      <c r="N655" s="306"/>
      <c r="P655" s="306"/>
      <c r="Q655" s="306"/>
      <c r="V655" s="306"/>
      <c r="AH655" s="306"/>
      <c r="AJ655" s="306"/>
    </row>
    <row r="656" spans="1:36" x14ac:dyDescent="0.2">
      <c r="A656" s="735"/>
      <c r="B656" s="735"/>
      <c r="C656" s="735"/>
      <c r="D656" s="735"/>
      <c r="E656" s="735"/>
      <c r="F656" s="735"/>
      <c r="G656" s="735"/>
      <c r="H656" s="735"/>
      <c r="I656" s="735"/>
      <c r="J656" s="735"/>
      <c r="K656" s="735"/>
      <c r="L656" s="471"/>
      <c r="N656" s="306"/>
      <c r="P656" s="306"/>
      <c r="Q656" s="306"/>
      <c r="V656" s="306"/>
      <c r="AH656" s="306"/>
      <c r="AJ656" s="306"/>
    </row>
    <row r="657" spans="1:36" x14ac:dyDescent="0.2">
      <c r="A657" s="217" t="s">
        <v>43</v>
      </c>
    </row>
    <row r="659" spans="1:36" ht="17.850000000000001" customHeight="1" x14ac:dyDescent="0.2">
      <c r="A659" s="338" t="s">
        <v>704</v>
      </c>
    </row>
    <row r="660" spans="1:36" ht="17.850000000000001" customHeight="1" x14ac:dyDescent="0.2">
      <c r="A660" s="327" t="s">
        <v>583</v>
      </c>
      <c r="B660" s="724" t="s">
        <v>103</v>
      </c>
      <c r="C660" s="725"/>
      <c r="D660" s="726"/>
      <c r="E660" s="327" t="s">
        <v>710</v>
      </c>
      <c r="F660" s="327" t="s">
        <v>734</v>
      </c>
      <c r="G660" s="327" t="s">
        <v>703</v>
      </c>
      <c r="H660" s="724" t="s">
        <v>683</v>
      </c>
      <c r="I660" s="725"/>
      <c r="J660" s="725"/>
      <c r="K660" s="726"/>
    </row>
    <row r="661" spans="1:36" ht="17.850000000000001" customHeight="1" x14ac:dyDescent="0.2">
      <c r="A661" s="218" t="s">
        <v>691</v>
      </c>
      <c r="B661" s="727" t="s">
        <v>692</v>
      </c>
      <c r="C661" s="728"/>
      <c r="D661" s="729"/>
      <c r="E661" s="328">
        <v>444000</v>
      </c>
      <c r="F661" s="328">
        <v>424000</v>
      </c>
      <c r="G661" s="328">
        <v>20000</v>
      </c>
      <c r="H661" s="727" t="s">
        <v>725</v>
      </c>
      <c r="I661" s="728"/>
      <c r="J661" s="728"/>
      <c r="K661" s="729"/>
    </row>
    <row r="662" spans="1:36" ht="17.850000000000001" customHeight="1" x14ac:dyDescent="0.2">
      <c r="A662" s="218" t="s">
        <v>696</v>
      </c>
      <c r="B662" s="727" t="s">
        <v>697</v>
      </c>
      <c r="C662" s="728"/>
      <c r="D662" s="729"/>
      <c r="E662" s="328">
        <v>480000</v>
      </c>
      <c r="F662" s="328">
        <v>422000</v>
      </c>
      <c r="G662" s="328">
        <v>58000</v>
      </c>
      <c r="H662" s="568" t="s">
        <v>725</v>
      </c>
      <c r="I662" s="569"/>
      <c r="J662" s="569"/>
      <c r="K662" s="570"/>
    </row>
    <row r="664" spans="1:36" s="446" customFormat="1" ht="17.25" customHeight="1" x14ac:dyDescent="0.2">
      <c r="A664" s="112" t="s">
        <v>315</v>
      </c>
      <c r="B664" s="438"/>
      <c r="C664" s="439"/>
      <c r="D664" s="112" t="s">
        <v>103</v>
      </c>
      <c r="E664" s="438"/>
      <c r="F664" s="438"/>
      <c r="G664" s="438"/>
      <c r="H664" s="438"/>
      <c r="I664" s="137" t="str">
        <f>I648</f>
        <v>Ansatz 2021</v>
      </c>
      <c r="J664" s="137" t="str">
        <f>J648</f>
        <v>Ansatz 2020</v>
      </c>
      <c r="K664" s="137" t="str">
        <f>K648</f>
        <v>vorl. Ergeb. 2019</v>
      </c>
      <c r="L664" s="445"/>
    </row>
    <row r="665" spans="1:36" ht="17.25" customHeight="1" x14ac:dyDescent="0.2">
      <c r="A665" s="114" t="s">
        <v>105</v>
      </c>
      <c r="B665" s="113"/>
      <c r="C665" s="301" t="s">
        <v>629</v>
      </c>
      <c r="D665" s="158" t="s">
        <v>267</v>
      </c>
      <c r="E665" s="159"/>
      <c r="F665" s="159"/>
      <c r="G665" s="159"/>
      <c r="H665" s="159"/>
      <c r="I665" s="440">
        <v>751980</v>
      </c>
      <c r="J665" s="440">
        <v>685180</v>
      </c>
      <c r="K665" s="441">
        <v>791075.27</v>
      </c>
    </row>
    <row r="666" spans="1:36" ht="17.25" customHeight="1" x14ac:dyDescent="0.2">
      <c r="A666" s="111" t="s">
        <v>107</v>
      </c>
      <c r="B666" s="107"/>
      <c r="C666" s="177" t="s">
        <v>630</v>
      </c>
      <c r="D666" s="111" t="s">
        <v>267</v>
      </c>
      <c r="E666" s="107"/>
      <c r="F666" s="107"/>
      <c r="G666" s="107"/>
      <c r="H666" s="107"/>
      <c r="I666" s="211">
        <v>751980</v>
      </c>
      <c r="J666" s="211">
        <v>685180</v>
      </c>
      <c r="K666" s="442">
        <v>754969.84</v>
      </c>
      <c r="L666" s="106"/>
    </row>
    <row r="667" spans="1:36" x14ac:dyDescent="0.2">
      <c r="D667" s="447"/>
      <c r="N667" s="306"/>
      <c r="P667" s="306"/>
      <c r="Q667" s="306"/>
      <c r="V667" s="306"/>
      <c r="AH667" s="306"/>
      <c r="AJ667" s="306"/>
    </row>
    <row r="668" spans="1:36" ht="30.75" customHeight="1" x14ac:dyDescent="0.2">
      <c r="A668" s="730" t="s">
        <v>450</v>
      </c>
      <c r="B668" s="730"/>
      <c r="C668" s="730"/>
      <c r="D668" s="730"/>
      <c r="E668" s="730"/>
      <c r="F668" s="730"/>
      <c r="G668" s="730"/>
      <c r="H668" s="730"/>
      <c r="I668" s="730"/>
      <c r="J668" s="730"/>
      <c r="K668" s="730"/>
      <c r="N668" s="306"/>
      <c r="P668" s="306"/>
      <c r="Q668" s="306"/>
      <c r="V668" s="306"/>
      <c r="AH668" s="306"/>
      <c r="AJ668" s="306"/>
    </row>
    <row r="669" spans="1:36" x14ac:dyDescent="0.2">
      <c r="D669" s="447"/>
      <c r="N669" s="306"/>
      <c r="P669" s="306"/>
      <c r="Q669" s="306"/>
      <c r="V669" s="306"/>
      <c r="AH669" s="306"/>
      <c r="AJ669" s="306"/>
    </row>
    <row r="670" spans="1:36" ht="12.75" hidden="1" customHeight="1" x14ac:dyDescent="0.2">
      <c r="A670" s="602" t="s">
        <v>462</v>
      </c>
      <c r="B670" s="602"/>
      <c r="C670" s="602"/>
      <c r="D670" s="602"/>
      <c r="E670" s="602"/>
      <c r="F670" s="602"/>
      <c r="G670" s="602"/>
      <c r="H670" s="602"/>
      <c r="I670" s="602"/>
      <c r="J670" s="602"/>
      <c r="K670" s="602"/>
      <c r="L670" s="565"/>
      <c r="N670" s="306"/>
      <c r="P670" s="306"/>
      <c r="Q670" s="306"/>
      <c r="V670" s="306"/>
      <c r="AH670" s="306"/>
      <c r="AJ670" s="306"/>
    </row>
    <row r="671" spans="1:36" ht="12.75" hidden="1" customHeight="1" x14ac:dyDescent="0.2">
      <c r="A671" s="602"/>
      <c r="B671" s="602"/>
      <c r="C671" s="602"/>
      <c r="D671" s="602"/>
      <c r="E671" s="602"/>
      <c r="F671" s="602"/>
      <c r="G671" s="602"/>
      <c r="H671" s="602"/>
      <c r="I671" s="602"/>
      <c r="J671" s="602"/>
      <c r="K671" s="602"/>
      <c r="L671" s="565"/>
    </row>
    <row r="672" spans="1:36" x14ac:dyDescent="0.2">
      <c r="A672" s="602"/>
      <c r="B672" s="602"/>
      <c r="C672" s="602"/>
      <c r="D672" s="602"/>
      <c r="E672" s="602"/>
      <c r="F672" s="602"/>
      <c r="G672" s="602"/>
      <c r="H672" s="602"/>
      <c r="I672" s="602"/>
      <c r="J672" s="602"/>
      <c r="K672" s="602"/>
      <c r="L672" s="565"/>
    </row>
    <row r="673" spans="1:12" x14ac:dyDescent="0.2">
      <c r="A673" s="602"/>
      <c r="B673" s="602"/>
      <c r="C673" s="602"/>
      <c r="D673" s="602"/>
      <c r="E673" s="602"/>
      <c r="F673" s="602"/>
      <c r="G673" s="602"/>
      <c r="H673" s="602"/>
      <c r="I673" s="602"/>
      <c r="J673" s="602"/>
      <c r="K673" s="602"/>
      <c r="L673" s="565"/>
    </row>
    <row r="674" spans="1:12" x14ac:dyDescent="0.2">
      <c r="A674" s="602"/>
      <c r="B674" s="602"/>
      <c r="C674" s="602"/>
      <c r="D674" s="602"/>
      <c r="E674" s="602"/>
      <c r="F674" s="602"/>
      <c r="G674" s="602"/>
      <c r="H674" s="602"/>
      <c r="I674" s="602"/>
      <c r="J674" s="602"/>
      <c r="K674" s="602"/>
      <c r="L674" s="565"/>
    </row>
    <row r="675" spans="1:12" x14ac:dyDescent="0.2">
      <c r="A675" s="602"/>
      <c r="B675" s="602"/>
      <c r="C675" s="602"/>
      <c r="D675" s="602"/>
      <c r="E675" s="602"/>
      <c r="F675" s="602"/>
      <c r="G675" s="602"/>
      <c r="H675" s="602"/>
      <c r="I675" s="602"/>
      <c r="J675" s="602"/>
      <c r="K675" s="602"/>
      <c r="L675" s="565"/>
    </row>
    <row r="676" spans="1:12" x14ac:dyDescent="0.2">
      <c r="A676" s="602"/>
      <c r="B676" s="602"/>
      <c r="C676" s="602"/>
      <c r="D676" s="602"/>
      <c r="E676" s="602"/>
      <c r="F676" s="602"/>
      <c r="G676" s="602"/>
      <c r="H676" s="602"/>
      <c r="I676" s="602"/>
      <c r="J676" s="602"/>
      <c r="K676" s="602"/>
      <c r="L676" s="565"/>
    </row>
    <row r="677" spans="1:12" x14ac:dyDescent="0.2">
      <c r="A677" s="602"/>
      <c r="B677" s="602"/>
      <c r="C677" s="602"/>
      <c r="D677" s="602"/>
      <c r="E677" s="602"/>
      <c r="F677" s="602"/>
      <c r="G677" s="602"/>
      <c r="H677" s="602"/>
      <c r="I677" s="602"/>
      <c r="J677" s="602"/>
      <c r="K677" s="602"/>
      <c r="L677" s="565"/>
    </row>
    <row r="678" spans="1:12" x14ac:dyDescent="0.2">
      <c r="A678" s="602"/>
      <c r="B678" s="602"/>
      <c r="C678" s="602"/>
      <c r="D678" s="602"/>
      <c r="E678" s="602"/>
      <c r="F678" s="602"/>
      <c r="G678" s="602"/>
      <c r="H678" s="602"/>
      <c r="I678" s="602"/>
      <c r="J678" s="602"/>
      <c r="K678" s="602"/>
      <c r="L678" s="565"/>
    </row>
    <row r="679" spans="1:12" x14ac:dyDescent="0.2">
      <c r="A679" s="566"/>
      <c r="B679" s="566"/>
      <c r="C679" s="566"/>
      <c r="D679" s="566"/>
      <c r="E679" s="566"/>
      <c r="F679" s="566"/>
      <c r="G679" s="566"/>
      <c r="H679" s="566"/>
      <c r="I679" s="566"/>
      <c r="J679" s="566"/>
      <c r="K679" s="566"/>
      <c r="L679" s="565"/>
    </row>
    <row r="680" spans="1:12" x14ac:dyDescent="0.2">
      <c r="A680" s="338" t="s">
        <v>704</v>
      </c>
      <c r="L680" s="565"/>
    </row>
    <row r="681" spans="1:12" x14ac:dyDescent="0.2">
      <c r="A681" s="327" t="s">
        <v>583</v>
      </c>
      <c r="B681" s="719" t="s">
        <v>103</v>
      </c>
      <c r="C681" s="719"/>
      <c r="D681" s="719"/>
      <c r="E681" s="327" t="s">
        <v>710</v>
      </c>
      <c r="F681" s="327" t="s">
        <v>734</v>
      </c>
      <c r="G681" s="327" t="s">
        <v>703</v>
      </c>
      <c r="H681" s="724" t="s">
        <v>683</v>
      </c>
      <c r="I681" s="725"/>
      <c r="J681" s="725"/>
      <c r="K681" s="726"/>
      <c r="L681" s="565"/>
    </row>
    <row r="682" spans="1:12" x14ac:dyDescent="0.2">
      <c r="A682" s="218" t="s">
        <v>986</v>
      </c>
      <c r="B682" s="733" t="s">
        <v>982</v>
      </c>
      <c r="C682" s="733"/>
      <c r="D682" s="733"/>
      <c r="E682" s="328">
        <v>440000</v>
      </c>
      <c r="F682" s="328">
        <v>400000</v>
      </c>
      <c r="G682" s="328">
        <v>40000</v>
      </c>
      <c r="H682" s="727" t="s">
        <v>989</v>
      </c>
      <c r="I682" s="728"/>
      <c r="J682" s="728"/>
      <c r="K682" s="729"/>
      <c r="L682" s="565"/>
    </row>
    <row r="683" spans="1:12" x14ac:dyDescent="0.2">
      <c r="A683" s="352"/>
      <c r="B683" s="352"/>
      <c r="C683" s="352"/>
      <c r="D683" s="352"/>
      <c r="E683" s="352"/>
      <c r="F683" s="352"/>
      <c r="G683" s="352"/>
      <c r="H683" s="352"/>
      <c r="I683" s="352"/>
      <c r="J683" s="352"/>
      <c r="K683" s="352"/>
      <c r="L683" s="354"/>
    </row>
    <row r="684" spans="1:12" x14ac:dyDescent="0.2">
      <c r="A684" s="354"/>
      <c r="B684" s="354"/>
      <c r="C684" s="354"/>
      <c r="D684" s="354"/>
      <c r="E684" s="354"/>
      <c r="F684" s="354"/>
      <c r="G684" s="354"/>
      <c r="H684" s="354"/>
      <c r="I684" s="354"/>
      <c r="J684" s="354"/>
      <c r="K684" s="354"/>
      <c r="L684" s="354"/>
    </row>
    <row r="685" spans="1:12" s="446" customFormat="1" ht="17.25" customHeight="1" x14ac:dyDescent="0.2">
      <c r="A685" s="112" t="s">
        <v>315</v>
      </c>
      <c r="B685" s="438"/>
      <c r="C685" s="439"/>
      <c r="D685" s="112" t="s">
        <v>103</v>
      </c>
      <c r="E685" s="438"/>
      <c r="F685" s="438"/>
      <c r="G685" s="438"/>
      <c r="H685" s="438"/>
      <c r="I685" s="137" t="str">
        <f>I664</f>
        <v>Ansatz 2021</v>
      </c>
      <c r="J685" s="137" t="str">
        <f>J664</f>
        <v>Ansatz 2020</v>
      </c>
      <c r="K685" s="137" t="str">
        <f>K664</f>
        <v>vorl. Ergeb. 2019</v>
      </c>
      <c r="L685" s="445"/>
    </row>
    <row r="686" spans="1:12" ht="17.25" customHeight="1" x14ac:dyDescent="0.2">
      <c r="A686" s="114" t="s">
        <v>105</v>
      </c>
      <c r="B686" s="113"/>
      <c r="C686" s="301" t="s">
        <v>627</v>
      </c>
      <c r="D686" s="158" t="s">
        <v>268</v>
      </c>
      <c r="E686" s="159"/>
      <c r="F686" s="159"/>
      <c r="G686" s="159"/>
      <c r="H686" s="159"/>
      <c r="I686" s="440">
        <v>142500</v>
      </c>
      <c r="J686" s="497">
        <v>136500</v>
      </c>
      <c r="K686" s="441">
        <v>139616.34</v>
      </c>
    </row>
    <row r="687" spans="1:12" ht="17.25" customHeight="1" x14ac:dyDescent="0.2">
      <c r="A687" s="111" t="s">
        <v>107</v>
      </c>
      <c r="B687" s="107"/>
      <c r="C687" s="177" t="s">
        <v>628</v>
      </c>
      <c r="D687" s="111" t="s">
        <v>268</v>
      </c>
      <c r="E687" s="107"/>
      <c r="F687" s="107"/>
      <c r="G687" s="107"/>
      <c r="H687" s="107"/>
      <c r="I687" s="211">
        <v>142500</v>
      </c>
      <c r="J687" s="498">
        <v>136500</v>
      </c>
      <c r="K687" s="442">
        <v>134254.17000000001</v>
      </c>
      <c r="L687" s="106"/>
    </row>
    <row r="689" spans="1:12" x14ac:dyDescent="0.2">
      <c r="A689" s="116" t="s">
        <v>451</v>
      </c>
    </row>
    <row r="691" spans="1:12" ht="12.75" customHeight="1" x14ac:dyDescent="0.2">
      <c r="A691" s="602" t="s">
        <v>269</v>
      </c>
      <c r="B691" s="602"/>
      <c r="C691" s="602"/>
      <c r="D691" s="602"/>
      <c r="E691" s="602"/>
      <c r="F691" s="602"/>
      <c r="G691" s="602"/>
      <c r="H691" s="602"/>
      <c r="I691" s="602"/>
      <c r="J691" s="602"/>
      <c r="K691" s="602"/>
      <c r="L691" s="352"/>
    </row>
    <row r="692" spans="1:12" x14ac:dyDescent="0.2">
      <c r="A692" s="602"/>
      <c r="B692" s="602"/>
      <c r="C692" s="602"/>
      <c r="D692" s="602"/>
      <c r="E692" s="602"/>
      <c r="F692" s="602"/>
      <c r="G692" s="602"/>
      <c r="H692" s="602"/>
      <c r="I692" s="602"/>
      <c r="J692" s="602"/>
      <c r="K692" s="602"/>
      <c r="L692" s="352"/>
    </row>
    <row r="693" spans="1:12" x14ac:dyDescent="0.2">
      <c r="A693" s="602"/>
      <c r="B693" s="602"/>
      <c r="C693" s="602"/>
      <c r="D693" s="602"/>
      <c r="E693" s="602"/>
      <c r="F693" s="602"/>
      <c r="G693" s="602"/>
      <c r="H693" s="602"/>
      <c r="I693" s="602"/>
      <c r="J693" s="602"/>
      <c r="K693" s="602"/>
      <c r="L693" s="352"/>
    </row>
    <row r="694" spans="1:12" ht="12.75" customHeight="1" x14ac:dyDescent="0.2">
      <c r="A694" s="598" t="s">
        <v>50</v>
      </c>
      <c r="B694" s="598"/>
      <c r="C694" s="598"/>
      <c r="D694" s="598"/>
      <c r="E694" s="598"/>
      <c r="F694" s="598"/>
      <c r="G694" s="598"/>
      <c r="H694" s="598"/>
      <c r="I694" s="598"/>
      <c r="J694" s="598"/>
      <c r="K694" s="598"/>
    </row>
    <row r="695" spans="1:12" x14ac:dyDescent="0.2">
      <c r="A695" s="598"/>
      <c r="B695" s="598"/>
      <c r="C695" s="598"/>
      <c r="D695" s="598"/>
      <c r="E695" s="598"/>
      <c r="F695" s="598"/>
      <c r="G695" s="598"/>
      <c r="H695" s="598"/>
      <c r="I695" s="598"/>
      <c r="J695" s="598"/>
      <c r="K695" s="598"/>
    </row>
    <row r="696" spans="1:12" x14ac:dyDescent="0.2">
      <c r="A696" s="354"/>
      <c r="B696" s="354"/>
      <c r="C696" s="354"/>
      <c r="D696" s="354"/>
      <c r="E696" s="354"/>
      <c r="F696" s="354"/>
      <c r="G696" s="354"/>
      <c r="H696" s="354"/>
      <c r="I696" s="354"/>
      <c r="J696" s="354"/>
      <c r="K696" s="354"/>
    </row>
    <row r="698" spans="1:12" s="446" customFormat="1" x14ac:dyDescent="0.2">
      <c r="A698" s="112" t="s">
        <v>315</v>
      </c>
      <c r="B698" s="438"/>
      <c r="C698" s="439"/>
      <c r="D698" s="112" t="s">
        <v>103</v>
      </c>
      <c r="E698" s="438"/>
      <c r="F698" s="438"/>
      <c r="G698" s="438"/>
      <c r="H698" s="438"/>
      <c r="I698" s="137" t="str">
        <f>I685</f>
        <v>Ansatz 2021</v>
      </c>
      <c r="J698" s="137" t="str">
        <f>J685</f>
        <v>Ansatz 2020</v>
      </c>
      <c r="K698" s="137" t="str">
        <f>K685</f>
        <v>vorl. Ergeb. 2019</v>
      </c>
      <c r="L698" s="445"/>
    </row>
    <row r="699" spans="1:12" ht="17.25" customHeight="1" x14ac:dyDescent="0.2">
      <c r="A699" s="114" t="s">
        <v>105</v>
      </c>
      <c r="B699" s="113"/>
      <c r="C699" s="301" t="s">
        <v>625</v>
      </c>
      <c r="D699" s="158" t="s">
        <v>51</v>
      </c>
      <c r="E699" s="159"/>
      <c r="F699" s="159"/>
      <c r="G699" s="159"/>
      <c r="H699" s="159"/>
      <c r="I699" s="440">
        <v>1313490</v>
      </c>
      <c r="J699" s="440">
        <v>1193480</v>
      </c>
      <c r="K699" s="441">
        <v>1312227.6399999999</v>
      </c>
    </row>
    <row r="700" spans="1:12" ht="17.25" customHeight="1" x14ac:dyDescent="0.2">
      <c r="A700" s="111" t="s">
        <v>107</v>
      </c>
      <c r="B700" s="107"/>
      <c r="C700" s="177" t="s">
        <v>626</v>
      </c>
      <c r="D700" s="731" t="s">
        <v>51</v>
      </c>
      <c r="E700" s="732"/>
      <c r="F700" s="107"/>
      <c r="G700" s="107"/>
      <c r="H700" s="107"/>
      <c r="I700" s="211">
        <v>1313490</v>
      </c>
      <c r="J700" s="211">
        <v>1193480</v>
      </c>
      <c r="K700" s="442">
        <v>1612506.87</v>
      </c>
      <c r="L700" s="106"/>
    </row>
    <row r="701" spans="1:12" ht="3.75" customHeight="1" x14ac:dyDescent="0.2"/>
    <row r="703" spans="1:12" ht="33" customHeight="1" x14ac:dyDescent="0.2">
      <c r="A703" s="730" t="s">
        <v>452</v>
      </c>
      <c r="B703" s="730"/>
      <c r="C703" s="730"/>
      <c r="D703" s="730"/>
      <c r="E703" s="730"/>
      <c r="F703" s="730"/>
      <c r="G703" s="730"/>
      <c r="H703" s="730"/>
      <c r="I703" s="730"/>
      <c r="J703" s="730"/>
      <c r="K703" s="730"/>
    </row>
    <row r="704" spans="1:12" x14ac:dyDescent="0.2">
      <c r="A704" s="368"/>
      <c r="B704" s="368"/>
      <c r="C704" s="368"/>
      <c r="D704" s="368"/>
      <c r="E704" s="368"/>
      <c r="F704" s="368"/>
      <c r="G704" s="368"/>
      <c r="H704" s="368"/>
      <c r="I704" s="368"/>
      <c r="J704" s="368"/>
      <c r="K704" s="368"/>
    </row>
    <row r="705" spans="1:12" ht="17.850000000000001" customHeight="1" x14ac:dyDescent="0.2">
      <c r="A705" s="338" t="s">
        <v>704</v>
      </c>
      <c r="B705" s="368"/>
      <c r="C705" s="368"/>
      <c r="D705" s="368"/>
      <c r="E705" s="368"/>
      <c r="F705" s="368"/>
      <c r="G705" s="368"/>
      <c r="H705" s="368"/>
      <c r="I705" s="368"/>
      <c r="J705" s="368"/>
      <c r="K705" s="368"/>
    </row>
    <row r="706" spans="1:12" x14ac:dyDescent="0.2">
      <c r="A706" s="327" t="s">
        <v>583</v>
      </c>
      <c r="B706" s="719" t="s">
        <v>103</v>
      </c>
      <c r="C706" s="719"/>
      <c r="D706" s="719"/>
      <c r="E706" s="327" t="s">
        <v>710</v>
      </c>
      <c r="F706" s="327" t="s">
        <v>734</v>
      </c>
      <c r="G706" s="327" t="s">
        <v>703</v>
      </c>
      <c r="H706" s="720" t="s">
        <v>683</v>
      </c>
      <c r="I706" s="721"/>
      <c r="J706" s="721"/>
      <c r="K706" s="722"/>
    </row>
    <row r="707" spans="1:12" ht="27.95" customHeight="1" x14ac:dyDescent="0.2">
      <c r="A707" s="339" t="s">
        <v>677</v>
      </c>
      <c r="B707" s="715" t="s">
        <v>678</v>
      </c>
      <c r="C707" s="715"/>
      <c r="D707" s="715"/>
      <c r="E707" s="340">
        <v>18000</v>
      </c>
      <c r="F707" s="340">
        <v>0</v>
      </c>
      <c r="G707" s="340">
        <f>E707-F707</f>
        <v>18000</v>
      </c>
      <c r="H707" s="716" t="s">
        <v>968</v>
      </c>
      <c r="I707" s="717"/>
      <c r="J707" s="717"/>
      <c r="K707" s="718"/>
    </row>
    <row r="708" spans="1:12" ht="27.95" customHeight="1" x14ac:dyDescent="0.2">
      <c r="A708" s="339" t="s">
        <v>679</v>
      </c>
      <c r="B708" s="715" t="s">
        <v>670</v>
      </c>
      <c r="C708" s="715"/>
      <c r="D708" s="715"/>
      <c r="E708" s="340">
        <v>13800</v>
      </c>
      <c r="F708" s="340">
        <v>0</v>
      </c>
      <c r="G708" s="340">
        <f>E708-F708</f>
        <v>13800</v>
      </c>
      <c r="H708" s="716" t="s">
        <v>968</v>
      </c>
      <c r="I708" s="717"/>
      <c r="J708" s="717"/>
      <c r="K708" s="718"/>
    </row>
    <row r="709" spans="1:12" ht="27.95" customHeight="1" x14ac:dyDescent="0.2">
      <c r="A709" s="339" t="s">
        <v>983</v>
      </c>
      <c r="B709" s="715" t="s">
        <v>670</v>
      </c>
      <c r="C709" s="715"/>
      <c r="D709" s="715"/>
      <c r="E709" s="340">
        <v>148500</v>
      </c>
      <c r="F709" s="340">
        <v>171500</v>
      </c>
      <c r="G709" s="340">
        <v>-23000</v>
      </c>
      <c r="H709" s="716" t="s">
        <v>990</v>
      </c>
      <c r="I709" s="717"/>
      <c r="J709" s="717"/>
      <c r="K709" s="718"/>
    </row>
    <row r="710" spans="1:12" ht="27.95" customHeight="1" x14ac:dyDescent="0.2">
      <c r="A710" s="339" t="s">
        <v>695</v>
      </c>
      <c r="B710" s="715" t="s">
        <v>670</v>
      </c>
      <c r="C710" s="715"/>
      <c r="D710" s="715"/>
      <c r="E710" s="340">
        <v>100000</v>
      </c>
      <c r="F710" s="340">
        <v>84000</v>
      </c>
      <c r="G710" s="340">
        <f>E710-F710</f>
        <v>16000</v>
      </c>
      <c r="H710" s="716" t="s">
        <v>726</v>
      </c>
      <c r="I710" s="717"/>
      <c r="J710" s="717"/>
      <c r="K710" s="718"/>
    </row>
    <row r="711" spans="1:12" ht="27.95" customHeight="1" x14ac:dyDescent="0.2">
      <c r="A711" s="339" t="s">
        <v>1000</v>
      </c>
      <c r="B711" s="715" t="s">
        <v>670</v>
      </c>
      <c r="C711" s="715"/>
      <c r="D711" s="715"/>
      <c r="E711" s="340">
        <v>110000</v>
      </c>
      <c r="F711" s="340">
        <v>40000</v>
      </c>
      <c r="G711" s="340">
        <f>E711-F711</f>
        <v>70000</v>
      </c>
      <c r="H711" s="716" t="s">
        <v>1001</v>
      </c>
      <c r="I711" s="717"/>
      <c r="J711" s="717"/>
      <c r="K711" s="718"/>
    </row>
    <row r="712" spans="1:12" ht="27.95" customHeight="1" x14ac:dyDescent="0.2"/>
    <row r="713" spans="1:12" x14ac:dyDescent="0.2">
      <c r="A713" s="368"/>
      <c r="B713" s="368"/>
      <c r="C713" s="368"/>
      <c r="D713" s="368"/>
      <c r="E713" s="368"/>
      <c r="F713" s="368"/>
      <c r="G713" s="368"/>
      <c r="H713" s="368"/>
      <c r="I713" s="368"/>
      <c r="J713" s="368"/>
      <c r="K713" s="368"/>
    </row>
    <row r="714" spans="1:12" s="446" customFormat="1" ht="17.25" customHeight="1" x14ac:dyDescent="0.2">
      <c r="A714" s="112" t="s">
        <v>315</v>
      </c>
      <c r="B714" s="438"/>
      <c r="C714" s="439"/>
      <c r="D714" s="112" t="s">
        <v>103</v>
      </c>
      <c r="E714" s="438"/>
      <c r="F714" s="438"/>
      <c r="G714" s="438"/>
      <c r="H714" s="438"/>
      <c r="I714" s="137" t="str">
        <f>I698</f>
        <v>Ansatz 2021</v>
      </c>
      <c r="J714" s="137" t="str">
        <f>J698</f>
        <v>Ansatz 2020</v>
      </c>
      <c r="K714" s="137" t="str">
        <f>K698</f>
        <v>vorl. Ergeb. 2019</v>
      </c>
      <c r="L714" s="445"/>
    </row>
    <row r="715" spans="1:12" ht="17.25" customHeight="1" x14ac:dyDescent="0.2">
      <c r="A715" s="114" t="s">
        <v>105</v>
      </c>
      <c r="B715" s="113"/>
      <c r="C715" s="301" t="s">
        <v>637</v>
      </c>
      <c r="D715" s="158" t="s">
        <v>288</v>
      </c>
      <c r="E715" s="159"/>
      <c r="F715" s="159"/>
      <c r="G715" s="159"/>
      <c r="H715" s="159"/>
      <c r="I715" s="440">
        <v>651077</v>
      </c>
      <c r="J715" s="440">
        <v>312280</v>
      </c>
      <c r="K715" s="472">
        <v>1330446.53</v>
      </c>
    </row>
    <row r="716" spans="1:12" ht="17.25" customHeight="1" x14ac:dyDescent="0.2">
      <c r="A716" s="111" t="s">
        <v>107</v>
      </c>
      <c r="B716" s="107"/>
      <c r="C716" s="177" t="s">
        <v>638</v>
      </c>
      <c r="D716" s="111" t="s">
        <v>514</v>
      </c>
      <c r="E716" s="107"/>
      <c r="F716" s="107"/>
      <c r="G716" s="107"/>
      <c r="H716" s="107"/>
      <c r="I716" s="211">
        <v>307200</v>
      </c>
      <c r="J716" s="211">
        <v>281700</v>
      </c>
      <c r="K716" s="442">
        <v>252229.44</v>
      </c>
      <c r="L716" s="106"/>
    </row>
    <row r="718" spans="1:12" ht="47.25" customHeight="1" x14ac:dyDescent="0.2">
      <c r="A718" s="723" t="s">
        <v>459</v>
      </c>
      <c r="B718" s="723"/>
      <c r="C718" s="723"/>
      <c r="D718" s="723"/>
      <c r="E718" s="723"/>
      <c r="F718" s="723"/>
      <c r="G718" s="723"/>
      <c r="H718" s="723"/>
      <c r="I718" s="723"/>
      <c r="J718" s="723"/>
      <c r="K718" s="723"/>
    </row>
    <row r="719" spans="1:12" ht="15.75" customHeight="1" x14ac:dyDescent="0.2">
      <c r="A719" s="338" t="s">
        <v>704</v>
      </c>
      <c r="B719" s="572"/>
      <c r="C719" s="572"/>
      <c r="D719" s="572"/>
      <c r="E719" s="572"/>
      <c r="F719" s="572"/>
      <c r="G719" s="572"/>
      <c r="H719" s="572"/>
      <c r="I719" s="572"/>
      <c r="J719" s="572"/>
      <c r="K719" s="572"/>
    </row>
    <row r="720" spans="1:12" x14ac:dyDescent="0.2">
      <c r="A720" s="365"/>
      <c r="B720" s="365"/>
      <c r="C720" s="365"/>
      <c r="D720" s="365"/>
      <c r="E720" s="365"/>
      <c r="F720" s="365"/>
      <c r="G720" s="365"/>
      <c r="H720" s="365"/>
      <c r="I720" s="365"/>
      <c r="J720" s="365"/>
      <c r="K720" s="365"/>
    </row>
    <row r="721" spans="1:11" x14ac:dyDescent="0.2">
      <c r="A721" s="217" t="s">
        <v>991</v>
      </c>
    </row>
    <row r="722" spans="1:11" x14ac:dyDescent="0.2">
      <c r="A722" s="327" t="s">
        <v>583</v>
      </c>
      <c r="B722" s="719" t="s">
        <v>103</v>
      </c>
      <c r="C722" s="719"/>
      <c r="D722" s="719"/>
      <c r="E722" s="327" t="s">
        <v>710</v>
      </c>
      <c r="F722" s="327" t="s">
        <v>734</v>
      </c>
      <c r="G722" s="327" t="s">
        <v>703</v>
      </c>
      <c r="H722" s="720" t="s">
        <v>683</v>
      </c>
      <c r="I722" s="721"/>
      <c r="J722" s="721"/>
      <c r="K722" s="722"/>
    </row>
    <row r="723" spans="1:11" ht="12.75" customHeight="1" x14ac:dyDescent="0.2">
      <c r="A723" s="339" t="s">
        <v>987</v>
      </c>
      <c r="B723" s="715" t="s">
        <v>985</v>
      </c>
      <c r="C723" s="715"/>
      <c r="D723" s="715"/>
      <c r="E723" s="340">
        <v>155000</v>
      </c>
      <c r="F723" s="340">
        <v>140000</v>
      </c>
      <c r="G723" s="340">
        <f>E723-F723</f>
        <v>15000</v>
      </c>
      <c r="H723" s="716" t="s">
        <v>992</v>
      </c>
      <c r="I723" s="717"/>
      <c r="J723" s="717"/>
      <c r="K723" s="718"/>
    </row>
    <row r="725" spans="1:11" ht="17.25" customHeight="1" x14ac:dyDescent="0.2">
      <c r="A725" s="106"/>
      <c r="B725" s="106"/>
      <c r="C725" s="106"/>
      <c r="D725" s="106"/>
      <c r="E725" s="106"/>
      <c r="F725" s="106"/>
      <c r="G725" s="106"/>
      <c r="H725" s="106"/>
      <c r="I725" s="144"/>
      <c r="J725" s="144"/>
      <c r="K725" s="144"/>
    </row>
    <row r="726" spans="1:11" ht="17.25" customHeight="1" x14ac:dyDescent="0.2">
      <c r="A726" s="158" t="s">
        <v>486</v>
      </c>
      <c r="B726" s="159"/>
      <c r="C726" s="159"/>
      <c r="D726" s="159"/>
      <c r="E726" s="159"/>
      <c r="F726" s="159"/>
      <c r="G726" s="159"/>
      <c r="H726" s="160"/>
      <c r="I726" s="473">
        <f t="shared" ref="I726:K727" si="37">I5+I35+I649+I665+I686+I699+I715</f>
        <v>15627189</v>
      </c>
      <c r="J726" s="473">
        <f t="shared" si="37"/>
        <v>14347510</v>
      </c>
      <c r="K726" s="473">
        <f t="shared" si="37"/>
        <v>15661993.439999999</v>
      </c>
    </row>
    <row r="727" spans="1:11" ht="17.25" customHeight="1" x14ac:dyDescent="0.2">
      <c r="A727" s="111" t="s">
        <v>487</v>
      </c>
      <c r="B727" s="107"/>
      <c r="C727" s="107"/>
      <c r="D727" s="107"/>
      <c r="E727" s="107"/>
      <c r="F727" s="107"/>
      <c r="G727" s="107"/>
      <c r="H727" s="177"/>
      <c r="I727" s="473">
        <f t="shared" si="37"/>
        <v>14989457</v>
      </c>
      <c r="J727" s="473">
        <f t="shared" si="37"/>
        <v>14017740</v>
      </c>
      <c r="K727" s="473">
        <f t="shared" si="37"/>
        <v>14360898.35</v>
      </c>
    </row>
  </sheetData>
  <customSheetViews>
    <customSheetView guid="{91223203-C9F0-4239-9D42-85A14E2DFB13}" scale="60" showPageBreaks="1" printArea="1" hiddenRows="1" view="pageBreakPreview" topLeftCell="A582">
      <selection activeCell="O8" sqref="O8"/>
      <rowBreaks count="14" manualBreakCount="14">
        <brk id="42" max="10" man="1"/>
        <brk id="67" max="10" man="1"/>
        <brk id="112" max="16383" man="1"/>
        <brk id="165" max="10" man="1"/>
        <brk id="210" max="10" man="1"/>
        <brk id="259" max="10" man="1"/>
        <brk id="298" max="16383" man="1"/>
        <brk id="340" max="16383" man="1"/>
        <brk id="379" max="16383" man="1"/>
        <brk id="406" max="16383" man="1"/>
        <brk id="454" max="16383" man="1"/>
        <brk id="497" max="16383" man="1"/>
        <brk id="540" max="16383" man="1"/>
        <brk id="576" max="16383" man="1"/>
      </rowBreaks>
      <pageMargins left="0.78740157480314965" right="0.59055118110236227" top="0.39370078740157483" bottom="0.39370078740157483" header="0.51181102362204722" footer="0.51181102362204722"/>
      <pageSetup paperSize="9" scale="77" orientation="landscape" r:id="rId1"/>
      <headerFooter alignWithMargins="0">
        <oddFooter>&amp;C&amp;P</oddFooter>
      </headerFooter>
    </customSheetView>
  </customSheetViews>
  <mergeCells count="62">
    <mergeCell ref="A8:K8"/>
    <mergeCell ref="A9:K9"/>
    <mergeCell ref="A59:K60"/>
    <mergeCell ref="A56:K57"/>
    <mergeCell ref="A58:K58"/>
    <mergeCell ref="A54:K55"/>
    <mergeCell ref="B41:C41"/>
    <mergeCell ref="B44:C44"/>
    <mergeCell ref="B45:C45"/>
    <mergeCell ref="G41:K41"/>
    <mergeCell ref="G44:K44"/>
    <mergeCell ref="G45:K45"/>
    <mergeCell ref="B42:C42"/>
    <mergeCell ref="B43:C43"/>
    <mergeCell ref="A61:K61"/>
    <mergeCell ref="C354:K355"/>
    <mergeCell ref="A654:K656"/>
    <mergeCell ref="A65:K68"/>
    <mergeCell ref="A62:K64"/>
    <mergeCell ref="A520:K520"/>
    <mergeCell ref="A521:K521"/>
    <mergeCell ref="J563:J564"/>
    <mergeCell ref="A562:H562"/>
    <mergeCell ref="D563:D566"/>
    <mergeCell ref="E563:E566"/>
    <mergeCell ref="C558:D558"/>
    <mergeCell ref="F563:F566"/>
    <mergeCell ref="G563:G566"/>
    <mergeCell ref="H563:H566"/>
    <mergeCell ref="I563:I566"/>
    <mergeCell ref="H660:K660"/>
    <mergeCell ref="H661:K661"/>
    <mergeCell ref="H706:K706"/>
    <mergeCell ref="A670:K678"/>
    <mergeCell ref="A668:K668"/>
    <mergeCell ref="A703:K703"/>
    <mergeCell ref="D700:E700"/>
    <mergeCell ref="B681:D681"/>
    <mergeCell ref="H681:K681"/>
    <mergeCell ref="B682:D682"/>
    <mergeCell ref="H682:K682"/>
    <mergeCell ref="A694:K695"/>
    <mergeCell ref="A691:K693"/>
    <mergeCell ref="B660:D660"/>
    <mergeCell ref="B661:D661"/>
    <mergeCell ref="B662:D662"/>
    <mergeCell ref="B722:D722"/>
    <mergeCell ref="H722:K722"/>
    <mergeCell ref="B723:D723"/>
    <mergeCell ref="H723:K723"/>
    <mergeCell ref="A718:K718"/>
    <mergeCell ref="B711:D711"/>
    <mergeCell ref="H708:K708"/>
    <mergeCell ref="H711:K711"/>
    <mergeCell ref="H707:K707"/>
    <mergeCell ref="B706:D706"/>
    <mergeCell ref="B707:D707"/>
    <mergeCell ref="B709:D709"/>
    <mergeCell ref="H709:K709"/>
    <mergeCell ref="B710:D710"/>
    <mergeCell ref="H710:K710"/>
    <mergeCell ref="B708:D708"/>
  </mergeCells>
  <phoneticPr fontId="0" type="noConversion"/>
  <pageMargins left="0.78740157480314965" right="0.59055118110236227" top="0.39370078740157483" bottom="0.39370078740157483" header="0.51181102362204722" footer="0.51181102362204722"/>
  <pageSetup paperSize="9" scale="65" fitToHeight="13" orientation="landscape" r:id="rId2"/>
  <headerFooter alignWithMargins="0"/>
  <rowBreaks count="10" manualBreakCount="10">
    <brk id="47" max="10" man="1"/>
    <brk id="112" max="10" man="1"/>
    <brk id="242" max="10" man="1"/>
    <brk id="303" max="10" man="1"/>
    <brk id="367" max="10" man="1"/>
    <brk id="480" max="10" man="1"/>
    <brk id="537" max="10" man="1"/>
    <brk id="596" max="10" man="1"/>
    <brk id="646" max="10" man="1"/>
    <brk id="704" max="10" man="1"/>
  </rowBreaks>
  <ignoredErrors>
    <ignoredError sqref="G611" 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6"/>
  <sheetViews>
    <sheetView view="pageBreakPreview" topLeftCell="A124" zoomScaleNormal="100" zoomScaleSheetLayoutView="100" workbookViewId="0">
      <selection activeCell="I157" sqref="I157"/>
    </sheetView>
  </sheetViews>
  <sheetFormatPr baseColWidth="10" defaultRowHeight="12.75" x14ac:dyDescent="0.2"/>
  <cols>
    <col min="1" max="1" width="13.85546875" style="217" customWidth="1"/>
    <col min="2" max="2" width="11.42578125" style="217"/>
    <col min="3" max="3" width="26.5703125" style="217" customWidth="1"/>
    <col min="4" max="4" width="16.140625" style="217" customWidth="1"/>
    <col min="5" max="5" width="14.5703125" style="217" customWidth="1"/>
    <col min="6" max="6" width="14.42578125" style="217" customWidth="1"/>
    <col min="7" max="7" width="14.28515625" style="217" customWidth="1"/>
    <col min="8" max="8" width="16.85546875" style="217" bestFit="1" customWidth="1"/>
    <col min="9" max="9" width="14.85546875" style="217" customWidth="1"/>
    <col min="10" max="10" width="14.140625" style="217" customWidth="1"/>
    <col min="11" max="11" width="17.7109375" style="306" bestFit="1" customWidth="1"/>
    <col min="12" max="16384" width="11.42578125" style="217"/>
  </cols>
  <sheetData>
    <row r="1" spans="1:11" ht="20.25" x14ac:dyDescent="0.2">
      <c r="A1" s="52" t="s">
        <v>197</v>
      </c>
    </row>
    <row r="3" spans="1:11" x14ac:dyDescent="0.2">
      <c r="A3" s="112" t="s">
        <v>315</v>
      </c>
      <c r="B3" s="438"/>
      <c r="C3" s="439"/>
      <c r="D3" s="112" t="s">
        <v>103</v>
      </c>
      <c r="E3" s="438"/>
      <c r="F3" s="438"/>
      <c r="G3" s="438"/>
      <c r="H3" s="438"/>
      <c r="I3" s="137" t="s">
        <v>710</v>
      </c>
      <c r="J3" s="137" t="s">
        <v>734</v>
      </c>
      <c r="K3" s="137" t="s">
        <v>810</v>
      </c>
    </row>
    <row r="4" spans="1:11" x14ac:dyDescent="0.2">
      <c r="A4" s="114" t="s">
        <v>105</v>
      </c>
      <c r="B4" s="113"/>
      <c r="C4" s="301" t="s">
        <v>641</v>
      </c>
      <c r="D4" s="158" t="s">
        <v>639</v>
      </c>
      <c r="E4" s="159"/>
      <c r="F4" s="159"/>
      <c r="G4" s="159"/>
      <c r="H4" s="159"/>
      <c r="I4" s="440">
        <v>8261390</v>
      </c>
      <c r="J4" s="440">
        <v>8160140</v>
      </c>
      <c r="K4" s="441">
        <v>9339192.5399999991</v>
      </c>
    </row>
    <row r="5" spans="1:11" x14ac:dyDescent="0.2">
      <c r="A5" s="111" t="s">
        <v>107</v>
      </c>
      <c r="B5" s="107"/>
      <c r="C5" s="177" t="s">
        <v>642</v>
      </c>
      <c r="D5" s="111" t="s">
        <v>640</v>
      </c>
      <c r="E5" s="107"/>
      <c r="F5" s="107"/>
      <c r="G5" s="107"/>
      <c r="H5" s="107"/>
      <c r="I5" s="211">
        <v>8026590</v>
      </c>
      <c r="J5" s="211">
        <v>7666030</v>
      </c>
      <c r="K5" s="442">
        <v>7331488.3799999999</v>
      </c>
    </row>
    <row r="6" spans="1:11" x14ac:dyDescent="0.2">
      <c r="A6" s="106"/>
      <c r="B6" s="106"/>
      <c r="C6" s="106"/>
      <c r="D6" s="106"/>
      <c r="E6" s="106"/>
      <c r="F6" s="106"/>
      <c r="G6" s="106"/>
      <c r="H6" s="106"/>
      <c r="I6" s="144"/>
      <c r="J6" s="144"/>
      <c r="K6" s="133"/>
    </row>
    <row r="7" spans="1:11" ht="27" customHeight="1" x14ac:dyDescent="0.2">
      <c r="A7" s="730" t="s">
        <v>458</v>
      </c>
      <c r="B7" s="730"/>
      <c r="C7" s="730"/>
      <c r="D7" s="730"/>
      <c r="E7" s="730"/>
      <c r="F7" s="730"/>
      <c r="G7" s="730"/>
      <c r="H7" s="730"/>
      <c r="I7" s="730"/>
      <c r="J7" s="730"/>
      <c r="K7" s="730"/>
    </row>
    <row r="8" spans="1:11" x14ac:dyDescent="0.2">
      <c r="A8" s="368"/>
      <c r="B8" s="368"/>
      <c r="C8" s="368"/>
      <c r="D8" s="368"/>
      <c r="E8" s="368"/>
      <c r="F8" s="368"/>
      <c r="G8" s="368"/>
      <c r="H8" s="368"/>
      <c r="I8" s="368"/>
      <c r="J8" s="368"/>
      <c r="K8" s="474"/>
    </row>
    <row r="9" spans="1:11" s="106" customFormat="1" ht="3.75" customHeight="1" x14ac:dyDescent="0.2">
      <c r="I9" s="144"/>
      <c r="J9" s="144"/>
      <c r="K9" s="133"/>
    </row>
    <row r="10" spans="1:11" x14ac:dyDescent="0.2">
      <c r="A10" s="2" t="s">
        <v>64</v>
      </c>
      <c r="B10" s="50"/>
      <c r="C10" s="51"/>
      <c r="D10" s="51"/>
      <c r="E10" s="51"/>
      <c r="F10" s="51"/>
      <c r="G10" s="51"/>
    </row>
    <row r="12" spans="1:11" ht="57" customHeight="1" x14ac:dyDescent="0.2">
      <c r="A12" s="602" t="s">
        <v>63</v>
      </c>
      <c r="B12" s="602"/>
      <c r="C12" s="602"/>
      <c r="D12" s="602"/>
      <c r="E12" s="602"/>
      <c r="F12" s="602"/>
      <c r="G12" s="602"/>
      <c r="H12" s="602"/>
      <c r="I12" s="602"/>
      <c r="J12" s="602"/>
      <c r="K12" s="602"/>
    </row>
    <row r="14" spans="1:11" x14ac:dyDescent="0.2">
      <c r="A14" s="2" t="s">
        <v>65</v>
      </c>
    </row>
    <row r="16" spans="1:11" x14ac:dyDescent="0.2">
      <c r="A16" s="602" t="s">
        <v>510</v>
      </c>
      <c r="B16" s="602"/>
      <c r="C16" s="602"/>
      <c r="D16" s="602"/>
      <c r="E16" s="602"/>
      <c r="F16" s="602"/>
      <c r="G16" s="602"/>
      <c r="H16" s="602"/>
      <c r="I16" s="602"/>
      <c r="J16" s="602"/>
      <c r="K16" s="602"/>
    </row>
    <row r="17" spans="1:11" x14ac:dyDescent="0.2">
      <c r="A17" s="602"/>
      <c r="B17" s="602"/>
      <c r="C17" s="602"/>
      <c r="D17" s="602"/>
      <c r="E17" s="602"/>
      <c r="F17" s="602"/>
      <c r="G17" s="602"/>
      <c r="H17" s="602"/>
      <c r="I17" s="602"/>
      <c r="J17" s="602"/>
      <c r="K17" s="602"/>
    </row>
    <row r="18" spans="1:11" x14ac:dyDescent="0.2">
      <c r="A18" s="352"/>
      <c r="B18" s="352"/>
      <c r="C18" s="352"/>
      <c r="D18" s="352"/>
      <c r="E18" s="352"/>
      <c r="F18" s="352"/>
      <c r="G18" s="352"/>
      <c r="H18" s="352"/>
      <c r="I18" s="352"/>
      <c r="J18" s="352"/>
      <c r="K18" s="352"/>
    </row>
    <row r="19" spans="1:11" x14ac:dyDescent="0.2">
      <c r="A19" s="765" t="s">
        <v>643</v>
      </c>
      <c r="B19" s="765"/>
      <c r="C19" s="765"/>
      <c r="D19" s="765"/>
      <c r="E19" s="765"/>
      <c r="F19" s="765"/>
      <c r="G19" s="765"/>
      <c r="H19" s="765"/>
      <c r="I19" s="765"/>
      <c r="J19" s="765"/>
      <c r="K19" s="765"/>
    </row>
    <row r="20" spans="1:11" ht="13.5" customHeight="1" x14ac:dyDescent="0.2"/>
    <row r="21" spans="1:11" x14ac:dyDescent="0.2">
      <c r="A21" s="112" t="s">
        <v>315</v>
      </c>
      <c r="B21" s="438"/>
      <c r="C21" s="439"/>
      <c r="D21" s="112" t="s">
        <v>103</v>
      </c>
      <c r="E21" s="438"/>
      <c r="F21" s="438"/>
      <c r="G21" s="438"/>
      <c r="H21" s="438"/>
      <c r="I21" s="137" t="str">
        <f>I3</f>
        <v>Ansatz 2021</v>
      </c>
      <c r="J21" s="137" t="str">
        <f>J3</f>
        <v>Ansatz 2020</v>
      </c>
      <c r="K21" s="137" t="str">
        <f>K3</f>
        <v>vorl. Ergeb. 2019</v>
      </c>
    </row>
    <row r="22" spans="1:11" x14ac:dyDescent="0.2">
      <c r="A22" s="114" t="s">
        <v>105</v>
      </c>
      <c r="B22" s="113"/>
      <c r="C22" s="301" t="s">
        <v>644</v>
      </c>
      <c r="D22" s="158" t="s">
        <v>515</v>
      </c>
      <c r="E22" s="159"/>
      <c r="F22" s="159"/>
      <c r="G22" s="159"/>
      <c r="H22" s="159"/>
      <c r="I22" s="440">
        <v>1770975</v>
      </c>
      <c r="J22" s="497">
        <v>1911410</v>
      </c>
      <c r="K22" s="441">
        <v>1722450.5</v>
      </c>
    </row>
    <row r="23" spans="1:11" x14ac:dyDescent="0.2">
      <c r="A23" s="111" t="s">
        <v>107</v>
      </c>
      <c r="B23" s="107"/>
      <c r="C23" s="177" t="s">
        <v>645</v>
      </c>
      <c r="D23" s="111" t="s">
        <v>516</v>
      </c>
      <c r="E23" s="107"/>
      <c r="F23" s="107"/>
      <c r="G23" s="107"/>
      <c r="H23" s="107"/>
      <c r="I23" s="211">
        <v>1770975</v>
      </c>
      <c r="J23" s="498">
        <v>1911410</v>
      </c>
      <c r="K23" s="442">
        <v>1722574.81</v>
      </c>
    </row>
    <row r="24" spans="1:11" x14ac:dyDescent="0.2">
      <c r="A24" s="159"/>
      <c r="B24" s="159"/>
      <c r="C24" s="159"/>
      <c r="D24" s="159"/>
      <c r="E24" s="159"/>
      <c r="F24" s="159"/>
      <c r="G24" s="159"/>
      <c r="H24" s="159"/>
      <c r="I24" s="144"/>
      <c r="J24" s="475"/>
      <c r="K24" s="476"/>
    </row>
    <row r="25" spans="1:11" ht="27" customHeight="1" x14ac:dyDescent="0.2">
      <c r="A25" s="730" t="s">
        <v>453</v>
      </c>
      <c r="B25" s="730"/>
      <c r="C25" s="730"/>
      <c r="D25" s="730"/>
      <c r="E25" s="730"/>
      <c r="F25" s="730"/>
      <c r="G25" s="730"/>
      <c r="H25" s="730"/>
      <c r="I25" s="730"/>
      <c r="J25" s="730"/>
      <c r="K25" s="730"/>
    </row>
    <row r="26" spans="1:11" x14ac:dyDescent="0.2">
      <c r="A26" s="368"/>
      <c r="B26" s="368"/>
      <c r="C26" s="368"/>
      <c r="D26" s="368"/>
      <c r="E26" s="368"/>
      <c r="F26" s="368"/>
      <c r="G26" s="368"/>
      <c r="H26" s="368"/>
      <c r="I26" s="368"/>
      <c r="J26" s="368"/>
      <c r="K26" s="368"/>
    </row>
    <row r="27" spans="1:11" ht="17.850000000000001" customHeight="1" x14ac:dyDescent="0.2">
      <c r="A27" s="338" t="s">
        <v>704</v>
      </c>
      <c r="B27" s="368"/>
      <c r="C27" s="368"/>
      <c r="D27" s="368"/>
      <c r="E27" s="368"/>
      <c r="F27" s="368"/>
      <c r="G27" s="368"/>
      <c r="H27" s="368"/>
      <c r="I27" s="368"/>
      <c r="J27" s="368"/>
      <c r="K27" s="368"/>
    </row>
    <row r="28" spans="1:11" ht="17.850000000000001" customHeight="1" x14ac:dyDescent="0.2">
      <c r="A28" s="327" t="s">
        <v>583</v>
      </c>
      <c r="B28" s="724" t="s">
        <v>103</v>
      </c>
      <c r="C28" s="725"/>
      <c r="D28" s="726"/>
      <c r="E28" s="327" t="s">
        <v>710</v>
      </c>
      <c r="F28" s="327" t="s">
        <v>734</v>
      </c>
      <c r="G28" s="327" t="s">
        <v>703</v>
      </c>
      <c r="H28" s="719" t="s">
        <v>683</v>
      </c>
      <c r="I28" s="719"/>
      <c r="J28" s="719"/>
      <c r="K28" s="719"/>
    </row>
    <row r="29" spans="1:11" ht="27.95" customHeight="1" x14ac:dyDescent="0.2">
      <c r="A29" s="329" t="s">
        <v>811</v>
      </c>
      <c r="B29" s="756" t="s">
        <v>823</v>
      </c>
      <c r="C29" s="757"/>
      <c r="D29" s="758"/>
      <c r="E29" s="330">
        <v>50000</v>
      </c>
      <c r="F29" s="330">
        <v>100000</v>
      </c>
      <c r="G29" s="330">
        <v>-50000</v>
      </c>
      <c r="H29" s="755" t="s">
        <v>894</v>
      </c>
      <c r="I29" s="755"/>
      <c r="J29" s="755"/>
      <c r="K29" s="755"/>
    </row>
    <row r="30" spans="1:11" ht="27.95" customHeight="1" x14ac:dyDescent="0.2">
      <c r="A30" s="329" t="s">
        <v>701</v>
      </c>
      <c r="B30" s="756" t="s">
        <v>682</v>
      </c>
      <c r="C30" s="757"/>
      <c r="D30" s="758"/>
      <c r="E30" s="330">
        <v>35000</v>
      </c>
      <c r="F30" s="330">
        <v>65000</v>
      </c>
      <c r="G30" s="330">
        <v>-30000</v>
      </c>
      <c r="H30" s="755" t="s">
        <v>895</v>
      </c>
      <c r="I30" s="755"/>
      <c r="J30" s="755"/>
      <c r="K30" s="755"/>
    </row>
    <row r="31" spans="1:11" ht="27.95" customHeight="1" x14ac:dyDescent="0.2">
      <c r="A31" s="329" t="s">
        <v>687</v>
      </c>
      <c r="B31" s="756" t="s">
        <v>682</v>
      </c>
      <c r="C31" s="757"/>
      <c r="D31" s="758"/>
      <c r="E31" s="330">
        <v>10000</v>
      </c>
      <c r="F31" s="330">
        <v>55000</v>
      </c>
      <c r="G31" s="330">
        <v>-45000</v>
      </c>
      <c r="H31" s="755" t="s">
        <v>896</v>
      </c>
      <c r="I31" s="755"/>
      <c r="J31" s="755"/>
      <c r="K31" s="755"/>
    </row>
    <row r="32" spans="1:11" ht="27.95" customHeight="1" x14ac:dyDescent="0.2">
      <c r="A32" s="329" t="s">
        <v>690</v>
      </c>
      <c r="B32" s="756" t="s">
        <v>682</v>
      </c>
      <c r="C32" s="757"/>
      <c r="D32" s="758"/>
      <c r="E32" s="330">
        <v>61000</v>
      </c>
      <c r="F32" s="330">
        <v>100000</v>
      </c>
      <c r="G32" s="330">
        <v>-39000</v>
      </c>
      <c r="H32" s="755" t="s">
        <v>897</v>
      </c>
      <c r="I32" s="755"/>
      <c r="J32" s="755"/>
      <c r="K32" s="755"/>
    </row>
    <row r="33" spans="1:11" ht="27.95" customHeight="1" x14ac:dyDescent="0.2">
      <c r="A33" s="329" t="s">
        <v>688</v>
      </c>
      <c r="B33" s="756" t="s">
        <v>682</v>
      </c>
      <c r="C33" s="757"/>
      <c r="D33" s="758"/>
      <c r="E33" s="330">
        <v>75250</v>
      </c>
      <c r="F33" s="330">
        <v>112000</v>
      </c>
      <c r="G33" s="330">
        <v>-36750</v>
      </c>
      <c r="H33" s="755" t="s">
        <v>898</v>
      </c>
      <c r="I33" s="755"/>
      <c r="J33" s="755"/>
      <c r="K33" s="755"/>
    </row>
    <row r="34" spans="1:11" ht="27.95" customHeight="1" x14ac:dyDescent="0.2">
      <c r="A34" s="329" t="s">
        <v>812</v>
      </c>
      <c r="B34" s="756" t="s">
        <v>831</v>
      </c>
      <c r="C34" s="757"/>
      <c r="D34" s="758"/>
      <c r="E34" s="330">
        <v>59000</v>
      </c>
      <c r="F34" s="330">
        <v>92000</v>
      </c>
      <c r="G34" s="330">
        <v>-33000</v>
      </c>
      <c r="H34" s="755" t="s">
        <v>899</v>
      </c>
      <c r="I34" s="755"/>
      <c r="J34" s="755"/>
      <c r="K34" s="755"/>
    </row>
    <row r="35" spans="1:11" ht="27.95" customHeight="1" x14ac:dyDescent="0.2">
      <c r="A35" s="329" t="s">
        <v>815</v>
      </c>
      <c r="B35" s="756" t="s">
        <v>827</v>
      </c>
      <c r="C35" s="757"/>
      <c r="D35" s="758"/>
      <c r="E35" s="330">
        <v>7200</v>
      </c>
      <c r="F35" s="330">
        <v>23400</v>
      </c>
      <c r="G35" s="330">
        <v>-16200</v>
      </c>
      <c r="H35" s="755" t="s">
        <v>993</v>
      </c>
      <c r="I35" s="755"/>
      <c r="J35" s="755"/>
      <c r="K35" s="755"/>
    </row>
    <row r="36" spans="1:11" ht="27.95" customHeight="1" x14ac:dyDescent="0.2">
      <c r="A36" s="329" t="s">
        <v>816</v>
      </c>
      <c r="B36" s="756" t="s">
        <v>828</v>
      </c>
      <c r="C36" s="757"/>
      <c r="D36" s="758"/>
      <c r="E36" s="330">
        <v>29700</v>
      </c>
      <c r="F36" s="330">
        <v>45000</v>
      </c>
      <c r="G36" s="330">
        <v>-15300</v>
      </c>
      <c r="H36" s="755" t="s">
        <v>993</v>
      </c>
      <c r="I36" s="755"/>
      <c r="J36" s="755"/>
      <c r="K36" s="755"/>
    </row>
    <row r="37" spans="1:11" ht="27.95" customHeight="1" x14ac:dyDescent="0.2">
      <c r="A37" s="329" t="s">
        <v>814</v>
      </c>
      <c r="B37" s="756" t="s">
        <v>826</v>
      </c>
      <c r="C37" s="757"/>
      <c r="D37" s="758"/>
      <c r="E37" s="330">
        <v>40000</v>
      </c>
      <c r="F37" s="330">
        <v>67500</v>
      </c>
      <c r="G37" s="330">
        <v>-27500</v>
      </c>
      <c r="H37" s="755" t="s">
        <v>993</v>
      </c>
      <c r="I37" s="755"/>
      <c r="J37" s="755"/>
      <c r="K37" s="755"/>
    </row>
    <row r="38" spans="1:11" ht="27.95" customHeight="1" x14ac:dyDescent="0.2">
      <c r="A38" s="329" t="s">
        <v>813</v>
      </c>
      <c r="B38" s="756" t="s">
        <v>825</v>
      </c>
      <c r="C38" s="757"/>
      <c r="D38" s="758"/>
      <c r="E38" s="330">
        <v>42300</v>
      </c>
      <c r="F38" s="330">
        <v>75000</v>
      </c>
      <c r="G38" s="330">
        <v>-32700</v>
      </c>
      <c r="H38" s="755" t="s">
        <v>993</v>
      </c>
      <c r="I38" s="755"/>
      <c r="J38" s="755"/>
      <c r="K38" s="755"/>
    </row>
    <row r="39" spans="1:11" s="2" customFormat="1" ht="27.95" customHeight="1" x14ac:dyDescent="0.2">
      <c r="A39" s="329" t="s">
        <v>817</v>
      </c>
      <c r="B39" s="756" t="s">
        <v>829</v>
      </c>
      <c r="C39" s="759"/>
      <c r="D39" s="760"/>
      <c r="E39" s="330">
        <v>46300</v>
      </c>
      <c r="F39" s="330">
        <v>36000</v>
      </c>
      <c r="G39" s="330">
        <v>10300</v>
      </c>
      <c r="H39" s="755" t="s">
        <v>946</v>
      </c>
      <c r="I39" s="755"/>
      <c r="J39" s="755"/>
      <c r="K39" s="755"/>
    </row>
    <row r="40" spans="1:11" ht="27.95" customHeight="1" x14ac:dyDescent="0.2">
      <c r="A40" s="329" t="s">
        <v>818</v>
      </c>
      <c r="B40" s="756" t="s">
        <v>682</v>
      </c>
      <c r="C40" s="757"/>
      <c r="D40" s="758"/>
      <c r="E40" s="330">
        <v>42500</v>
      </c>
      <c r="F40" s="330">
        <v>32000</v>
      </c>
      <c r="G40" s="330">
        <v>10500</v>
      </c>
      <c r="H40" s="755" t="s">
        <v>900</v>
      </c>
      <c r="I40" s="755"/>
      <c r="J40" s="755"/>
      <c r="K40" s="755"/>
    </row>
    <row r="41" spans="1:11" s="446" customFormat="1" ht="27.95" customHeight="1" x14ac:dyDescent="0.2">
      <c r="A41" s="329" t="s">
        <v>819</v>
      </c>
      <c r="B41" s="756" t="s">
        <v>824</v>
      </c>
      <c r="C41" s="757"/>
      <c r="D41" s="758"/>
      <c r="E41" s="330">
        <v>12700</v>
      </c>
      <c r="F41" s="330">
        <v>1300</v>
      </c>
      <c r="G41" s="330">
        <v>11400</v>
      </c>
      <c r="H41" s="755" t="s">
        <v>903</v>
      </c>
      <c r="I41" s="755"/>
      <c r="J41" s="755"/>
      <c r="K41" s="755"/>
    </row>
    <row r="42" spans="1:11" ht="27.95" customHeight="1" x14ac:dyDescent="0.2">
      <c r="A42" s="329" t="s">
        <v>689</v>
      </c>
      <c r="B42" s="756" t="s">
        <v>672</v>
      </c>
      <c r="C42" s="757"/>
      <c r="D42" s="758"/>
      <c r="E42" s="330">
        <v>20000</v>
      </c>
      <c r="F42" s="330">
        <v>8000</v>
      </c>
      <c r="G42" s="330">
        <v>12000</v>
      </c>
      <c r="H42" s="755" t="s">
        <v>904</v>
      </c>
      <c r="I42" s="755"/>
      <c r="J42" s="755"/>
      <c r="K42" s="755"/>
    </row>
    <row r="43" spans="1:11" ht="27.95" customHeight="1" x14ac:dyDescent="0.2">
      <c r="A43" s="329" t="s">
        <v>802</v>
      </c>
      <c r="B43" s="756" t="s">
        <v>803</v>
      </c>
      <c r="C43" s="757"/>
      <c r="D43" s="758"/>
      <c r="E43" s="330">
        <v>35000</v>
      </c>
      <c r="F43" s="330">
        <v>20000</v>
      </c>
      <c r="G43" s="330">
        <v>15000</v>
      </c>
      <c r="H43" s="755" t="s">
        <v>905</v>
      </c>
      <c r="I43" s="755"/>
      <c r="J43" s="755"/>
      <c r="K43" s="755"/>
    </row>
    <row r="44" spans="1:11" ht="27.95" customHeight="1" x14ac:dyDescent="0.2">
      <c r="A44" s="329" t="s">
        <v>820</v>
      </c>
      <c r="B44" s="756" t="s">
        <v>829</v>
      </c>
      <c r="C44" s="757"/>
      <c r="D44" s="758"/>
      <c r="E44" s="330">
        <v>48600</v>
      </c>
      <c r="F44" s="330">
        <v>38500</v>
      </c>
      <c r="G44" s="330">
        <f>E44-F44</f>
        <v>10100</v>
      </c>
      <c r="H44" s="755" t="s">
        <v>945</v>
      </c>
      <c r="I44" s="755"/>
      <c r="J44" s="755"/>
      <c r="K44" s="755"/>
    </row>
    <row r="45" spans="1:11" ht="38.25" customHeight="1" x14ac:dyDescent="0.2">
      <c r="A45" s="329" t="s">
        <v>821</v>
      </c>
      <c r="B45" s="756" t="s">
        <v>682</v>
      </c>
      <c r="C45" s="757"/>
      <c r="D45" s="758"/>
      <c r="E45" s="330">
        <v>48000</v>
      </c>
      <c r="F45" s="330">
        <v>30000</v>
      </c>
      <c r="G45" s="330">
        <v>18000</v>
      </c>
      <c r="H45" s="755" t="s">
        <v>906</v>
      </c>
      <c r="I45" s="755"/>
      <c r="J45" s="755"/>
      <c r="K45" s="755"/>
    </row>
    <row r="46" spans="1:11" ht="27.95" customHeight="1" x14ac:dyDescent="0.2">
      <c r="A46" s="329" t="s">
        <v>796</v>
      </c>
      <c r="B46" s="756" t="s">
        <v>682</v>
      </c>
      <c r="C46" s="757"/>
      <c r="D46" s="758"/>
      <c r="E46" s="330">
        <v>66000</v>
      </c>
      <c r="F46" s="330">
        <v>40500</v>
      </c>
      <c r="G46" s="330">
        <v>25500</v>
      </c>
      <c r="H46" s="755" t="s">
        <v>907</v>
      </c>
      <c r="I46" s="755"/>
      <c r="J46" s="755"/>
      <c r="K46" s="755"/>
    </row>
    <row r="47" spans="1:11" ht="24" customHeight="1" x14ac:dyDescent="0.2">
      <c r="A47" s="329" t="s">
        <v>797</v>
      </c>
      <c r="B47" s="756" t="s">
        <v>824</v>
      </c>
      <c r="C47" s="757"/>
      <c r="D47" s="758"/>
      <c r="E47" s="330">
        <v>30000</v>
      </c>
      <c r="F47" s="330">
        <v>1000</v>
      </c>
      <c r="G47" s="330">
        <v>29000</v>
      </c>
      <c r="H47" s="755" t="s">
        <v>902</v>
      </c>
      <c r="I47" s="755"/>
      <c r="J47" s="755"/>
      <c r="K47" s="755"/>
    </row>
    <row r="48" spans="1:11" ht="27.95" customHeight="1" x14ac:dyDescent="0.2">
      <c r="A48" s="329" t="s">
        <v>822</v>
      </c>
      <c r="B48" s="756" t="s">
        <v>830</v>
      </c>
      <c r="C48" s="757"/>
      <c r="D48" s="758"/>
      <c r="E48" s="330">
        <v>119000</v>
      </c>
      <c r="F48" s="330">
        <v>70000</v>
      </c>
      <c r="G48" s="330">
        <v>49000</v>
      </c>
      <c r="H48" s="755" t="s">
        <v>901</v>
      </c>
      <c r="I48" s="755"/>
      <c r="J48" s="755"/>
      <c r="K48" s="755"/>
    </row>
    <row r="49" spans="1:11" x14ac:dyDescent="0.2">
      <c r="A49" s="368"/>
      <c r="B49" s="368"/>
      <c r="C49" s="368"/>
      <c r="D49" s="368"/>
      <c r="E49" s="368"/>
      <c r="F49" s="368"/>
      <c r="G49" s="368"/>
      <c r="H49" s="368"/>
      <c r="I49" s="368"/>
      <c r="J49" s="368"/>
      <c r="K49" s="474"/>
    </row>
    <row r="50" spans="1:11" x14ac:dyDescent="0.2">
      <c r="A50" s="112" t="s">
        <v>315</v>
      </c>
      <c r="B50" s="438"/>
      <c r="C50" s="439"/>
      <c r="D50" s="112" t="s">
        <v>103</v>
      </c>
      <c r="E50" s="438"/>
      <c r="F50" s="438"/>
      <c r="G50" s="438"/>
      <c r="H50" s="438"/>
      <c r="I50" s="137" t="str">
        <f>I21</f>
        <v>Ansatz 2021</v>
      </c>
      <c r="J50" s="137" t="str">
        <f>J21</f>
        <v>Ansatz 2020</v>
      </c>
      <c r="K50" s="137" t="str">
        <f>K21</f>
        <v>vorl. Ergeb. 2019</v>
      </c>
    </row>
    <row r="51" spans="1:11" x14ac:dyDescent="0.2">
      <c r="A51" s="114" t="s">
        <v>105</v>
      </c>
      <c r="B51" s="113"/>
      <c r="C51" s="301" t="s">
        <v>646</v>
      </c>
      <c r="D51" s="158" t="s">
        <v>252</v>
      </c>
      <c r="E51" s="159"/>
      <c r="F51" s="159"/>
      <c r="G51" s="159"/>
      <c r="H51" s="160"/>
      <c r="I51" s="440">
        <v>622045</v>
      </c>
      <c r="J51" s="440">
        <v>617130</v>
      </c>
      <c r="K51" s="441">
        <v>636265.25</v>
      </c>
    </row>
    <row r="52" spans="1:11" x14ac:dyDescent="0.2">
      <c r="A52" s="111" t="s">
        <v>107</v>
      </c>
      <c r="B52" s="107"/>
      <c r="C52" s="177"/>
      <c r="D52" s="111"/>
      <c r="E52" s="107"/>
      <c r="F52" s="107"/>
      <c r="G52" s="107"/>
      <c r="H52" s="177"/>
      <c r="I52" s="442">
        <v>0</v>
      </c>
      <c r="J52" s="442">
        <v>0</v>
      </c>
      <c r="K52" s="442">
        <v>0</v>
      </c>
    </row>
    <row r="53" spans="1:11" ht="12" customHeight="1" x14ac:dyDescent="0.2">
      <c r="A53" s="159"/>
      <c r="B53" s="159"/>
      <c r="C53" s="159"/>
      <c r="D53" s="159"/>
      <c r="E53" s="159"/>
      <c r="F53" s="159"/>
      <c r="G53" s="159"/>
      <c r="H53" s="159"/>
      <c r="I53" s="475"/>
      <c r="J53" s="475"/>
      <c r="K53" s="476"/>
    </row>
    <row r="54" spans="1:11" ht="52.5" customHeight="1" x14ac:dyDescent="0.2">
      <c r="A54" s="723" t="s">
        <v>309</v>
      </c>
      <c r="B54" s="723"/>
      <c r="C54" s="723"/>
      <c r="D54" s="723"/>
      <c r="E54" s="723"/>
      <c r="F54" s="723"/>
      <c r="G54" s="723"/>
      <c r="H54" s="723"/>
      <c r="I54" s="723"/>
      <c r="J54" s="723"/>
      <c r="K54" s="723"/>
    </row>
    <row r="55" spans="1:11" ht="33" customHeight="1" x14ac:dyDescent="0.2">
      <c r="A55" s="723" t="s">
        <v>290</v>
      </c>
      <c r="B55" s="723"/>
      <c r="C55" s="723"/>
      <c r="D55" s="723"/>
      <c r="E55" s="723"/>
      <c r="F55" s="723"/>
      <c r="G55" s="723"/>
      <c r="H55" s="723"/>
      <c r="I55" s="723"/>
      <c r="J55" s="723"/>
      <c r="K55" s="723"/>
    </row>
    <row r="56" spans="1:11" x14ac:dyDescent="0.2">
      <c r="A56" s="365"/>
      <c r="B56" s="365"/>
      <c r="C56" s="365"/>
      <c r="D56" s="365"/>
      <c r="E56" s="365"/>
      <c r="F56" s="365"/>
      <c r="G56" s="365"/>
      <c r="H56" s="365"/>
      <c r="I56" s="365"/>
      <c r="J56" s="365"/>
      <c r="K56" s="477"/>
    </row>
    <row r="57" spans="1:11" x14ac:dyDescent="0.2">
      <c r="A57" s="112" t="s">
        <v>315</v>
      </c>
      <c r="B57" s="438"/>
      <c r="C57" s="439"/>
      <c r="D57" s="478" t="s">
        <v>103</v>
      </c>
      <c r="E57" s="479"/>
      <c r="F57" s="479"/>
      <c r="G57" s="479"/>
      <c r="H57" s="479"/>
      <c r="I57" s="137" t="str">
        <f>I50</f>
        <v>Ansatz 2021</v>
      </c>
      <c r="J57" s="137" t="str">
        <f>J50</f>
        <v>Ansatz 2020</v>
      </c>
      <c r="K57" s="137" t="str">
        <f>K50</f>
        <v>vorl. Ergeb. 2019</v>
      </c>
    </row>
    <row r="58" spans="1:11" x14ac:dyDescent="0.2">
      <c r="A58" s="114" t="s">
        <v>105</v>
      </c>
      <c r="B58" s="113"/>
      <c r="C58" s="113" t="s">
        <v>647</v>
      </c>
      <c r="D58" s="158" t="s">
        <v>52</v>
      </c>
      <c r="E58" s="159"/>
      <c r="F58" s="159"/>
      <c r="G58" s="159"/>
      <c r="H58" s="160"/>
      <c r="I58" s="440">
        <v>2013450</v>
      </c>
      <c r="J58" s="440">
        <v>1966030</v>
      </c>
      <c r="K58" s="441">
        <v>1733338.37</v>
      </c>
    </row>
    <row r="59" spans="1:11" x14ac:dyDescent="0.2">
      <c r="A59" s="111" t="s">
        <v>107</v>
      </c>
      <c r="B59" s="107"/>
      <c r="C59" s="107" t="s">
        <v>648</v>
      </c>
      <c r="D59" s="111" t="s">
        <v>52</v>
      </c>
      <c r="E59" s="107"/>
      <c r="F59" s="107"/>
      <c r="G59" s="107"/>
      <c r="H59" s="177"/>
      <c r="I59" s="211">
        <v>2013450</v>
      </c>
      <c r="J59" s="211">
        <v>1966030</v>
      </c>
      <c r="K59" s="442">
        <v>1729894.02</v>
      </c>
    </row>
    <row r="60" spans="1:11" x14ac:dyDescent="0.2">
      <c r="A60" s="106"/>
      <c r="B60" s="106"/>
      <c r="C60" s="106"/>
      <c r="D60" s="106"/>
      <c r="E60" s="106"/>
      <c r="F60" s="106"/>
      <c r="G60" s="106"/>
      <c r="H60" s="106"/>
      <c r="I60" s="144"/>
      <c r="J60" s="144"/>
      <c r="K60" s="133"/>
    </row>
    <row r="61" spans="1:11" ht="17.850000000000001" customHeight="1" x14ac:dyDescent="0.2">
      <c r="A61" s="338" t="s">
        <v>704</v>
      </c>
      <c r="B61" s="106"/>
      <c r="C61" s="106"/>
      <c r="D61" s="106"/>
      <c r="E61" s="106"/>
      <c r="F61" s="106"/>
      <c r="G61" s="106"/>
      <c r="H61" s="106"/>
      <c r="I61" s="144"/>
      <c r="J61" s="144"/>
      <c r="K61" s="133"/>
    </row>
    <row r="62" spans="1:11" ht="17.850000000000001" customHeight="1" x14ac:dyDescent="0.2">
      <c r="A62" s="327" t="s">
        <v>583</v>
      </c>
      <c r="B62" s="724" t="s">
        <v>103</v>
      </c>
      <c r="C62" s="725"/>
      <c r="D62" s="726"/>
      <c r="E62" s="327" t="s">
        <v>710</v>
      </c>
      <c r="F62" s="327" t="s">
        <v>734</v>
      </c>
      <c r="G62" s="327" t="s">
        <v>703</v>
      </c>
      <c r="H62" s="719" t="s">
        <v>683</v>
      </c>
      <c r="I62" s="719"/>
      <c r="J62" s="719"/>
      <c r="K62" s="719"/>
    </row>
    <row r="63" spans="1:11" ht="27.95" customHeight="1" x14ac:dyDescent="0.2">
      <c r="A63" s="329" t="s">
        <v>804</v>
      </c>
      <c r="B63" s="761" t="s">
        <v>909</v>
      </c>
      <c r="C63" s="759"/>
      <c r="D63" s="760"/>
      <c r="E63" s="330">
        <v>1243241</v>
      </c>
      <c r="F63" s="330">
        <v>1197070</v>
      </c>
      <c r="G63" s="330">
        <v>46171</v>
      </c>
      <c r="H63" s="755" t="s">
        <v>908</v>
      </c>
      <c r="I63" s="755"/>
      <c r="J63" s="755"/>
      <c r="K63" s="755"/>
    </row>
    <row r="64" spans="1:11" x14ac:dyDescent="0.2">
      <c r="A64" s="106"/>
      <c r="B64" s="106"/>
      <c r="C64" s="106"/>
      <c r="D64" s="106"/>
      <c r="E64" s="106"/>
      <c r="F64" s="106"/>
      <c r="G64" s="106"/>
      <c r="H64" s="106"/>
      <c r="I64" s="144"/>
      <c r="J64" s="144"/>
      <c r="K64" s="133"/>
    </row>
    <row r="65" spans="1:11" x14ac:dyDescent="0.2">
      <c r="A65" s="116" t="s">
        <v>610</v>
      </c>
      <c r="B65" s="106"/>
      <c r="C65" s="106"/>
      <c r="D65" s="106"/>
      <c r="E65" s="106"/>
      <c r="F65" s="106"/>
      <c r="G65" s="106"/>
      <c r="H65" s="106"/>
      <c r="I65" s="144"/>
      <c r="J65" s="144"/>
      <c r="K65" s="133"/>
    </row>
    <row r="66" spans="1:11" x14ac:dyDescent="0.2">
      <c r="A66" s="106"/>
      <c r="B66" s="106"/>
      <c r="C66" s="106"/>
      <c r="D66" s="106"/>
      <c r="E66" s="106"/>
      <c r="F66" s="106"/>
      <c r="G66" s="106"/>
      <c r="H66" s="106"/>
      <c r="I66" s="144"/>
      <c r="J66" s="144"/>
      <c r="K66" s="133"/>
    </row>
    <row r="67" spans="1:11" x14ac:dyDescent="0.2">
      <c r="A67" s="106"/>
      <c r="B67" s="106"/>
      <c r="C67" s="106"/>
      <c r="D67" s="106"/>
      <c r="E67" s="106"/>
      <c r="F67" s="106"/>
      <c r="G67" s="106"/>
      <c r="H67" s="106"/>
      <c r="I67" s="144"/>
      <c r="J67" s="144"/>
      <c r="K67" s="133"/>
    </row>
    <row r="68" spans="1:11" x14ac:dyDescent="0.2">
      <c r="A68" s="106"/>
      <c r="B68" s="106"/>
      <c r="C68" s="106"/>
      <c r="D68" s="106"/>
      <c r="E68" s="106"/>
      <c r="F68" s="106"/>
      <c r="G68" s="106"/>
      <c r="H68" s="106"/>
      <c r="I68" s="144"/>
      <c r="J68" s="144"/>
      <c r="K68" s="133"/>
    </row>
    <row r="69" spans="1:11" x14ac:dyDescent="0.2">
      <c r="A69" s="106"/>
      <c r="B69" s="106"/>
      <c r="C69" s="106"/>
      <c r="D69" s="106"/>
      <c r="E69" s="106"/>
      <c r="F69" s="106"/>
      <c r="G69" s="106"/>
      <c r="H69" s="106"/>
      <c r="I69" s="144"/>
      <c r="J69" s="144"/>
      <c r="K69" s="133"/>
    </row>
    <row r="70" spans="1:11" x14ac:dyDescent="0.2">
      <c r="A70" s="106"/>
      <c r="B70" s="106"/>
      <c r="C70" s="106"/>
      <c r="D70" s="106"/>
      <c r="E70" s="106"/>
      <c r="F70" s="106"/>
      <c r="G70" s="106"/>
      <c r="H70" s="106"/>
      <c r="I70" s="144"/>
      <c r="J70" s="144"/>
      <c r="K70" s="133"/>
    </row>
    <row r="71" spans="1:11" ht="12.75" customHeight="1" x14ac:dyDescent="0.2">
      <c r="A71" s="106"/>
      <c r="B71" s="106"/>
      <c r="C71" s="106"/>
      <c r="D71" s="106"/>
      <c r="E71" s="106"/>
      <c r="F71" s="106"/>
      <c r="G71" s="106"/>
      <c r="H71" s="106"/>
      <c r="I71" s="144"/>
      <c r="J71" s="144"/>
      <c r="K71" s="133"/>
    </row>
    <row r="72" spans="1:11" x14ac:dyDescent="0.2">
      <c r="A72" s="106"/>
      <c r="B72" s="106"/>
      <c r="C72" s="106"/>
      <c r="D72" s="106"/>
      <c r="E72" s="106"/>
      <c r="F72" s="106"/>
      <c r="G72" s="106"/>
      <c r="H72" s="106"/>
      <c r="I72" s="144"/>
      <c r="J72" s="144"/>
      <c r="K72" s="133"/>
    </row>
    <row r="73" spans="1:11" x14ac:dyDescent="0.2">
      <c r="A73" s="106"/>
      <c r="B73" s="106"/>
      <c r="C73" s="106"/>
      <c r="D73" s="106"/>
      <c r="E73" s="106"/>
      <c r="F73" s="106"/>
      <c r="G73" s="106"/>
      <c r="H73" s="106"/>
      <c r="I73" s="144"/>
      <c r="J73" s="144"/>
      <c r="K73" s="133"/>
    </row>
    <row r="74" spans="1:11" x14ac:dyDescent="0.2">
      <c r="A74" s="106"/>
      <c r="B74" s="106"/>
      <c r="C74" s="106"/>
      <c r="D74" s="106"/>
      <c r="E74" s="106"/>
      <c r="F74" s="106"/>
      <c r="G74" s="106"/>
      <c r="H74" s="106"/>
      <c r="I74" s="144"/>
      <c r="J74" s="144"/>
      <c r="K74" s="133"/>
    </row>
    <row r="75" spans="1:11" x14ac:dyDescent="0.2">
      <c r="A75" s="106"/>
      <c r="B75" s="106"/>
      <c r="C75" s="106"/>
      <c r="D75" s="106"/>
      <c r="E75" s="106"/>
      <c r="F75" s="106"/>
      <c r="G75" s="106"/>
      <c r="H75" s="106"/>
      <c r="I75" s="144"/>
      <c r="J75" s="144"/>
      <c r="K75" s="133"/>
    </row>
    <row r="76" spans="1:11" x14ac:dyDescent="0.2">
      <c r="A76" s="106"/>
      <c r="B76" s="106"/>
      <c r="C76" s="106"/>
      <c r="D76" s="106"/>
      <c r="E76" s="106"/>
      <c r="F76" s="106"/>
      <c r="G76" s="106"/>
      <c r="H76" s="106"/>
      <c r="I76" s="144"/>
      <c r="J76" s="144"/>
      <c r="K76" s="133"/>
    </row>
    <row r="77" spans="1:11" x14ac:dyDescent="0.2">
      <c r="A77" s="106"/>
      <c r="B77" s="106"/>
      <c r="C77" s="106"/>
      <c r="D77" s="106"/>
      <c r="E77" s="106"/>
      <c r="F77" s="106"/>
      <c r="G77" s="106"/>
      <c r="H77" s="106"/>
      <c r="I77" s="144"/>
      <c r="J77" s="144"/>
      <c r="K77" s="133"/>
    </row>
    <row r="78" spans="1:11" x14ac:dyDescent="0.2">
      <c r="A78" s="106"/>
      <c r="B78" s="106"/>
      <c r="C78" s="106"/>
      <c r="D78" s="106"/>
      <c r="E78" s="106"/>
      <c r="F78" s="106"/>
      <c r="G78" s="106"/>
      <c r="H78" s="106"/>
      <c r="I78" s="144"/>
      <c r="J78" s="144"/>
      <c r="K78" s="133"/>
    </row>
    <row r="79" spans="1:11" x14ac:dyDescent="0.2">
      <c r="A79" s="106"/>
      <c r="B79" s="106"/>
      <c r="C79" s="106"/>
      <c r="D79" s="106"/>
      <c r="E79" s="106"/>
      <c r="F79" s="106"/>
      <c r="G79" s="106"/>
      <c r="H79" s="106"/>
      <c r="I79" s="144"/>
      <c r="J79" s="144"/>
      <c r="K79" s="133"/>
    </row>
    <row r="80" spans="1:11" x14ac:dyDescent="0.2">
      <c r="A80" s="106"/>
      <c r="B80" s="106"/>
      <c r="C80" s="106"/>
      <c r="D80" s="106"/>
      <c r="E80" s="106"/>
      <c r="F80" s="106"/>
      <c r="G80" s="106"/>
      <c r="H80" s="106"/>
      <c r="I80" s="144"/>
      <c r="J80" s="144"/>
      <c r="K80" s="133"/>
    </row>
    <row r="81" spans="1:11" x14ac:dyDescent="0.2">
      <c r="A81" s="106"/>
      <c r="B81" s="106"/>
      <c r="C81" s="106"/>
      <c r="D81" s="106"/>
      <c r="E81" s="106"/>
      <c r="F81" s="106"/>
      <c r="G81" s="106"/>
      <c r="H81" s="106"/>
      <c r="I81" s="144"/>
      <c r="J81" s="144"/>
      <c r="K81" s="133"/>
    </row>
    <row r="82" spans="1:11" x14ac:dyDescent="0.2">
      <c r="A82" s="106"/>
      <c r="B82" s="106"/>
      <c r="C82" s="106"/>
      <c r="D82" s="106"/>
      <c r="E82" s="106"/>
      <c r="F82" s="106"/>
      <c r="G82" s="106"/>
      <c r="H82" s="106"/>
      <c r="I82" s="144"/>
      <c r="J82" s="144"/>
      <c r="K82" s="133"/>
    </row>
    <row r="83" spans="1:11" x14ac:dyDescent="0.2">
      <c r="A83" s="106"/>
      <c r="B83" s="106"/>
      <c r="C83" s="106"/>
      <c r="D83" s="106"/>
      <c r="E83" s="106"/>
      <c r="F83" s="106"/>
      <c r="G83" s="106"/>
      <c r="H83" s="106"/>
      <c r="I83" s="144"/>
      <c r="J83" s="144"/>
      <c r="K83" s="133"/>
    </row>
    <row r="84" spans="1:11" x14ac:dyDescent="0.2">
      <c r="A84" s="106"/>
      <c r="B84" s="106"/>
      <c r="C84" s="106"/>
      <c r="D84" s="106"/>
      <c r="E84" s="106"/>
      <c r="F84" s="106"/>
      <c r="G84" s="106"/>
      <c r="H84" s="106"/>
      <c r="I84" s="144"/>
      <c r="J84" s="144"/>
      <c r="K84" s="133"/>
    </row>
    <row r="85" spans="1:11" x14ac:dyDescent="0.2">
      <c r="A85" s="106"/>
      <c r="B85" s="106"/>
      <c r="C85" s="106"/>
      <c r="D85" s="106"/>
      <c r="E85" s="106"/>
      <c r="F85" s="106"/>
      <c r="G85" s="106"/>
      <c r="H85" s="106"/>
      <c r="I85" s="144"/>
      <c r="J85" s="144"/>
      <c r="K85" s="133"/>
    </row>
    <row r="86" spans="1:11" x14ac:dyDescent="0.2">
      <c r="A86" s="106"/>
      <c r="B86" s="106"/>
      <c r="C86" s="106"/>
      <c r="D86" s="106"/>
      <c r="E86" s="106"/>
      <c r="F86" s="106"/>
      <c r="G86" s="106"/>
      <c r="H86" s="106"/>
      <c r="I86" s="144"/>
      <c r="J86" s="144"/>
      <c r="K86" s="133"/>
    </row>
    <row r="87" spans="1:11" x14ac:dyDescent="0.2">
      <c r="A87" s="106"/>
      <c r="B87" s="106"/>
      <c r="C87" s="106"/>
      <c r="D87" s="106"/>
      <c r="E87" s="106"/>
      <c r="F87" s="106"/>
      <c r="G87" s="106"/>
      <c r="H87" s="106"/>
      <c r="I87" s="144"/>
      <c r="J87" s="144"/>
      <c r="K87" s="133"/>
    </row>
    <row r="88" spans="1:11" x14ac:dyDescent="0.2">
      <c r="A88" s="106"/>
      <c r="B88" s="106"/>
      <c r="C88" s="106"/>
      <c r="D88" s="106"/>
      <c r="E88" s="106"/>
      <c r="F88" s="106"/>
      <c r="G88" s="106"/>
      <c r="H88" s="106"/>
      <c r="I88" s="144"/>
      <c r="J88" s="144"/>
      <c r="K88" s="133"/>
    </row>
    <row r="89" spans="1:11" x14ac:dyDescent="0.2">
      <c r="A89" s="106"/>
      <c r="B89" s="106"/>
      <c r="C89" s="106"/>
      <c r="D89" s="106"/>
      <c r="E89" s="106"/>
      <c r="F89" s="106"/>
      <c r="G89" s="106"/>
      <c r="H89" s="106"/>
      <c r="I89" s="144"/>
      <c r="J89" s="144"/>
      <c r="K89" s="133"/>
    </row>
    <row r="90" spans="1:11" x14ac:dyDescent="0.2">
      <c r="A90" s="106"/>
      <c r="B90" s="106"/>
      <c r="C90" s="106"/>
      <c r="D90" s="106"/>
      <c r="E90" s="106"/>
      <c r="F90" s="106"/>
      <c r="G90" s="106"/>
      <c r="H90" s="106"/>
      <c r="I90" s="144"/>
      <c r="J90" s="144"/>
      <c r="K90" s="133"/>
    </row>
    <row r="91" spans="1:11" x14ac:dyDescent="0.2">
      <c r="A91" s="106"/>
      <c r="B91" s="106"/>
      <c r="C91" s="106"/>
      <c r="D91" s="106"/>
      <c r="E91" s="106"/>
      <c r="F91" s="106"/>
      <c r="G91" s="106"/>
      <c r="H91" s="106"/>
      <c r="I91" s="144"/>
      <c r="J91" s="144"/>
      <c r="K91" s="133"/>
    </row>
    <row r="92" spans="1:11" ht="15" x14ac:dyDescent="0.2">
      <c r="A92" s="106"/>
      <c r="B92" s="106"/>
      <c r="C92" s="106"/>
      <c r="D92" s="106"/>
      <c r="E92" s="106"/>
      <c r="F92" s="106"/>
      <c r="G92" s="106"/>
      <c r="H92" s="524"/>
      <c r="I92" s="525"/>
      <c r="J92" s="526"/>
      <c r="K92" s="133"/>
    </row>
    <row r="93" spans="1:11" x14ac:dyDescent="0.2">
      <c r="A93" s="106"/>
      <c r="B93" s="106"/>
      <c r="C93" s="106"/>
      <c r="D93" s="106"/>
      <c r="E93" s="106"/>
      <c r="F93" s="106"/>
      <c r="G93" s="106"/>
      <c r="H93" s="309"/>
      <c r="I93" s="527"/>
      <c r="J93" s="528"/>
      <c r="K93" s="133"/>
    </row>
    <row r="94" spans="1:11" x14ac:dyDescent="0.2">
      <c r="A94" s="106"/>
      <c r="B94" s="106"/>
      <c r="C94" s="106"/>
      <c r="D94" s="106"/>
      <c r="E94" s="106"/>
      <c r="F94" s="106"/>
      <c r="G94" s="106"/>
      <c r="H94" s="309"/>
      <c r="I94" s="527"/>
      <c r="J94" s="528"/>
      <c r="K94" s="133"/>
    </row>
    <row r="95" spans="1:11" x14ac:dyDescent="0.2">
      <c r="A95" s="106"/>
      <c r="B95" s="106"/>
      <c r="C95" s="106"/>
      <c r="D95" s="106"/>
      <c r="E95" s="106"/>
      <c r="F95" s="106"/>
      <c r="G95" s="106"/>
      <c r="H95" s="309"/>
      <c r="I95" s="527"/>
      <c r="J95" s="528"/>
      <c r="K95" s="133"/>
    </row>
    <row r="96" spans="1:11" x14ac:dyDescent="0.2">
      <c r="A96" s="106"/>
      <c r="B96" s="106"/>
      <c r="C96" s="106"/>
      <c r="D96" s="106"/>
      <c r="E96" s="106"/>
      <c r="F96" s="106"/>
      <c r="G96" s="106"/>
      <c r="H96" s="309"/>
      <c r="I96" s="527"/>
      <c r="J96" s="528"/>
      <c r="K96" s="133"/>
    </row>
    <row r="97" spans="1:11" x14ac:dyDescent="0.2">
      <c r="A97" s="106"/>
      <c r="B97" s="106"/>
      <c r="C97" s="106"/>
      <c r="D97" s="106"/>
      <c r="E97" s="106"/>
      <c r="F97" s="106"/>
      <c r="G97" s="106"/>
      <c r="H97" s="309"/>
      <c r="I97" s="527"/>
      <c r="J97" s="528"/>
      <c r="K97" s="133"/>
    </row>
    <row r="98" spans="1:11" x14ac:dyDescent="0.2">
      <c r="A98" s="106"/>
      <c r="B98" s="106"/>
      <c r="C98" s="106"/>
      <c r="D98" s="106"/>
      <c r="E98" s="106"/>
      <c r="F98" s="106"/>
      <c r="G98" s="106"/>
      <c r="H98" s="309"/>
      <c r="I98" s="527"/>
      <c r="J98" s="528"/>
      <c r="K98" s="133"/>
    </row>
    <row r="99" spans="1:11" x14ac:dyDescent="0.2">
      <c r="A99" s="106"/>
      <c r="B99" s="106"/>
      <c r="C99" s="106"/>
      <c r="D99" s="106"/>
      <c r="E99" s="106"/>
      <c r="F99" s="106"/>
      <c r="G99" s="106"/>
      <c r="H99" s="309"/>
      <c r="I99" s="527"/>
      <c r="J99" s="528"/>
      <c r="K99" s="133"/>
    </row>
    <row r="100" spans="1:11" x14ac:dyDescent="0.2">
      <c r="A100" s="106"/>
      <c r="B100" s="106"/>
      <c r="C100" s="106"/>
      <c r="D100" s="106"/>
      <c r="E100" s="106"/>
      <c r="F100" s="106"/>
      <c r="G100" s="106"/>
      <c r="H100" s="309"/>
      <c r="I100" s="527"/>
      <c r="J100" s="528"/>
      <c r="K100" s="133"/>
    </row>
    <row r="101" spans="1:11" x14ac:dyDescent="0.2">
      <c r="A101" s="106"/>
      <c r="B101" s="106"/>
      <c r="C101" s="106"/>
      <c r="D101" s="106"/>
      <c r="E101" s="106"/>
      <c r="F101" s="106"/>
      <c r="G101" s="106"/>
      <c r="H101" s="309"/>
      <c r="I101" s="527"/>
      <c r="J101" s="528"/>
      <c r="K101" s="133"/>
    </row>
    <row r="102" spans="1:11" x14ac:dyDescent="0.2">
      <c r="A102" s="106"/>
      <c r="B102" s="106"/>
      <c r="C102" s="106"/>
      <c r="D102" s="106"/>
      <c r="E102" s="106"/>
      <c r="F102" s="106"/>
      <c r="G102" s="106"/>
      <c r="H102" s="309"/>
      <c r="I102" s="527"/>
      <c r="J102" s="528"/>
      <c r="K102" s="133"/>
    </row>
    <row r="103" spans="1:11" x14ac:dyDescent="0.2">
      <c r="A103" s="106"/>
      <c r="B103" s="106"/>
      <c r="C103" s="106"/>
      <c r="D103" s="106"/>
      <c r="E103" s="106"/>
      <c r="F103" s="106"/>
      <c r="G103" s="106"/>
      <c r="H103" s="309"/>
      <c r="I103" s="527"/>
      <c r="J103" s="528"/>
      <c r="K103" s="133"/>
    </row>
    <row r="104" spans="1:11" x14ac:dyDescent="0.2">
      <c r="A104" s="106"/>
      <c r="B104" s="106"/>
      <c r="C104" s="106"/>
      <c r="D104" s="106"/>
      <c r="E104" s="106"/>
      <c r="F104" s="106"/>
      <c r="G104" s="106"/>
      <c r="H104" s="309"/>
      <c r="I104" s="527"/>
      <c r="J104" s="528"/>
      <c r="K104" s="133"/>
    </row>
    <row r="105" spans="1:11" x14ac:dyDescent="0.2">
      <c r="A105" s="106"/>
      <c r="B105" s="106"/>
      <c r="C105" s="106"/>
      <c r="D105" s="106"/>
      <c r="E105" s="106"/>
      <c r="F105" s="106"/>
      <c r="G105" s="106"/>
      <c r="H105" s="106"/>
      <c r="I105" s="144"/>
      <c r="J105" s="144"/>
      <c r="K105" s="133"/>
    </row>
    <row r="106" spans="1:11" x14ac:dyDescent="0.2">
      <c r="A106" s="112" t="s">
        <v>315</v>
      </c>
      <c r="B106" s="438"/>
      <c r="C106" s="439"/>
      <c r="D106" s="112" t="s">
        <v>103</v>
      </c>
      <c r="E106" s="438"/>
      <c r="F106" s="438"/>
      <c r="G106" s="438"/>
      <c r="H106" s="438"/>
      <c r="I106" s="137" t="str">
        <f>I57</f>
        <v>Ansatz 2021</v>
      </c>
      <c r="J106" s="137" t="str">
        <f>J57</f>
        <v>Ansatz 2020</v>
      </c>
      <c r="K106" s="575" t="str">
        <f>K57</f>
        <v>vorl. Ergeb. 2019</v>
      </c>
    </row>
    <row r="107" spans="1:11" x14ac:dyDescent="0.2">
      <c r="A107" s="114" t="s">
        <v>105</v>
      </c>
      <c r="B107" s="113"/>
      <c r="C107" s="113" t="s">
        <v>649</v>
      </c>
      <c r="D107" s="158" t="s">
        <v>53</v>
      </c>
      <c r="E107" s="159"/>
      <c r="F107" s="159"/>
      <c r="G107" s="159"/>
      <c r="H107" s="159"/>
      <c r="I107" s="574">
        <v>1213750</v>
      </c>
      <c r="J107" s="574">
        <v>1234750</v>
      </c>
      <c r="K107" s="576">
        <v>1345950.24</v>
      </c>
    </row>
    <row r="108" spans="1:11" x14ac:dyDescent="0.2">
      <c r="A108" s="111" t="s">
        <v>107</v>
      </c>
      <c r="B108" s="107"/>
      <c r="C108" s="107" t="s">
        <v>650</v>
      </c>
      <c r="D108" s="111" t="s">
        <v>54</v>
      </c>
      <c r="E108" s="107"/>
      <c r="F108" s="107"/>
      <c r="G108" s="107"/>
      <c r="H108" s="107"/>
      <c r="I108" s="480">
        <v>1213750</v>
      </c>
      <c r="J108" s="480">
        <v>1234750</v>
      </c>
      <c r="K108" s="573">
        <v>1307666.54</v>
      </c>
    </row>
    <row r="109" spans="1:11" x14ac:dyDescent="0.2">
      <c r="A109" s="106"/>
      <c r="B109" s="106"/>
      <c r="C109" s="106"/>
      <c r="D109" s="106"/>
      <c r="E109" s="106"/>
      <c r="F109" s="106"/>
      <c r="G109" s="106"/>
      <c r="H109" s="106"/>
      <c r="I109" s="481"/>
      <c r="J109" s="481"/>
      <c r="K109" s="482"/>
    </row>
    <row r="110" spans="1:11" x14ac:dyDescent="0.2">
      <c r="A110" s="116" t="s">
        <v>454</v>
      </c>
      <c r="B110" s="106"/>
      <c r="C110" s="106"/>
      <c r="D110" s="106"/>
      <c r="E110" s="106"/>
      <c r="F110" s="106"/>
      <c r="G110" s="106"/>
      <c r="H110" s="106"/>
      <c r="I110" s="481"/>
      <c r="J110" s="481"/>
      <c r="K110" s="482"/>
    </row>
    <row r="111" spans="1:11" x14ac:dyDescent="0.2">
      <c r="A111" s="116"/>
      <c r="B111" s="106"/>
      <c r="C111" s="106"/>
      <c r="D111" s="106"/>
      <c r="E111" s="106"/>
      <c r="F111" s="106"/>
      <c r="G111" s="106"/>
      <c r="H111" s="106"/>
      <c r="I111" s="481"/>
      <c r="J111" s="481"/>
      <c r="K111" s="482"/>
    </row>
    <row r="112" spans="1:11" x14ac:dyDescent="0.2">
      <c r="A112" s="338" t="s">
        <v>704</v>
      </c>
      <c r="B112" s="106"/>
      <c r="C112" s="106"/>
      <c r="D112" s="106"/>
      <c r="E112" s="106"/>
      <c r="F112" s="106"/>
      <c r="G112" s="106"/>
      <c r="H112" s="106"/>
      <c r="I112" s="481"/>
      <c r="J112" s="481"/>
      <c r="K112" s="482"/>
    </row>
    <row r="113" spans="1:11" x14ac:dyDescent="0.2">
      <c r="A113" s="327" t="s">
        <v>583</v>
      </c>
      <c r="B113" s="750" t="s">
        <v>103</v>
      </c>
      <c r="C113" s="763"/>
      <c r="D113" s="751"/>
      <c r="E113" s="327" t="s">
        <v>710</v>
      </c>
      <c r="F113" s="327" t="s">
        <v>734</v>
      </c>
      <c r="G113" s="327" t="s">
        <v>703</v>
      </c>
      <c r="H113" s="719" t="s">
        <v>683</v>
      </c>
      <c r="I113" s="719"/>
      <c r="J113" s="719"/>
      <c r="K113" s="719"/>
    </row>
    <row r="114" spans="1:11" ht="12.75" customHeight="1" x14ac:dyDescent="0.2">
      <c r="A114" s="218" t="s">
        <v>805</v>
      </c>
      <c r="B114" s="487" t="s">
        <v>806</v>
      </c>
      <c r="C114" s="488"/>
      <c r="D114" s="489"/>
      <c r="E114" s="328">
        <v>130000</v>
      </c>
      <c r="F114" s="328">
        <v>220000</v>
      </c>
      <c r="G114" s="328">
        <v>-90000</v>
      </c>
      <c r="H114" s="752" t="s">
        <v>725</v>
      </c>
      <c r="I114" s="764"/>
      <c r="J114" s="764"/>
      <c r="K114" s="753"/>
    </row>
    <row r="115" spans="1:11" x14ac:dyDescent="0.2">
      <c r="A115" s="218" t="s">
        <v>832</v>
      </c>
      <c r="B115" s="487" t="s">
        <v>833</v>
      </c>
      <c r="C115" s="488"/>
      <c r="D115" s="489"/>
      <c r="E115" s="328">
        <v>220000</v>
      </c>
      <c r="F115" s="328">
        <v>170000</v>
      </c>
      <c r="G115" s="328">
        <v>50000</v>
      </c>
      <c r="H115" s="752" t="s">
        <v>725</v>
      </c>
      <c r="I115" s="764"/>
      <c r="J115" s="764"/>
      <c r="K115" s="753"/>
    </row>
    <row r="116" spans="1:11" ht="12.75" customHeight="1" x14ac:dyDescent="0.2">
      <c r="A116" s="218" t="s">
        <v>693</v>
      </c>
      <c r="B116" s="487" t="s">
        <v>694</v>
      </c>
      <c r="C116" s="488"/>
      <c r="D116" s="489"/>
      <c r="E116" s="328">
        <v>220000</v>
      </c>
      <c r="F116" s="328">
        <v>250000</v>
      </c>
      <c r="G116" s="328">
        <v>-30000</v>
      </c>
      <c r="H116" s="752" t="s">
        <v>725</v>
      </c>
      <c r="I116" s="764"/>
      <c r="J116" s="764"/>
      <c r="K116" s="753"/>
    </row>
    <row r="117" spans="1:11" ht="12.75" customHeight="1" x14ac:dyDescent="0.2">
      <c r="A117" s="218" t="s">
        <v>698</v>
      </c>
      <c r="B117" s="487" t="s">
        <v>699</v>
      </c>
      <c r="C117" s="488"/>
      <c r="D117" s="489"/>
      <c r="E117" s="328">
        <v>350000</v>
      </c>
      <c r="F117" s="328">
        <v>300000</v>
      </c>
      <c r="G117" s="328">
        <v>50000</v>
      </c>
      <c r="H117" s="752" t="s">
        <v>725</v>
      </c>
      <c r="I117" s="764"/>
      <c r="J117" s="764"/>
      <c r="K117" s="753"/>
    </row>
    <row r="118" spans="1:11" s="106" customFormat="1" x14ac:dyDescent="0.2">
      <c r="B118" s="357"/>
      <c r="C118" s="357"/>
      <c r="D118" s="357"/>
      <c r="E118" s="133"/>
      <c r="F118" s="133"/>
      <c r="G118" s="133"/>
      <c r="H118" s="341"/>
      <c r="I118" s="341"/>
      <c r="J118" s="341"/>
      <c r="K118" s="341"/>
    </row>
    <row r="119" spans="1:11" s="106" customFormat="1" x14ac:dyDescent="0.2">
      <c r="I119" s="144"/>
      <c r="J119" s="144"/>
      <c r="K119" s="133"/>
    </row>
    <row r="120" spans="1:11" x14ac:dyDescent="0.2">
      <c r="A120" s="112" t="s">
        <v>315</v>
      </c>
      <c r="B120" s="438"/>
      <c r="C120" s="439"/>
      <c r="D120" s="112" t="s">
        <v>103</v>
      </c>
      <c r="E120" s="438"/>
      <c r="F120" s="438"/>
      <c r="G120" s="438"/>
      <c r="H120" s="438"/>
      <c r="I120" s="137" t="str">
        <f>I106</f>
        <v>Ansatz 2021</v>
      </c>
      <c r="J120" s="137" t="str">
        <f>J106</f>
        <v>Ansatz 2020</v>
      </c>
      <c r="K120" s="180" t="str">
        <f>K106</f>
        <v>vorl. Ergeb. 2019</v>
      </c>
    </row>
    <row r="121" spans="1:11" x14ac:dyDescent="0.2">
      <c r="A121" s="114" t="s">
        <v>105</v>
      </c>
      <c r="B121" s="113"/>
      <c r="C121" s="113" t="s">
        <v>651</v>
      </c>
      <c r="D121" s="158" t="s">
        <v>313</v>
      </c>
      <c r="E121" s="159"/>
      <c r="F121" s="159"/>
      <c r="G121" s="159"/>
      <c r="H121" s="160"/>
      <c r="I121" s="440">
        <v>1628360</v>
      </c>
      <c r="J121" s="440">
        <v>1686500</v>
      </c>
      <c r="K121" s="441">
        <v>1540185.92</v>
      </c>
    </row>
    <row r="122" spans="1:11" x14ac:dyDescent="0.2">
      <c r="A122" s="111" t="s">
        <v>107</v>
      </c>
      <c r="B122" s="107"/>
      <c r="C122" s="107" t="s">
        <v>652</v>
      </c>
      <c r="D122" s="111" t="s">
        <v>314</v>
      </c>
      <c r="E122" s="107"/>
      <c r="F122" s="107"/>
      <c r="G122" s="107"/>
      <c r="H122" s="177"/>
      <c r="I122" s="211">
        <v>1628360</v>
      </c>
      <c r="J122" s="211">
        <v>1686500</v>
      </c>
      <c r="K122" s="442">
        <v>1339000.07</v>
      </c>
    </row>
    <row r="123" spans="1:11" x14ac:dyDescent="0.2">
      <c r="A123" s="106"/>
      <c r="B123" s="106"/>
      <c r="C123" s="106"/>
      <c r="D123" s="106"/>
      <c r="E123" s="106"/>
      <c r="F123" s="106"/>
      <c r="G123" s="106"/>
      <c r="H123" s="106"/>
      <c r="I123" s="144"/>
      <c r="J123" s="144"/>
      <c r="K123" s="133"/>
    </row>
    <row r="124" spans="1:11" ht="30.75" customHeight="1" x14ac:dyDescent="0.2">
      <c r="A124" s="723" t="s">
        <v>455</v>
      </c>
      <c r="B124" s="723"/>
      <c r="C124" s="723"/>
      <c r="D124" s="723"/>
      <c r="E124" s="723"/>
      <c r="F124" s="723"/>
      <c r="G124" s="723"/>
      <c r="H124" s="723"/>
      <c r="I124" s="723"/>
      <c r="J124" s="723"/>
      <c r="K124" s="723"/>
    </row>
    <row r="125" spans="1:11" x14ac:dyDescent="0.2">
      <c r="A125" s="106"/>
      <c r="B125" s="106"/>
      <c r="C125" s="106"/>
      <c r="D125" s="106"/>
      <c r="E125" s="106"/>
      <c r="F125" s="106"/>
      <c r="G125" s="106"/>
      <c r="H125" s="106"/>
      <c r="I125" s="144"/>
      <c r="J125" s="144"/>
      <c r="K125" s="133"/>
    </row>
    <row r="126" spans="1:11" ht="17.850000000000001" customHeight="1" x14ac:dyDescent="0.2">
      <c r="A126" s="338" t="s">
        <v>704</v>
      </c>
      <c r="B126" s="106"/>
      <c r="C126" s="106"/>
      <c r="D126" s="106"/>
      <c r="E126" s="106"/>
      <c r="F126" s="106"/>
      <c r="G126" s="106"/>
      <c r="H126" s="106"/>
      <c r="I126" s="144"/>
      <c r="J126" s="144"/>
      <c r="K126" s="133"/>
    </row>
    <row r="127" spans="1:11" ht="17.850000000000001" customHeight="1" x14ac:dyDescent="0.2">
      <c r="A127" s="327" t="s">
        <v>583</v>
      </c>
      <c r="B127" s="762" t="s">
        <v>103</v>
      </c>
      <c r="C127" s="762"/>
      <c r="D127" s="762"/>
      <c r="E127" s="327" t="str">
        <f>E113</f>
        <v>Ansatz 2021</v>
      </c>
      <c r="F127" s="327" t="str">
        <f>F113</f>
        <v>Ansatz 2020</v>
      </c>
      <c r="G127" s="327" t="s">
        <v>703</v>
      </c>
      <c r="H127" s="762" t="s">
        <v>683</v>
      </c>
      <c r="I127" s="762"/>
      <c r="J127" s="762"/>
      <c r="K127" s="762"/>
    </row>
    <row r="128" spans="1:11" x14ac:dyDescent="0.2">
      <c r="A128" s="329" t="s">
        <v>700</v>
      </c>
      <c r="B128" s="755" t="s">
        <v>680</v>
      </c>
      <c r="C128" s="755"/>
      <c r="D128" s="755"/>
      <c r="E128" s="330">
        <v>180000</v>
      </c>
      <c r="F128" s="330">
        <v>220000</v>
      </c>
      <c r="G128" s="330">
        <v>-40000</v>
      </c>
      <c r="H128" s="755" t="s">
        <v>724</v>
      </c>
      <c r="I128" s="755"/>
      <c r="J128" s="755"/>
      <c r="K128" s="755"/>
    </row>
    <row r="129" spans="1:13" x14ac:dyDescent="0.2">
      <c r="A129" s="329" t="s">
        <v>988</v>
      </c>
      <c r="B129" s="755" t="s">
        <v>984</v>
      </c>
      <c r="C129" s="755"/>
      <c r="D129" s="755"/>
      <c r="E129" s="330">
        <v>30000</v>
      </c>
      <c r="F129" s="330">
        <v>52000</v>
      </c>
      <c r="G129" s="330">
        <f>E129-F129</f>
        <v>-22000</v>
      </c>
      <c r="H129" s="755" t="s">
        <v>994</v>
      </c>
      <c r="I129" s="755"/>
      <c r="J129" s="755"/>
      <c r="K129" s="755"/>
    </row>
    <row r="130" spans="1:13" ht="27.95" customHeight="1" x14ac:dyDescent="0.2">
      <c r="A130" s="329" t="s">
        <v>675</v>
      </c>
      <c r="B130" s="755" t="s">
        <v>671</v>
      </c>
      <c r="C130" s="755"/>
      <c r="D130" s="755"/>
      <c r="E130" s="330">
        <v>305000</v>
      </c>
      <c r="F130" s="330">
        <v>321620</v>
      </c>
      <c r="G130" s="330">
        <f>E130-F130</f>
        <v>-16620</v>
      </c>
      <c r="H130" s="755" t="s">
        <v>807</v>
      </c>
      <c r="I130" s="755"/>
      <c r="J130" s="755"/>
      <c r="K130" s="755"/>
    </row>
    <row r="131" spans="1:13" ht="17.850000000000001" customHeight="1" x14ac:dyDescent="0.2">
      <c r="A131" s="329" t="s">
        <v>681</v>
      </c>
      <c r="B131" s="755" t="s">
        <v>676</v>
      </c>
      <c r="C131" s="755"/>
      <c r="D131" s="755"/>
      <c r="E131" s="330">
        <v>10000</v>
      </c>
      <c r="F131" s="330">
        <v>0</v>
      </c>
      <c r="G131" s="330">
        <f t="shared" ref="G131" si="0">E131-F131</f>
        <v>10000</v>
      </c>
      <c r="H131" s="755" t="s">
        <v>910</v>
      </c>
      <c r="I131" s="755"/>
      <c r="J131" s="755"/>
      <c r="K131" s="755"/>
    </row>
    <row r="132" spans="1:13" ht="31.5" customHeight="1" x14ac:dyDescent="0.2">
      <c r="A132" s="329" t="s">
        <v>911</v>
      </c>
      <c r="B132" s="755" t="s">
        <v>671</v>
      </c>
      <c r="C132" s="755"/>
      <c r="D132" s="755"/>
      <c r="E132" s="330">
        <v>22750</v>
      </c>
      <c r="F132" s="330">
        <v>5000</v>
      </c>
      <c r="G132" s="330">
        <v>17750</v>
      </c>
      <c r="H132" s="755" t="s">
        <v>912</v>
      </c>
      <c r="I132" s="755"/>
      <c r="J132" s="755"/>
      <c r="K132" s="755"/>
    </row>
    <row r="133" spans="1:13" ht="31.5" customHeight="1" x14ac:dyDescent="0.2">
      <c r="A133" s="329" t="s">
        <v>702</v>
      </c>
      <c r="B133" s="755" t="s">
        <v>674</v>
      </c>
      <c r="C133" s="755"/>
      <c r="D133" s="755"/>
      <c r="E133" s="330">
        <v>55000</v>
      </c>
      <c r="F133" s="330">
        <v>95000</v>
      </c>
      <c r="G133" s="330">
        <v>-40000</v>
      </c>
      <c r="H133" s="755" t="s">
        <v>808</v>
      </c>
      <c r="I133" s="755"/>
      <c r="J133" s="755"/>
      <c r="K133" s="755"/>
    </row>
    <row r="134" spans="1:13" ht="27.95" customHeight="1" x14ac:dyDescent="0.2">
      <c r="A134" s="329" t="s">
        <v>1002</v>
      </c>
      <c r="B134" s="755" t="s">
        <v>674</v>
      </c>
      <c r="C134" s="755"/>
      <c r="D134" s="755"/>
      <c r="E134" s="330">
        <v>61000</v>
      </c>
      <c r="F134" s="330">
        <v>6000</v>
      </c>
      <c r="G134" s="330">
        <v>55000</v>
      </c>
      <c r="H134" s="755" t="s">
        <v>1003</v>
      </c>
      <c r="I134" s="755"/>
      <c r="J134" s="755"/>
      <c r="K134" s="755"/>
    </row>
    <row r="137" spans="1:13" x14ac:dyDescent="0.2">
      <c r="A137" s="2" t="s">
        <v>477</v>
      </c>
    </row>
    <row r="139" spans="1:13" x14ac:dyDescent="0.2">
      <c r="A139" s="36" t="s">
        <v>478</v>
      </c>
      <c r="B139" s="159"/>
      <c r="C139" s="159"/>
      <c r="D139" s="159"/>
      <c r="E139" s="159"/>
      <c r="F139" s="159"/>
      <c r="G139" s="159"/>
      <c r="H139" s="160"/>
      <c r="I139" s="139" t="str">
        <f>I120</f>
        <v>Ansatz 2021</v>
      </c>
      <c r="J139" s="140" t="str">
        <f>J120</f>
        <v>Ansatz 2020</v>
      </c>
      <c r="K139" s="181" t="str">
        <f>K120</f>
        <v>vorl. Ergeb. 2019</v>
      </c>
    </row>
    <row r="140" spans="1:13" x14ac:dyDescent="0.2">
      <c r="A140" s="111"/>
      <c r="B140" s="107"/>
      <c r="C140" s="107"/>
      <c r="D140" s="107"/>
      <c r="E140" s="107"/>
      <c r="F140" s="107"/>
      <c r="G140" s="107"/>
      <c r="H140" s="177"/>
      <c r="I140" s="141"/>
      <c r="J140" s="142"/>
      <c r="K140" s="182"/>
      <c r="L140" s="483"/>
      <c r="M140" s="483"/>
    </row>
    <row r="141" spans="1:13" ht="18.75" customHeight="1" x14ac:dyDescent="0.2">
      <c r="A141" s="120" t="s">
        <v>479</v>
      </c>
      <c r="B141" s="106"/>
      <c r="C141" s="106"/>
      <c r="D141" s="106"/>
      <c r="E141" s="106"/>
      <c r="F141" s="106"/>
      <c r="G141" s="106"/>
      <c r="H141" s="118"/>
      <c r="I141" s="143">
        <f>Erträge!I726</f>
        <v>15627189</v>
      </c>
      <c r="J141" s="143">
        <f>Erträge!J726</f>
        <v>14347510</v>
      </c>
      <c r="K141" s="138">
        <f>Erträge!K726</f>
        <v>15661993.439999999</v>
      </c>
    </row>
    <row r="142" spans="1:13" ht="18.75" customHeight="1" x14ac:dyDescent="0.2">
      <c r="A142" s="120" t="s">
        <v>480</v>
      </c>
      <c r="B142" s="106"/>
      <c r="C142" s="106"/>
      <c r="D142" s="106"/>
      <c r="E142" s="106"/>
      <c r="F142" s="106"/>
      <c r="G142" s="106"/>
      <c r="H142" s="118"/>
      <c r="I142" s="143">
        <f>I121+I107+I58+I51+I22+I4</f>
        <v>15509970</v>
      </c>
      <c r="J142" s="143">
        <f>SUM(J4,,J22,J51,J58,J107,J121)</f>
        <v>15575960</v>
      </c>
      <c r="K142" s="138">
        <f>SUM(K4,,K22,K51,K58,K107,K121)</f>
        <v>16317382.82</v>
      </c>
    </row>
    <row r="143" spans="1:13" ht="18.75" customHeight="1" x14ac:dyDescent="0.2">
      <c r="A143" s="7" t="s">
        <v>481</v>
      </c>
      <c r="B143" s="113"/>
      <c r="C143" s="113"/>
      <c r="D143" s="113"/>
      <c r="E143" s="113"/>
      <c r="F143" s="113"/>
      <c r="G143" s="113"/>
      <c r="H143" s="301"/>
      <c r="I143" s="484">
        <f>I141-I142</f>
        <v>117219</v>
      </c>
      <c r="J143" s="484">
        <f t="shared" ref="J143:K143" si="1">J141-J142</f>
        <v>-1228450</v>
      </c>
      <c r="K143" s="183">
        <f t="shared" si="1"/>
        <v>-655389.38000000082</v>
      </c>
    </row>
    <row r="144" spans="1:13" ht="22.5" customHeight="1" x14ac:dyDescent="0.2"/>
    <row r="145" spans="1:11" x14ac:dyDescent="0.2">
      <c r="A145" s="36" t="s">
        <v>482</v>
      </c>
      <c r="B145" s="159"/>
      <c r="C145" s="159"/>
      <c r="D145" s="159"/>
      <c r="E145" s="159"/>
      <c r="F145" s="159"/>
      <c r="G145" s="159"/>
      <c r="H145" s="160"/>
      <c r="I145" s="139" t="str">
        <f>I139</f>
        <v>Ansatz 2021</v>
      </c>
      <c r="J145" s="140" t="str">
        <f>J139</f>
        <v>Ansatz 2020</v>
      </c>
      <c r="K145" s="181" t="str">
        <f>K139</f>
        <v>vorl. Ergeb. 2019</v>
      </c>
    </row>
    <row r="146" spans="1:11" x14ac:dyDescent="0.2">
      <c r="A146" s="111"/>
      <c r="B146" s="107"/>
      <c r="C146" s="107"/>
      <c r="D146" s="107"/>
      <c r="E146" s="107"/>
      <c r="F146" s="107"/>
      <c r="G146" s="107"/>
      <c r="H146" s="177"/>
      <c r="I146" s="141"/>
      <c r="J146" s="142"/>
      <c r="K146" s="182"/>
    </row>
    <row r="147" spans="1:11" ht="18.75" customHeight="1" x14ac:dyDescent="0.2">
      <c r="A147" s="120" t="s">
        <v>483</v>
      </c>
      <c r="B147" s="106"/>
      <c r="C147" s="106"/>
      <c r="D147" s="106"/>
      <c r="E147" s="106"/>
      <c r="F147" s="106"/>
      <c r="G147" s="106"/>
      <c r="H147" s="118"/>
      <c r="I147" s="143">
        <f>Erträge!I727</f>
        <v>14989457</v>
      </c>
      <c r="J147" s="143">
        <f>Erträge!J727</f>
        <v>14017740</v>
      </c>
      <c r="K147" s="138">
        <f>Erträge!K727</f>
        <v>14360898.35</v>
      </c>
    </row>
    <row r="148" spans="1:11" ht="18.75" customHeight="1" x14ac:dyDescent="0.2">
      <c r="A148" s="120" t="s">
        <v>484</v>
      </c>
      <c r="B148" s="106"/>
      <c r="C148" s="106"/>
      <c r="D148" s="106"/>
      <c r="E148" s="106"/>
      <c r="F148" s="106"/>
      <c r="G148" s="106"/>
      <c r="H148" s="118"/>
      <c r="I148" s="143">
        <f>SUM(I5,I23,I52,I59,I108,I122)</f>
        <v>14653125</v>
      </c>
      <c r="J148" s="143">
        <f>SUM(J5,J23,J52,J59,J108,J122)</f>
        <v>14464720</v>
      </c>
      <c r="K148" s="138">
        <f>SUM(K5,K23,K52,K59,K108,K122)</f>
        <v>13430623.82</v>
      </c>
    </row>
    <row r="149" spans="1:11" ht="18.75" customHeight="1" x14ac:dyDescent="0.2">
      <c r="A149" s="7" t="s">
        <v>485</v>
      </c>
      <c r="B149" s="113"/>
      <c r="C149" s="113"/>
      <c r="D149" s="113"/>
      <c r="E149" s="113"/>
      <c r="F149" s="113"/>
      <c r="G149" s="113"/>
      <c r="H149" s="301"/>
      <c r="I149" s="484">
        <f>I147-I148</f>
        <v>336332</v>
      </c>
      <c r="J149" s="485">
        <f>J147-J148</f>
        <v>-446980</v>
      </c>
      <c r="K149" s="183">
        <f>K147-K148</f>
        <v>930274.52999999933</v>
      </c>
    </row>
    <row r="150" spans="1:11" ht="18.75" customHeight="1" x14ac:dyDescent="0.2">
      <c r="A150" s="134"/>
      <c r="B150" s="106"/>
      <c r="C150" s="106"/>
      <c r="D150" s="106"/>
      <c r="E150" s="106"/>
      <c r="F150" s="106"/>
      <c r="G150" s="106"/>
      <c r="H150" s="106"/>
      <c r="I150" s="35"/>
      <c r="J150" s="35"/>
      <c r="K150" s="353"/>
    </row>
    <row r="151" spans="1:11" s="106" customFormat="1" x14ac:dyDescent="0.2">
      <c r="I151" s="144"/>
      <c r="J151" s="144"/>
      <c r="K151" s="133"/>
    </row>
    <row r="152" spans="1:11" x14ac:dyDescent="0.2">
      <c r="A152" s="112" t="s">
        <v>315</v>
      </c>
      <c r="B152" s="438"/>
      <c r="C152" s="439"/>
      <c r="D152" s="112" t="s">
        <v>103</v>
      </c>
      <c r="E152" s="438"/>
      <c r="F152" s="438"/>
      <c r="G152" s="438"/>
      <c r="H152" s="438"/>
      <c r="I152" s="137" t="str">
        <f>I145</f>
        <v>Ansatz 2021</v>
      </c>
      <c r="J152" s="137" t="str">
        <f>J145</f>
        <v>Ansatz 2020</v>
      </c>
      <c r="K152" s="180" t="str">
        <f>K145</f>
        <v>vorl. Ergeb. 2019</v>
      </c>
    </row>
    <row r="153" spans="1:11" x14ac:dyDescent="0.2">
      <c r="A153" s="114" t="s">
        <v>316</v>
      </c>
      <c r="B153" s="113"/>
      <c r="C153" s="367">
        <v>17</v>
      </c>
      <c r="D153" s="158" t="s">
        <v>317</v>
      </c>
      <c r="E153" s="159"/>
      <c r="F153" s="159"/>
      <c r="G153" s="159"/>
      <c r="H153" s="160"/>
      <c r="I153" s="440">
        <v>27990</v>
      </c>
      <c r="J153" s="440">
        <v>19090</v>
      </c>
      <c r="K153" s="441">
        <v>5869.42</v>
      </c>
    </row>
    <row r="154" spans="1:11" x14ac:dyDescent="0.2">
      <c r="A154" s="111" t="s">
        <v>316</v>
      </c>
      <c r="B154" s="107"/>
      <c r="C154" s="359">
        <v>18</v>
      </c>
      <c r="D154" s="111" t="s">
        <v>318</v>
      </c>
      <c r="E154" s="107"/>
      <c r="F154" s="107"/>
      <c r="G154" s="107"/>
      <c r="H154" s="177"/>
      <c r="I154" s="211">
        <v>137140</v>
      </c>
      <c r="J154" s="211">
        <v>130500</v>
      </c>
      <c r="K154" s="442">
        <v>132462.76</v>
      </c>
    </row>
    <row r="155" spans="1:11" x14ac:dyDescent="0.2">
      <c r="A155" s="115" t="s">
        <v>316</v>
      </c>
      <c r="B155" s="113"/>
      <c r="C155" s="367">
        <v>19</v>
      </c>
      <c r="D155" s="115" t="s">
        <v>319</v>
      </c>
      <c r="E155" s="113"/>
      <c r="F155" s="113"/>
      <c r="G155" s="113"/>
      <c r="H155" s="113"/>
      <c r="I155" s="473">
        <f>I153-I154</f>
        <v>-109150</v>
      </c>
      <c r="J155" s="473">
        <f t="shared" ref="J155:K155" si="2">J153-J154</f>
        <v>-111410</v>
      </c>
      <c r="K155" s="328">
        <f t="shared" si="2"/>
        <v>-126593.34000000001</v>
      </c>
    </row>
    <row r="157" spans="1:11" x14ac:dyDescent="0.2">
      <c r="A157" s="217" t="s">
        <v>456</v>
      </c>
    </row>
    <row r="158" spans="1:11" x14ac:dyDescent="0.2">
      <c r="A158" s="116" t="s">
        <v>457</v>
      </c>
    </row>
    <row r="161" spans="11:11" x14ac:dyDescent="0.2">
      <c r="K161" s="217"/>
    </row>
    <row r="162" spans="11:11" x14ac:dyDescent="0.2">
      <c r="K162" s="217"/>
    </row>
    <row r="163" spans="11:11" x14ac:dyDescent="0.2">
      <c r="K163" s="217"/>
    </row>
    <row r="164" spans="11:11" x14ac:dyDescent="0.2">
      <c r="K164" s="217"/>
    </row>
    <row r="165" spans="11:11" x14ac:dyDescent="0.2">
      <c r="K165" s="217"/>
    </row>
    <row r="166" spans="11:11" x14ac:dyDescent="0.2">
      <c r="K166" s="217"/>
    </row>
  </sheetData>
  <customSheetViews>
    <customSheetView guid="{91223203-C9F0-4239-9D42-85A14E2DFB13}" scale="50" showPageBreaks="1" view="pageBreakPreview" topLeftCell="A115">
      <selection activeCell="O8" sqref="O8"/>
      <rowBreaks count="3" manualBreakCount="3">
        <brk id="35" max="16383" man="1"/>
        <brk id="81" max="16383" man="1"/>
        <brk id="118" max="16383" man="1"/>
      </rowBreaks>
      <pageMargins left="0.39370078740157483" right="0" top="0.78740157480314965" bottom="0.59055118110236227" header="0.51181102362204722" footer="0.51181102362204722"/>
      <pageSetup paperSize="9" scale="81" orientation="landscape" r:id="rId1"/>
      <headerFooter alignWithMargins="0">
        <oddFooter>&amp;C&amp;P</oddFooter>
      </headerFooter>
    </customSheetView>
  </customSheetViews>
  <mergeCells count="76">
    <mergeCell ref="A7:K7"/>
    <mergeCell ref="A12:K12"/>
    <mergeCell ref="A16:K17"/>
    <mergeCell ref="A25:K25"/>
    <mergeCell ref="A54:K54"/>
    <mergeCell ref="A19:K19"/>
    <mergeCell ref="B28:D28"/>
    <mergeCell ref="B29:D29"/>
    <mergeCell ref="B43:D43"/>
    <mergeCell ref="B44:D44"/>
    <mergeCell ref="B45:D45"/>
    <mergeCell ref="B46:D46"/>
    <mergeCell ref="H39:K39"/>
    <mergeCell ref="H40:K40"/>
    <mergeCell ref="B30:D30"/>
    <mergeCell ref="B31:D31"/>
    <mergeCell ref="A124:K124"/>
    <mergeCell ref="H128:K128"/>
    <mergeCell ref="B129:D129"/>
    <mergeCell ref="H129:K129"/>
    <mergeCell ref="B128:D128"/>
    <mergeCell ref="B127:D127"/>
    <mergeCell ref="H62:K62"/>
    <mergeCell ref="H63:K63"/>
    <mergeCell ref="B113:D113"/>
    <mergeCell ref="H117:K117"/>
    <mergeCell ref="H113:K113"/>
    <mergeCell ref="H116:K116"/>
    <mergeCell ref="H114:K114"/>
    <mergeCell ref="H115:K115"/>
    <mergeCell ref="H28:K28"/>
    <mergeCell ref="H29:K29"/>
    <mergeCell ref="H41:K41"/>
    <mergeCell ref="H42:K42"/>
    <mergeCell ref="H43:K43"/>
    <mergeCell ref="H30:K30"/>
    <mergeCell ref="H31:K31"/>
    <mergeCell ref="H32:K32"/>
    <mergeCell ref="H33:K33"/>
    <mergeCell ref="H34:K34"/>
    <mergeCell ref="H35:K35"/>
    <mergeCell ref="H36:K36"/>
    <mergeCell ref="H37:K37"/>
    <mergeCell ref="H38:K38"/>
    <mergeCell ref="H134:K134"/>
    <mergeCell ref="H131:K131"/>
    <mergeCell ref="H132:K132"/>
    <mergeCell ref="H44:K44"/>
    <mergeCell ref="H45:K45"/>
    <mergeCell ref="H46:K46"/>
    <mergeCell ref="H47:K47"/>
    <mergeCell ref="H48:K48"/>
    <mergeCell ref="A55:K55"/>
    <mergeCell ref="B47:D47"/>
    <mergeCell ref="H127:K127"/>
    <mergeCell ref="H130:K130"/>
    <mergeCell ref="B48:D48"/>
    <mergeCell ref="B131:D131"/>
    <mergeCell ref="B132:D132"/>
    <mergeCell ref="B134:D134"/>
    <mergeCell ref="B133:D133"/>
    <mergeCell ref="H133:K133"/>
    <mergeCell ref="B32:D32"/>
    <mergeCell ref="B33:D33"/>
    <mergeCell ref="B34:D34"/>
    <mergeCell ref="B41:D41"/>
    <mergeCell ref="B42:D42"/>
    <mergeCell ref="B39:D39"/>
    <mergeCell ref="B40:D40"/>
    <mergeCell ref="B35:D35"/>
    <mergeCell ref="B36:D36"/>
    <mergeCell ref="B37:D37"/>
    <mergeCell ref="B38:D38"/>
    <mergeCell ref="B130:D130"/>
    <mergeCell ref="B62:D62"/>
    <mergeCell ref="B63:D63"/>
  </mergeCells>
  <phoneticPr fontId="0" type="noConversion"/>
  <pageMargins left="0.19685039370078741" right="0.19685039370078741" top="0.39370078740157483" bottom="0.39370078740157483" header="0.31496062992125984" footer="0.31496062992125984"/>
  <pageSetup paperSize="9" scale="84" fitToHeight="0" orientation="landscape" r:id="rId2"/>
  <headerFooter alignWithMargins="0"/>
  <rowBreaks count="5" manualBreakCount="5">
    <brk id="20" max="16383" man="1"/>
    <brk id="48" max="16383" man="1"/>
    <brk id="65" max="16383" man="1"/>
    <brk id="105" max="16383" man="1"/>
    <brk id="135" max="16383"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4"/>
  <sheetViews>
    <sheetView view="pageBreakPreview" topLeftCell="A43" zoomScale="90" zoomScaleNormal="100" zoomScaleSheetLayoutView="90" workbookViewId="0">
      <selection activeCell="D93" sqref="D93"/>
    </sheetView>
  </sheetViews>
  <sheetFormatPr baseColWidth="10" defaultRowHeight="12.75" x14ac:dyDescent="0.2"/>
  <cols>
    <col min="1" max="1" width="20.7109375" style="348" customWidth="1"/>
    <col min="2" max="2" width="84.140625" style="348" customWidth="1"/>
    <col min="3" max="3" width="13.140625" style="348" bestFit="1" customWidth="1"/>
    <col min="4" max="4" width="13.140625" style="349" bestFit="1" customWidth="1"/>
    <col min="5" max="5" width="13.140625" style="350" bestFit="1" customWidth="1"/>
    <col min="6" max="7" width="12.7109375" style="350" bestFit="1" customWidth="1"/>
    <col min="8" max="8" width="13.140625" style="350" bestFit="1" customWidth="1"/>
    <col min="9" max="16384" width="11.42578125" style="350"/>
  </cols>
  <sheetData>
    <row r="1" spans="1:8" s="313" customFormat="1" ht="20.25" x14ac:dyDescent="0.3">
      <c r="A1" s="766" t="s">
        <v>308</v>
      </c>
      <c r="B1" s="767"/>
      <c r="C1" s="312"/>
      <c r="D1" s="151"/>
    </row>
    <row r="2" spans="1:8" s="313" customFormat="1" ht="20.25" x14ac:dyDescent="0.3">
      <c r="A2" s="346"/>
      <c r="B2" s="347"/>
      <c r="C2" s="312"/>
      <c r="D2" s="151"/>
    </row>
    <row r="3" spans="1:8" s="313" customFormat="1" ht="15" x14ac:dyDescent="0.2">
      <c r="A3" s="310" t="s">
        <v>707</v>
      </c>
      <c r="B3" s="347"/>
      <c r="C3" s="312"/>
      <c r="D3" s="151"/>
    </row>
    <row r="4" spans="1:8" s="313" customFormat="1" x14ac:dyDescent="0.2">
      <c r="A4" s="493" t="s">
        <v>583</v>
      </c>
      <c r="B4" s="493" t="s">
        <v>103</v>
      </c>
      <c r="C4" s="494" t="s">
        <v>734</v>
      </c>
      <c r="D4" s="494" t="s">
        <v>710</v>
      </c>
      <c r="E4" s="494" t="s">
        <v>711</v>
      </c>
      <c r="F4" s="494" t="s">
        <v>834</v>
      </c>
      <c r="G4" s="494" t="s">
        <v>835</v>
      </c>
      <c r="H4" s="494" t="s">
        <v>836</v>
      </c>
    </row>
    <row r="5" spans="1:8" s="314" customFormat="1" x14ac:dyDescent="0.2">
      <c r="A5" s="322" t="s">
        <v>809</v>
      </c>
      <c r="B5" s="323" t="s">
        <v>942</v>
      </c>
      <c r="C5" s="324">
        <v>100000</v>
      </c>
      <c r="D5" s="325">
        <v>100000</v>
      </c>
      <c r="E5" s="324">
        <v>0</v>
      </c>
      <c r="F5" s="324">
        <v>0</v>
      </c>
      <c r="G5" s="324">
        <v>0</v>
      </c>
      <c r="H5" s="324">
        <v>0</v>
      </c>
    </row>
    <row r="6" spans="1:8" s="314" customFormat="1" x14ac:dyDescent="0.2">
      <c r="A6" s="322" t="s">
        <v>837</v>
      </c>
      <c r="B6" s="323" t="s">
        <v>838</v>
      </c>
      <c r="C6" s="324">
        <v>0</v>
      </c>
      <c r="D6" s="325">
        <v>0</v>
      </c>
      <c r="E6" s="324">
        <v>550000</v>
      </c>
      <c r="F6" s="324">
        <v>0</v>
      </c>
      <c r="G6" s="324">
        <v>0</v>
      </c>
      <c r="H6" s="324">
        <v>0</v>
      </c>
    </row>
    <row r="7" spans="1:8" s="314" customFormat="1" x14ac:dyDescent="0.2">
      <c r="A7" s="322" t="s">
        <v>600</v>
      </c>
      <c r="B7" s="323" t="s">
        <v>715</v>
      </c>
      <c r="C7" s="324">
        <v>9000</v>
      </c>
      <c r="D7" s="325">
        <v>9000</v>
      </c>
      <c r="E7" s="324">
        <v>9000</v>
      </c>
      <c r="F7" s="324">
        <v>9000</v>
      </c>
      <c r="G7" s="324">
        <v>9000</v>
      </c>
      <c r="H7" s="324">
        <v>0</v>
      </c>
    </row>
    <row r="8" spans="1:8" s="314" customFormat="1" x14ac:dyDescent="0.2">
      <c r="A8" s="322" t="s">
        <v>604</v>
      </c>
      <c r="B8" s="323" t="s">
        <v>839</v>
      </c>
      <c r="C8" s="324">
        <v>0</v>
      </c>
      <c r="D8" s="325">
        <v>0</v>
      </c>
      <c r="E8" s="324">
        <v>24000</v>
      </c>
      <c r="F8" s="324">
        <v>24000</v>
      </c>
      <c r="G8" s="324">
        <v>24000</v>
      </c>
      <c r="H8" s="324">
        <v>0</v>
      </c>
    </row>
    <row r="9" spans="1:8" s="314" customFormat="1" ht="25.5" x14ac:dyDescent="0.2">
      <c r="A9" s="322" t="s">
        <v>840</v>
      </c>
      <c r="B9" s="323" t="s">
        <v>716</v>
      </c>
      <c r="C9" s="324">
        <v>0</v>
      </c>
      <c r="D9" s="325">
        <v>0</v>
      </c>
      <c r="E9" s="324">
        <v>25500</v>
      </c>
      <c r="F9" s="324">
        <v>25500</v>
      </c>
      <c r="G9" s="324">
        <v>25500</v>
      </c>
      <c r="H9" s="324">
        <v>0</v>
      </c>
    </row>
    <row r="10" spans="1:8" s="314" customFormat="1" x14ac:dyDescent="0.2">
      <c r="A10" s="322" t="s">
        <v>605</v>
      </c>
      <c r="B10" s="323" t="s">
        <v>841</v>
      </c>
      <c r="C10" s="324">
        <v>21000</v>
      </c>
      <c r="D10" s="325">
        <v>0</v>
      </c>
      <c r="E10" s="324">
        <v>21000</v>
      </c>
      <c r="F10" s="324">
        <v>0</v>
      </c>
      <c r="G10" s="324">
        <v>0</v>
      </c>
      <c r="H10" s="324">
        <v>0</v>
      </c>
    </row>
    <row r="11" spans="1:8" s="495" customFormat="1" x14ac:dyDescent="0.2">
      <c r="A11" s="322" t="s">
        <v>842</v>
      </c>
      <c r="B11" s="323" t="s">
        <v>843</v>
      </c>
      <c r="C11" s="436">
        <v>0</v>
      </c>
      <c r="D11" s="436">
        <v>0</v>
      </c>
      <c r="E11" s="436">
        <v>0</v>
      </c>
      <c r="F11" s="436">
        <v>61000</v>
      </c>
      <c r="G11" s="436">
        <v>61000</v>
      </c>
      <c r="H11" s="436">
        <v>0</v>
      </c>
    </row>
    <row r="12" spans="1:8" s="495" customFormat="1" x14ac:dyDescent="0.2">
      <c r="A12" s="322" t="s">
        <v>844</v>
      </c>
      <c r="B12" s="323" t="s">
        <v>845</v>
      </c>
      <c r="C12" s="436">
        <v>0</v>
      </c>
      <c r="D12" s="436">
        <v>0</v>
      </c>
      <c r="E12" s="436">
        <v>0</v>
      </c>
      <c r="F12" s="436">
        <v>0</v>
      </c>
      <c r="G12" s="436">
        <v>80000</v>
      </c>
      <c r="H12" s="436">
        <v>0</v>
      </c>
    </row>
    <row r="13" spans="1:8" s="314" customFormat="1" x14ac:dyDescent="0.2">
      <c r="A13" s="322" t="s">
        <v>744</v>
      </c>
      <c r="B13" s="323" t="s">
        <v>745</v>
      </c>
      <c r="C13" s="436">
        <v>135000</v>
      </c>
      <c r="D13" s="437">
        <v>305300</v>
      </c>
      <c r="E13" s="436">
        <v>0</v>
      </c>
      <c r="F13" s="436">
        <v>0</v>
      </c>
      <c r="G13" s="436">
        <v>0</v>
      </c>
      <c r="H13" s="436">
        <v>0</v>
      </c>
    </row>
    <row r="14" spans="1:8" s="314" customFormat="1" x14ac:dyDescent="0.2">
      <c r="A14" s="322" t="s">
        <v>846</v>
      </c>
      <c r="B14" s="323" t="s">
        <v>847</v>
      </c>
      <c r="C14" s="436">
        <v>0</v>
      </c>
      <c r="D14" s="437">
        <v>490000</v>
      </c>
      <c r="E14" s="436">
        <v>0</v>
      </c>
      <c r="F14" s="436">
        <v>0</v>
      </c>
      <c r="G14" s="436">
        <v>0</v>
      </c>
      <c r="H14" s="436">
        <v>0</v>
      </c>
    </row>
    <row r="15" spans="1:8" s="313" customFormat="1" x14ac:dyDescent="0.2">
      <c r="A15" s="317" t="s">
        <v>746</v>
      </c>
      <c r="B15" s="317" t="s">
        <v>848</v>
      </c>
      <c r="C15" s="318">
        <v>15610</v>
      </c>
      <c r="D15" s="316">
        <v>15610</v>
      </c>
      <c r="E15" s="318">
        <v>0</v>
      </c>
      <c r="F15" s="318">
        <v>0</v>
      </c>
      <c r="G15" s="318">
        <v>0</v>
      </c>
      <c r="H15" s="318">
        <v>0</v>
      </c>
    </row>
    <row r="16" spans="1:8" s="313" customFormat="1" x14ac:dyDescent="0.2">
      <c r="A16" s="317" t="s">
        <v>747</v>
      </c>
      <c r="B16" s="317" t="s">
        <v>849</v>
      </c>
      <c r="C16" s="318">
        <v>12490</v>
      </c>
      <c r="D16" s="316">
        <v>12490</v>
      </c>
      <c r="E16" s="318">
        <v>0</v>
      </c>
      <c r="F16" s="318">
        <v>0</v>
      </c>
      <c r="G16" s="318">
        <v>0</v>
      </c>
      <c r="H16" s="318">
        <v>0</v>
      </c>
    </row>
    <row r="17" spans="1:8" s="313" customFormat="1" x14ac:dyDescent="0.2">
      <c r="A17" s="317" t="s">
        <v>748</v>
      </c>
      <c r="B17" s="317" t="s">
        <v>848</v>
      </c>
      <c r="C17" s="318">
        <v>35760</v>
      </c>
      <c r="D17" s="316">
        <v>35760</v>
      </c>
      <c r="E17" s="318">
        <v>0</v>
      </c>
      <c r="F17" s="318">
        <v>0</v>
      </c>
      <c r="G17" s="318">
        <v>0</v>
      </c>
      <c r="H17" s="318">
        <v>0</v>
      </c>
    </row>
    <row r="18" spans="1:8" s="313" customFormat="1" x14ac:dyDescent="0.2">
      <c r="A18" s="317" t="s">
        <v>749</v>
      </c>
      <c r="B18" s="317" t="s">
        <v>849</v>
      </c>
      <c r="C18" s="318">
        <v>28610</v>
      </c>
      <c r="D18" s="316">
        <v>28610</v>
      </c>
      <c r="E18" s="318">
        <v>0</v>
      </c>
      <c r="F18" s="318">
        <v>0</v>
      </c>
      <c r="G18" s="318">
        <v>0</v>
      </c>
      <c r="H18" s="318">
        <v>0</v>
      </c>
    </row>
    <row r="19" spans="1:8" s="313" customFormat="1" x14ac:dyDescent="0.2">
      <c r="A19" s="317" t="s">
        <v>750</v>
      </c>
      <c r="B19" s="317" t="s">
        <v>848</v>
      </c>
      <c r="C19" s="318">
        <v>23050</v>
      </c>
      <c r="D19" s="316">
        <v>23050</v>
      </c>
      <c r="E19" s="318">
        <v>0</v>
      </c>
      <c r="F19" s="318">
        <v>0</v>
      </c>
      <c r="G19" s="318">
        <v>0</v>
      </c>
      <c r="H19" s="318">
        <v>0</v>
      </c>
    </row>
    <row r="20" spans="1:8" s="313" customFormat="1" x14ac:dyDescent="0.2">
      <c r="A20" s="317" t="s">
        <v>751</v>
      </c>
      <c r="B20" s="317" t="s">
        <v>849</v>
      </c>
      <c r="C20" s="318">
        <v>18440</v>
      </c>
      <c r="D20" s="316">
        <v>18440</v>
      </c>
      <c r="E20" s="318">
        <v>0</v>
      </c>
      <c r="F20" s="318">
        <v>0</v>
      </c>
      <c r="G20" s="318">
        <v>0</v>
      </c>
      <c r="H20" s="318">
        <v>0</v>
      </c>
    </row>
    <row r="21" spans="1:8" s="313" customFormat="1" x14ac:dyDescent="0.2">
      <c r="A21" s="317" t="s">
        <v>752</v>
      </c>
      <c r="B21" s="317" t="s">
        <v>848</v>
      </c>
      <c r="C21" s="318">
        <v>41640</v>
      </c>
      <c r="D21" s="316">
        <v>41640</v>
      </c>
      <c r="E21" s="318">
        <v>0</v>
      </c>
      <c r="F21" s="318">
        <v>0</v>
      </c>
      <c r="G21" s="318">
        <v>0</v>
      </c>
      <c r="H21" s="318">
        <v>0</v>
      </c>
    </row>
    <row r="22" spans="1:8" s="313" customFormat="1" x14ac:dyDescent="0.2">
      <c r="A22" s="317" t="s">
        <v>753</v>
      </c>
      <c r="B22" s="317" t="s">
        <v>849</v>
      </c>
      <c r="C22" s="318">
        <v>33310</v>
      </c>
      <c r="D22" s="316">
        <v>33310</v>
      </c>
      <c r="E22" s="318">
        <v>0</v>
      </c>
      <c r="F22" s="318">
        <v>0</v>
      </c>
      <c r="G22" s="318">
        <v>0</v>
      </c>
      <c r="H22" s="318">
        <v>0</v>
      </c>
    </row>
    <row r="23" spans="1:8" s="313" customFormat="1" x14ac:dyDescent="0.2">
      <c r="A23" s="317" t="s">
        <v>850</v>
      </c>
      <c r="B23" s="317" t="s">
        <v>849</v>
      </c>
      <c r="C23" s="318">
        <v>0</v>
      </c>
      <c r="D23" s="316">
        <v>0</v>
      </c>
      <c r="E23" s="318">
        <v>0</v>
      </c>
      <c r="F23" s="318">
        <v>0</v>
      </c>
      <c r="G23" s="318">
        <v>0</v>
      </c>
      <c r="H23" s="318">
        <v>0</v>
      </c>
    </row>
    <row r="24" spans="1:8" s="313" customFormat="1" x14ac:dyDescent="0.2">
      <c r="A24" s="317" t="s">
        <v>756</v>
      </c>
      <c r="B24" s="317" t="s">
        <v>848</v>
      </c>
      <c r="C24" s="318">
        <v>9510</v>
      </c>
      <c r="D24" s="316">
        <v>9510</v>
      </c>
      <c r="E24" s="318">
        <v>0</v>
      </c>
      <c r="F24" s="318">
        <v>0</v>
      </c>
      <c r="G24" s="318">
        <v>0</v>
      </c>
      <c r="H24" s="318">
        <v>0</v>
      </c>
    </row>
    <row r="25" spans="1:8" s="313" customFormat="1" x14ac:dyDescent="0.2">
      <c r="A25" s="317" t="s">
        <v>757</v>
      </c>
      <c r="B25" s="317" t="s">
        <v>849</v>
      </c>
      <c r="C25" s="318">
        <v>7610</v>
      </c>
      <c r="D25" s="316">
        <v>7610</v>
      </c>
      <c r="E25" s="318">
        <v>0</v>
      </c>
      <c r="F25" s="318">
        <v>0</v>
      </c>
      <c r="G25" s="318">
        <v>0</v>
      </c>
      <c r="H25" s="318">
        <v>0</v>
      </c>
    </row>
    <row r="26" spans="1:8" s="313" customFormat="1" x14ac:dyDescent="0.2">
      <c r="A26" s="317" t="s">
        <v>754</v>
      </c>
      <c r="B26" s="317" t="s">
        <v>848</v>
      </c>
      <c r="C26" s="318">
        <v>33830</v>
      </c>
      <c r="D26" s="316">
        <v>33830</v>
      </c>
      <c r="E26" s="318">
        <v>0</v>
      </c>
      <c r="F26" s="318">
        <v>0</v>
      </c>
      <c r="G26" s="318">
        <v>0</v>
      </c>
      <c r="H26" s="318">
        <v>0</v>
      </c>
    </row>
    <row r="27" spans="1:8" s="313" customFormat="1" x14ac:dyDescent="0.2">
      <c r="A27" s="317" t="s">
        <v>755</v>
      </c>
      <c r="B27" s="317" t="s">
        <v>849</v>
      </c>
      <c r="C27" s="318">
        <v>27060</v>
      </c>
      <c r="D27" s="316">
        <v>27060</v>
      </c>
      <c r="E27" s="318">
        <v>0</v>
      </c>
      <c r="F27" s="318">
        <v>0</v>
      </c>
      <c r="G27" s="318">
        <v>0</v>
      </c>
      <c r="H27" s="318">
        <v>0</v>
      </c>
    </row>
    <row r="28" spans="1:8" s="313" customFormat="1" x14ac:dyDescent="0.2">
      <c r="A28" s="317" t="s">
        <v>851</v>
      </c>
      <c r="B28" s="317" t="s">
        <v>852</v>
      </c>
      <c r="C28" s="318">
        <v>0</v>
      </c>
      <c r="D28" s="316">
        <v>150000</v>
      </c>
      <c r="E28" s="318">
        <v>0</v>
      </c>
      <c r="F28" s="318">
        <v>0</v>
      </c>
      <c r="G28" s="318">
        <v>0</v>
      </c>
      <c r="H28" s="318">
        <v>0</v>
      </c>
    </row>
    <row r="29" spans="1:8" s="313" customFormat="1" x14ac:dyDescent="0.2">
      <c r="A29" s="317" t="s">
        <v>853</v>
      </c>
      <c r="B29" s="317" t="s">
        <v>854</v>
      </c>
      <c r="C29" s="318">
        <v>0</v>
      </c>
      <c r="D29" s="316">
        <v>0</v>
      </c>
      <c r="E29" s="318">
        <v>1615000</v>
      </c>
      <c r="F29" s="318">
        <v>0</v>
      </c>
      <c r="G29" s="318">
        <v>0</v>
      </c>
      <c r="H29" s="318">
        <v>0</v>
      </c>
    </row>
    <row r="30" spans="1:8" s="313" customFormat="1" x14ac:dyDescent="0.2">
      <c r="A30" s="317" t="s">
        <v>855</v>
      </c>
      <c r="B30" s="317" t="s">
        <v>856</v>
      </c>
      <c r="C30" s="318">
        <v>0</v>
      </c>
      <c r="D30" s="316">
        <v>0</v>
      </c>
      <c r="E30" s="318">
        <v>1292000</v>
      </c>
      <c r="F30" s="318">
        <v>0</v>
      </c>
      <c r="G30" s="318">
        <v>0</v>
      </c>
      <c r="H30" s="318">
        <v>0</v>
      </c>
    </row>
    <row r="31" spans="1:8" s="313" customFormat="1" x14ac:dyDescent="0.2">
      <c r="A31" s="317" t="s">
        <v>595</v>
      </c>
      <c r="B31" s="317" t="s">
        <v>717</v>
      </c>
      <c r="C31" s="318">
        <v>557800</v>
      </c>
      <c r="D31" s="316">
        <v>264000</v>
      </c>
      <c r="E31" s="318">
        <v>519000</v>
      </c>
      <c r="F31" s="318">
        <v>0</v>
      </c>
      <c r="G31" s="318">
        <v>0</v>
      </c>
      <c r="H31" s="318">
        <v>0</v>
      </c>
    </row>
    <row r="32" spans="1:8" s="313" customFormat="1" x14ac:dyDescent="0.2">
      <c r="A32" s="317" t="s">
        <v>705</v>
      </c>
      <c r="B32" s="317" t="s">
        <v>706</v>
      </c>
      <c r="C32" s="318">
        <v>87120</v>
      </c>
      <c r="D32" s="316">
        <v>86928</v>
      </c>
      <c r="E32" s="318">
        <v>86928</v>
      </c>
      <c r="F32" s="318">
        <v>86928</v>
      </c>
      <c r="G32" s="318">
        <v>86928</v>
      </c>
      <c r="H32" s="318">
        <v>0</v>
      </c>
    </row>
    <row r="33" spans="1:8" s="313" customFormat="1" x14ac:dyDescent="0.2">
      <c r="A33" s="317"/>
      <c r="B33" s="319" t="s">
        <v>713</v>
      </c>
      <c r="C33" s="320">
        <f t="shared" ref="C33:H33" si="0">SUM(C5:C32)</f>
        <v>1196840</v>
      </c>
      <c r="D33" s="321">
        <f t="shared" si="0"/>
        <v>1692148</v>
      </c>
      <c r="E33" s="320">
        <f t="shared" si="0"/>
        <v>4142428</v>
      </c>
      <c r="F33" s="320">
        <f t="shared" si="0"/>
        <v>206428</v>
      </c>
      <c r="G33" s="320">
        <f t="shared" si="0"/>
        <v>286428</v>
      </c>
      <c r="H33" s="320">
        <f t="shared" si="0"/>
        <v>0</v>
      </c>
    </row>
    <row r="35" spans="1:8" s="313" customFormat="1" ht="15" x14ac:dyDescent="0.2">
      <c r="A35" s="311" t="s">
        <v>708</v>
      </c>
      <c r="B35" s="312"/>
      <c r="C35" s="312"/>
      <c r="D35" s="151"/>
    </row>
    <row r="36" spans="1:8" s="313" customFormat="1" x14ac:dyDescent="0.2">
      <c r="A36" s="322" t="s">
        <v>583</v>
      </c>
      <c r="B36" s="323" t="s">
        <v>103</v>
      </c>
      <c r="C36" s="494" t="s">
        <v>734</v>
      </c>
      <c r="D36" s="494" t="s">
        <v>710</v>
      </c>
      <c r="E36" s="494" t="s">
        <v>711</v>
      </c>
      <c r="F36" s="494" t="s">
        <v>834</v>
      </c>
      <c r="G36" s="494" t="s">
        <v>835</v>
      </c>
      <c r="H36" s="494" t="s">
        <v>836</v>
      </c>
    </row>
    <row r="37" spans="1:8" s="313" customFormat="1" x14ac:dyDescent="0.2">
      <c r="A37" s="317" t="s">
        <v>584</v>
      </c>
      <c r="B37" s="326" t="s">
        <v>758</v>
      </c>
      <c r="C37" s="333">
        <v>49800</v>
      </c>
      <c r="D37" s="334">
        <v>40000</v>
      </c>
      <c r="E37" s="333">
        <v>40000</v>
      </c>
      <c r="F37" s="333">
        <v>40000</v>
      </c>
      <c r="G37" s="333">
        <v>40000</v>
      </c>
      <c r="H37" s="333">
        <v>0</v>
      </c>
    </row>
    <row r="38" spans="1:8" s="313" customFormat="1" x14ac:dyDescent="0.2">
      <c r="A38" s="317" t="s">
        <v>585</v>
      </c>
      <c r="B38" s="326" t="s">
        <v>857</v>
      </c>
      <c r="C38" s="333">
        <v>67500</v>
      </c>
      <c r="D38" s="334">
        <v>50000</v>
      </c>
      <c r="E38" s="333">
        <v>50000</v>
      </c>
      <c r="F38" s="333">
        <v>50000</v>
      </c>
      <c r="G38" s="333">
        <v>50000</v>
      </c>
      <c r="H38" s="333">
        <v>0</v>
      </c>
    </row>
    <row r="39" spans="1:8" s="313" customFormat="1" x14ac:dyDescent="0.2">
      <c r="A39" s="317" t="s">
        <v>759</v>
      </c>
      <c r="B39" s="326" t="s">
        <v>761</v>
      </c>
      <c r="C39" s="333">
        <v>60000</v>
      </c>
      <c r="D39" s="334">
        <v>60000</v>
      </c>
      <c r="E39" s="333">
        <v>38000</v>
      </c>
      <c r="F39" s="333">
        <v>38000</v>
      </c>
      <c r="G39" s="333">
        <v>38000</v>
      </c>
      <c r="H39" s="333">
        <v>0</v>
      </c>
    </row>
    <row r="40" spans="1:8" s="313" customFormat="1" x14ac:dyDescent="0.2">
      <c r="A40" s="317" t="s">
        <v>760</v>
      </c>
      <c r="B40" s="326" t="s">
        <v>762</v>
      </c>
      <c r="C40" s="333">
        <v>40000</v>
      </c>
      <c r="D40" s="334">
        <v>70000</v>
      </c>
      <c r="E40" s="333">
        <v>0</v>
      </c>
      <c r="F40" s="333">
        <v>0</v>
      </c>
      <c r="G40" s="333">
        <v>5000</v>
      </c>
      <c r="H40" s="333">
        <v>0</v>
      </c>
    </row>
    <row r="41" spans="1:8" s="313" customFormat="1" x14ac:dyDescent="0.2">
      <c r="A41" s="317" t="s">
        <v>586</v>
      </c>
      <c r="B41" s="317" t="s">
        <v>858</v>
      </c>
      <c r="C41" s="333">
        <v>20000</v>
      </c>
      <c r="D41" s="334">
        <v>15000</v>
      </c>
      <c r="E41" s="333">
        <v>12000</v>
      </c>
      <c r="F41" s="333">
        <v>12000</v>
      </c>
      <c r="G41" s="333">
        <v>12000</v>
      </c>
      <c r="H41" s="333">
        <v>0</v>
      </c>
    </row>
    <row r="42" spans="1:8" s="313" customFormat="1" x14ac:dyDescent="0.2">
      <c r="A42" s="317" t="s">
        <v>597</v>
      </c>
      <c r="B42" s="317" t="s">
        <v>718</v>
      </c>
      <c r="C42" s="333">
        <v>2000</v>
      </c>
      <c r="D42" s="334">
        <v>2000</v>
      </c>
      <c r="E42" s="333">
        <v>2000</v>
      </c>
      <c r="F42" s="333">
        <v>2000</v>
      </c>
      <c r="G42" s="333">
        <v>2000</v>
      </c>
      <c r="H42" s="333">
        <v>0</v>
      </c>
    </row>
    <row r="43" spans="1:8" s="313" customFormat="1" x14ac:dyDescent="0.2">
      <c r="A43" s="317" t="s">
        <v>598</v>
      </c>
      <c r="B43" s="317" t="s">
        <v>940</v>
      </c>
      <c r="C43" s="333">
        <v>500000</v>
      </c>
      <c r="D43" s="334">
        <v>150000</v>
      </c>
      <c r="E43" s="333">
        <v>0</v>
      </c>
      <c r="F43" s="333">
        <v>0</v>
      </c>
      <c r="G43" s="333">
        <v>0</v>
      </c>
      <c r="H43" s="333">
        <v>0</v>
      </c>
    </row>
    <row r="44" spans="1:8" s="313" customFormat="1" x14ac:dyDescent="0.2">
      <c r="A44" s="317" t="s">
        <v>859</v>
      </c>
      <c r="B44" s="317" t="s">
        <v>860</v>
      </c>
      <c r="C44" s="333">
        <v>0</v>
      </c>
      <c r="D44" s="334">
        <v>300000</v>
      </c>
      <c r="E44" s="333">
        <v>639000</v>
      </c>
      <c r="F44" s="333">
        <v>0</v>
      </c>
      <c r="G44" s="333">
        <v>0</v>
      </c>
      <c r="H44" s="333">
        <v>639000</v>
      </c>
    </row>
    <row r="45" spans="1:8" s="313" customFormat="1" x14ac:dyDescent="0.2">
      <c r="A45" s="317" t="s">
        <v>599</v>
      </c>
      <c r="B45" s="317" t="s">
        <v>719</v>
      </c>
      <c r="C45" s="333">
        <v>2000</v>
      </c>
      <c r="D45" s="334">
        <v>2000</v>
      </c>
      <c r="E45" s="333">
        <v>2000</v>
      </c>
      <c r="F45" s="333">
        <v>2000</v>
      </c>
      <c r="G45" s="333">
        <v>2000</v>
      </c>
      <c r="H45" s="333">
        <v>0</v>
      </c>
    </row>
    <row r="46" spans="1:8" s="313" customFormat="1" x14ac:dyDescent="0.2">
      <c r="A46" s="317" t="s">
        <v>731</v>
      </c>
      <c r="B46" s="317" t="s">
        <v>763</v>
      </c>
      <c r="C46" s="333">
        <v>125000</v>
      </c>
      <c r="D46" s="334">
        <v>200000</v>
      </c>
      <c r="E46" s="333">
        <v>0</v>
      </c>
      <c r="F46" s="333">
        <v>0</v>
      </c>
      <c r="G46" s="333">
        <v>0</v>
      </c>
      <c r="H46" s="333">
        <v>0</v>
      </c>
    </row>
    <row r="47" spans="1:8" s="313" customFormat="1" x14ac:dyDescent="0.2">
      <c r="A47" s="317" t="s">
        <v>601</v>
      </c>
      <c r="B47" s="317" t="s">
        <v>602</v>
      </c>
      <c r="C47" s="333">
        <v>70000</v>
      </c>
      <c r="D47" s="334">
        <v>72000</v>
      </c>
      <c r="E47" s="333">
        <v>72000</v>
      </c>
      <c r="F47" s="333">
        <v>72000</v>
      </c>
      <c r="G47" s="333">
        <v>72000</v>
      </c>
      <c r="H47" s="333">
        <v>0</v>
      </c>
    </row>
    <row r="48" spans="1:8" s="313" customFormat="1" x14ac:dyDescent="0.2">
      <c r="A48" s="317" t="s">
        <v>603</v>
      </c>
      <c r="B48" s="317" t="s">
        <v>861</v>
      </c>
      <c r="C48" s="333">
        <v>25000</v>
      </c>
      <c r="D48" s="334">
        <v>25000</v>
      </c>
      <c r="E48" s="333">
        <v>615000</v>
      </c>
      <c r="F48" s="333">
        <v>0</v>
      </c>
      <c r="G48" s="333">
        <v>0</v>
      </c>
      <c r="H48" s="333">
        <v>0</v>
      </c>
    </row>
    <row r="49" spans="1:8" s="313" customFormat="1" x14ac:dyDescent="0.2">
      <c r="A49" s="317" t="s">
        <v>606</v>
      </c>
      <c r="B49" s="317" t="s">
        <v>720</v>
      </c>
      <c r="C49" s="333">
        <v>0</v>
      </c>
      <c r="D49" s="334">
        <v>334000</v>
      </c>
      <c r="E49" s="333">
        <v>0</v>
      </c>
      <c r="F49" s="333">
        <v>0</v>
      </c>
      <c r="G49" s="333">
        <v>0</v>
      </c>
      <c r="H49" s="333">
        <v>0</v>
      </c>
    </row>
    <row r="50" spans="1:8" s="313" customFormat="1" x14ac:dyDescent="0.2">
      <c r="A50" s="317" t="s">
        <v>709</v>
      </c>
      <c r="B50" s="317" t="s">
        <v>862</v>
      </c>
      <c r="C50" s="333">
        <v>40000</v>
      </c>
      <c r="D50" s="334">
        <v>35000</v>
      </c>
      <c r="E50" s="333">
        <v>0</v>
      </c>
      <c r="F50" s="333">
        <v>0</v>
      </c>
      <c r="G50" s="333">
        <v>0</v>
      </c>
      <c r="H50" s="333">
        <v>0</v>
      </c>
    </row>
    <row r="51" spans="1:8" s="313" customFormat="1" x14ac:dyDescent="0.2">
      <c r="A51" s="317" t="s">
        <v>607</v>
      </c>
      <c r="B51" s="317" t="s">
        <v>721</v>
      </c>
      <c r="C51" s="333">
        <v>825000</v>
      </c>
      <c r="D51" s="334">
        <v>0</v>
      </c>
      <c r="E51" s="333">
        <v>0</v>
      </c>
      <c r="F51" s="333">
        <v>0</v>
      </c>
      <c r="G51" s="333">
        <v>0</v>
      </c>
      <c r="H51" s="333">
        <v>0</v>
      </c>
    </row>
    <row r="52" spans="1:8" s="313" customFormat="1" x14ac:dyDescent="0.2">
      <c r="A52" s="317" t="s">
        <v>608</v>
      </c>
      <c r="B52" s="317" t="s">
        <v>722</v>
      </c>
      <c r="C52" s="333">
        <v>1500000</v>
      </c>
      <c r="D52" s="334">
        <v>800000</v>
      </c>
      <c r="E52" s="333">
        <v>700000</v>
      </c>
      <c r="F52" s="333">
        <v>0</v>
      </c>
      <c r="G52" s="333">
        <v>0</v>
      </c>
      <c r="H52" s="333">
        <v>700000</v>
      </c>
    </row>
    <row r="53" spans="1:8" s="313" customFormat="1" x14ac:dyDescent="0.2">
      <c r="A53" s="317" t="s">
        <v>764</v>
      </c>
      <c r="B53" s="317" t="s">
        <v>766</v>
      </c>
      <c r="C53" s="333">
        <v>25000</v>
      </c>
      <c r="D53" s="334">
        <v>50000</v>
      </c>
      <c r="E53" s="333">
        <v>410000</v>
      </c>
      <c r="F53" s="333">
        <v>0</v>
      </c>
      <c r="G53" s="333">
        <v>0</v>
      </c>
      <c r="H53" s="333">
        <v>410000</v>
      </c>
    </row>
    <row r="54" spans="1:8" s="313" customFormat="1" x14ac:dyDescent="0.2">
      <c r="A54" s="317" t="s">
        <v>765</v>
      </c>
      <c r="B54" s="317" t="s">
        <v>767</v>
      </c>
      <c r="C54" s="333">
        <v>15000</v>
      </c>
      <c r="D54" s="334">
        <v>190000</v>
      </c>
      <c r="E54" s="333">
        <v>0</v>
      </c>
      <c r="F54" s="333">
        <v>0</v>
      </c>
      <c r="G54" s="333">
        <v>0</v>
      </c>
      <c r="H54" s="333">
        <v>0</v>
      </c>
    </row>
    <row r="55" spans="1:8" s="313" customFormat="1" x14ac:dyDescent="0.2">
      <c r="A55" s="317" t="s">
        <v>863</v>
      </c>
      <c r="B55" s="317" t="s">
        <v>864</v>
      </c>
      <c r="C55" s="333">
        <v>0</v>
      </c>
      <c r="D55" s="334">
        <v>450000</v>
      </c>
      <c r="E55" s="333">
        <v>0</v>
      </c>
      <c r="F55" s="333">
        <v>0</v>
      </c>
      <c r="G55" s="333">
        <v>0</v>
      </c>
      <c r="H55" s="333">
        <v>0</v>
      </c>
    </row>
    <row r="56" spans="1:8" s="313" customFormat="1" x14ac:dyDescent="0.2">
      <c r="A56" s="317" t="s">
        <v>587</v>
      </c>
      <c r="B56" s="317" t="s">
        <v>865</v>
      </c>
      <c r="C56" s="333">
        <v>3800</v>
      </c>
      <c r="D56" s="334">
        <v>64000</v>
      </c>
      <c r="E56" s="333">
        <v>0</v>
      </c>
      <c r="F56" s="333">
        <v>0</v>
      </c>
      <c r="G56" s="333">
        <v>0</v>
      </c>
      <c r="H56" s="333">
        <v>0</v>
      </c>
    </row>
    <row r="57" spans="1:8" s="313" customFormat="1" x14ac:dyDescent="0.2">
      <c r="A57" s="317" t="s">
        <v>768</v>
      </c>
      <c r="B57" s="317" t="s">
        <v>866</v>
      </c>
      <c r="C57" s="333">
        <v>150000</v>
      </c>
      <c r="D57" s="334">
        <v>100000</v>
      </c>
      <c r="E57" s="333">
        <v>0</v>
      </c>
      <c r="F57" s="333">
        <v>0</v>
      </c>
      <c r="G57" s="333">
        <v>0</v>
      </c>
      <c r="H57" s="333">
        <v>0</v>
      </c>
    </row>
    <row r="58" spans="1:8" s="313" customFormat="1" x14ac:dyDescent="0.2">
      <c r="A58" s="317" t="s">
        <v>588</v>
      </c>
      <c r="B58" s="317" t="s">
        <v>867</v>
      </c>
      <c r="C58" s="333">
        <v>10000</v>
      </c>
      <c r="D58" s="334">
        <v>11000</v>
      </c>
      <c r="E58" s="333">
        <v>0</v>
      </c>
      <c r="F58" s="333">
        <v>0</v>
      </c>
      <c r="G58" s="333">
        <v>0</v>
      </c>
      <c r="H58" s="333">
        <v>0</v>
      </c>
    </row>
    <row r="59" spans="1:8" s="313" customFormat="1" x14ac:dyDescent="0.2">
      <c r="A59" s="317" t="s">
        <v>589</v>
      </c>
      <c r="B59" s="317" t="s">
        <v>868</v>
      </c>
      <c r="C59" s="333">
        <v>4450</v>
      </c>
      <c r="D59" s="334">
        <v>2950</v>
      </c>
      <c r="E59" s="333">
        <v>2950</v>
      </c>
      <c r="F59" s="333">
        <v>2950</v>
      </c>
      <c r="G59" s="333">
        <v>2950</v>
      </c>
      <c r="H59" s="333">
        <v>0</v>
      </c>
    </row>
    <row r="60" spans="1:8" s="313" customFormat="1" x14ac:dyDescent="0.2">
      <c r="A60" s="317" t="s">
        <v>869</v>
      </c>
      <c r="B60" s="317" t="s">
        <v>870</v>
      </c>
      <c r="C60" s="333">
        <v>0</v>
      </c>
      <c r="D60" s="334">
        <v>40500</v>
      </c>
      <c r="E60" s="333">
        <v>0</v>
      </c>
      <c r="F60" s="333">
        <v>0</v>
      </c>
      <c r="G60" s="333">
        <v>0</v>
      </c>
      <c r="H60" s="333">
        <v>0</v>
      </c>
    </row>
    <row r="61" spans="1:8" s="313" customFormat="1" x14ac:dyDescent="0.2">
      <c r="A61" s="317" t="s">
        <v>735</v>
      </c>
      <c r="B61" s="317" t="s">
        <v>770</v>
      </c>
      <c r="C61" s="333">
        <v>700000</v>
      </c>
      <c r="D61" s="334">
        <v>700000</v>
      </c>
      <c r="E61" s="333">
        <v>0</v>
      </c>
      <c r="F61" s="333">
        <v>0</v>
      </c>
      <c r="G61" s="333">
        <v>0</v>
      </c>
      <c r="H61" s="333">
        <v>0</v>
      </c>
    </row>
    <row r="62" spans="1:8" s="313" customFormat="1" x14ac:dyDescent="0.2">
      <c r="A62" s="317" t="s">
        <v>771</v>
      </c>
      <c r="B62" s="317" t="s">
        <v>772</v>
      </c>
      <c r="C62" s="333">
        <v>31230</v>
      </c>
      <c r="D62" s="334">
        <v>31230</v>
      </c>
      <c r="E62" s="333">
        <v>0</v>
      </c>
      <c r="F62" s="333">
        <v>0</v>
      </c>
      <c r="G62" s="333">
        <v>0</v>
      </c>
      <c r="H62" s="333">
        <v>0</v>
      </c>
    </row>
    <row r="63" spans="1:8" s="313" customFormat="1" x14ac:dyDescent="0.2">
      <c r="A63" s="317" t="s">
        <v>773</v>
      </c>
      <c r="B63" s="317" t="s">
        <v>769</v>
      </c>
      <c r="C63" s="333">
        <v>1000</v>
      </c>
      <c r="D63" s="334">
        <v>49000</v>
      </c>
      <c r="E63" s="333">
        <v>0</v>
      </c>
      <c r="F63" s="333">
        <v>0</v>
      </c>
      <c r="G63" s="333">
        <v>0</v>
      </c>
      <c r="H63" s="333">
        <v>0</v>
      </c>
    </row>
    <row r="64" spans="1:8" s="313" customFormat="1" x14ac:dyDescent="0.2">
      <c r="A64" s="317" t="s">
        <v>871</v>
      </c>
      <c r="B64" s="317" t="s">
        <v>868</v>
      </c>
      <c r="C64" s="333">
        <v>0</v>
      </c>
      <c r="D64" s="334">
        <v>3570</v>
      </c>
      <c r="E64" s="333">
        <v>3570</v>
      </c>
      <c r="F64" s="333">
        <v>3570</v>
      </c>
      <c r="G64" s="333">
        <v>3570</v>
      </c>
      <c r="H64" s="333">
        <v>0</v>
      </c>
    </row>
    <row r="65" spans="1:8" s="313" customFormat="1" x14ac:dyDescent="0.2">
      <c r="A65" s="317" t="s">
        <v>774</v>
      </c>
      <c r="B65" s="317" t="s">
        <v>872</v>
      </c>
      <c r="C65" s="333">
        <v>40000</v>
      </c>
      <c r="D65" s="334">
        <v>31000</v>
      </c>
      <c r="E65" s="333">
        <v>0</v>
      </c>
      <c r="F65" s="333">
        <v>0</v>
      </c>
      <c r="G65" s="333">
        <v>0</v>
      </c>
      <c r="H65" s="333">
        <v>0</v>
      </c>
    </row>
    <row r="66" spans="1:8" s="313" customFormat="1" x14ac:dyDescent="0.2">
      <c r="A66" s="317" t="s">
        <v>775</v>
      </c>
      <c r="B66" s="317" t="s">
        <v>776</v>
      </c>
      <c r="C66" s="333">
        <v>71540</v>
      </c>
      <c r="D66" s="334">
        <v>71540</v>
      </c>
      <c r="E66" s="333">
        <v>0</v>
      </c>
      <c r="F66" s="333">
        <v>0</v>
      </c>
      <c r="G66" s="333">
        <v>0</v>
      </c>
      <c r="H66" s="333">
        <v>0</v>
      </c>
    </row>
    <row r="67" spans="1:8" s="313" customFormat="1" x14ac:dyDescent="0.2">
      <c r="A67" s="317" t="s">
        <v>777</v>
      </c>
      <c r="B67" s="317" t="s">
        <v>873</v>
      </c>
      <c r="C67" s="333">
        <v>1000</v>
      </c>
      <c r="D67" s="334">
        <v>55000</v>
      </c>
      <c r="E67" s="333">
        <v>0</v>
      </c>
      <c r="F67" s="333">
        <v>0</v>
      </c>
      <c r="G67" s="333">
        <v>0</v>
      </c>
      <c r="H67" s="333">
        <v>0</v>
      </c>
    </row>
    <row r="68" spans="1:8" s="313" customFormat="1" x14ac:dyDescent="0.2">
      <c r="A68" s="317" t="s">
        <v>686</v>
      </c>
      <c r="B68" s="317" t="s">
        <v>874</v>
      </c>
      <c r="C68" s="333">
        <v>5930</v>
      </c>
      <c r="D68" s="334">
        <v>1850</v>
      </c>
      <c r="E68" s="333">
        <v>1850</v>
      </c>
      <c r="F68" s="333">
        <v>1850</v>
      </c>
      <c r="G68" s="333">
        <v>1850</v>
      </c>
      <c r="H68" s="333">
        <v>0</v>
      </c>
    </row>
    <row r="69" spans="1:8" s="313" customFormat="1" x14ac:dyDescent="0.2">
      <c r="A69" s="317" t="s">
        <v>590</v>
      </c>
      <c r="B69" s="317" t="s">
        <v>778</v>
      </c>
      <c r="C69" s="333">
        <v>280000</v>
      </c>
      <c r="D69" s="334">
        <v>0</v>
      </c>
      <c r="E69" s="333">
        <v>250000</v>
      </c>
      <c r="F69" s="333">
        <v>250000</v>
      </c>
      <c r="G69" s="333">
        <v>0</v>
      </c>
      <c r="H69" s="333">
        <v>0</v>
      </c>
    </row>
    <row r="70" spans="1:8" s="313" customFormat="1" x14ac:dyDescent="0.2">
      <c r="A70" s="317" t="s">
        <v>875</v>
      </c>
      <c r="B70" s="317" t="s">
        <v>876</v>
      </c>
      <c r="C70" s="333">
        <v>0</v>
      </c>
      <c r="D70" s="334">
        <v>80000</v>
      </c>
      <c r="E70" s="333">
        <v>0</v>
      </c>
      <c r="F70" s="333">
        <v>0</v>
      </c>
      <c r="G70" s="333">
        <v>0</v>
      </c>
      <c r="H70" s="333">
        <v>0</v>
      </c>
    </row>
    <row r="71" spans="1:8" s="313" customFormat="1" x14ac:dyDescent="0.2">
      <c r="A71" s="317" t="s">
        <v>779</v>
      </c>
      <c r="B71" s="317" t="s">
        <v>780</v>
      </c>
      <c r="C71" s="333">
        <v>46110</v>
      </c>
      <c r="D71" s="334">
        <v>46110</v>
      </c>
      <c r="E71" s="333">
        <v>0</v>
      </c>
      <c r="F71" s="333">
        <v>0</v>
      </c>
      <c r="G71" s="333">
        <v>0</v>
      </c>
      <c r="H71" s="333">
        <v>0</v>
      </c>
    </row>
    <row r="72" spans="1:8" s="313" customFormat="1" x14ac:dyDescent="0.2">
      <c r="A72" s="317" t="s">
        <v>781</v>
      </c>
      <c r="B72" s="317" t="s">
        <v>877</v>
      </c>
      <c r="C72" s="333">
        <v>1000</v>
      </c>
      <c r="D72" s="334">
        <v>1000</v>
      </c>
      <c r="E72" s="333">
        <v>12300</v>
      </c>
      <c r="F72" s="333">
        <v>0</v>
      </c>
      <c r="G72" s="333">
        <v>0</v>
      </c>
      <c r="H72" s="333">
        <v>0</v>
      </c>
    </row>
    <row r="73" spans="1:8" s="313" customFormat="1" x14ac:dyDescent="0.2">
      <c r="A73" s="317" t="s">
        <v>591</v>
      </c>
      <c r="B73" s="317" t="s">
        <v>878</v>
      </c>
      <c r="C73" s="333">
        <v>2680</v>
      </c>
      <c r="D73" s="334">
        <v>1720</v>
      </c>
      <c r="E73" s="333">
        <v>1720</v>
      </c>
      <c r="F73" s="333">
        <v>1720</v>
      </c>
      <c r="G73" s="333">
        <v>1720</v>
      </c>
      <c r="H73" s="333">
        <v>0</v>
      </c>
    </row>
    <row r="74" spans="1:8" s="313" customFormat="1" x14ac:dyDescent="0.2">
      <c r="A74" s="317" t="s">
        <v>782</v>
      </c>
      <c r="B74" s="317" t="s">
        <v>783</v>
      </c>
      <c r="C74" s="333">
        <v>5000</v>
      </c>
      <c r="D74" s="334">
        <v>0</v>
      </c>
      <c r="E74" s="333">
        <v>288000</v>
      </c>
      <c r="F74" s="333">
        <v>288000</v>
      </c>
      <c r="G74" s="333">
        <v>0</v>
      </c>
      <c r="H74" s="333">
        <v>0</v>
      </c>
    </row>
    <row r="75" spans="1:8" s="313" customFormat="1" x14ac:dyDescent="0.2">
      <c r="A75" s="317" t="s">
        <v>879</v>
      </c>
      <c r="B75" s="317" t="s">
        <v>880</v>
      </c>
      <c r="C75" s="333">
        <v>0</v>
      </c>
      <c r="D75" s="334">
        <v>40000</v>
      </c>
      <c r="E75" s="333">
        <v>0</v>
      </c>
      <c r="F75" s="333">
        <v>0</v>
      </c>
      <c r="G75" s="333">
        <v>0</v>
      </c>
      <c r="H75" s="333">
        <v>0</v>
      </c>
    </row>
    <row r="76" spans="1:8" s="313" customFormat="1" x14ac:dyDescent="0.2">
      <c r="A76" s="317" t="s">
        <v>784</v>
      </c>
      <c r="B76" s="317" t="s">
        <v>785</v>
      </c>
      <c r="C76" s="333">
        <v>83280</v>
      </c>
      <c r="D76" s="334">
        <v>83280</v>
      </c>
      <c r="E76" s="333">
        <v>0</v>
      </c>
      <c r="F76" s="333">
        <v>0</v>
      </c>
      <c r="G76" s="333">
        <v>0</v>
      </c>
      <c r="H76" s="333">
        <v>0</v>
      </c>
    </row>
    <row r="77" spans="1:8" s="313" customFormat="1" x14ac:dyDescent="0.2">
      <c r="A77" s="317" t="s">
        <v>786</v>
      </c>
      <c r="B77" s="317" t="s">
        <v>881</v>
      </c>
      <c r="C77" s="333">
        <v>1000</v>
      </c>
      <c r="D77" s="334">
        <v>1000</v>
      </c>
      <c r="E77" s="333">
        <v>12300</v>
      </c>
      <c r="F77" s="333">
        <v>0</v>
      </c>
      <c r="G77" s="333">
        <v>0</v>
      </c>
      <c r="H77" s="333">
        <v>0</v>
      </c>
    </row>
    <row r="78" spans="1:8" s="313" customFormat="1" x14ac:dyDescent="0.2">
      <c r="A78" s="317" t="s">
        <v>787</v>
      </c>
      <c r="B78" s="317" t="s">
        <v>882</v>
      </c>
      <c r="C78" s="333">
        <v>35000</v>
      </c>
      <c r="D78" s="334">
        <v>2970</v>
      </c>
      <c r="E78" s="333">
        <v>2970</v>
      </c>
      <c r="F78" s="333">
        <v>2970</v>
      </c>
      <c r="G78" s="333">
        <v>2970</v>
      </c>
      <c r="H78" s="333">
        <v>0</v>
      </c>
    </row>
    <row r="79" spans="1:8" s="313" customFormat="1" x14ac:dyDescent="0.2">
      <c r="A79" s="317" t="s">
        <v>592</v>
      </c>
      <c r="B79" s="317" t="s">
        <v>883</v>
      </c>
      <c r="C79" s="333">
        <v>5000</v>
      </c>
      <c r="D79" s="334">
        <v>10500</v>
      </c>
      <c r="E79" s="333">
        <v>0</v>
      </c>
      <c r="F79" s="333">
        <v>0</v>
      </c>
      <c r="G79" s="333">
        <v>0</v>
      </c>
      <c r="H79" s="333">
        <v>0</v>
      </c>
    </row>
    <row r="80" spans="1:8" s="313" customFormat="1" x14ac:dyDescent="0.2">
      <c r="A80" s="317" t="s">
        <v>788</v>
      </c>
      <c r="B80" s="317" t="s">
        <v>789</v>
      </c>
      <c r="C80" s="333">
        <v>19040</v>
      </c>
      <c r="D80" s="334">
        <v>19040</v>
      </c>
      <c r="E80" s="333">
        <v>0</v>
      </c>
      <c r="F80" s="333">
        <v>0</v>
      </c>
      <c r="G80" s="333">
        <v>0</v>
      </c>
      <c r="H80" s="333">
        <v>0</v>
      </c>
    </row>
    <row r="81" spans="1:8" s="313" customFormat="1" x14ac:dyDescent="0.2">
      <c r="A81" s="317" t="s">
        <v>790</v>
      </c>
      <c r="B81" s="317" t="s">
        <v>884</v>
      </c>
      <c r="C81" s="333">
        <v>1000</v>
      </c>
      <c r="D81" s="334">
        <v>46600</v>
      </c>
      <c r="E81" s="333">
        <v>0</v>
      </c>
      <c r="F81" s="333">
        <v>0</v>
      </c>
      <c r="G81" s="333">
        <v>0</v>
      </c>
      <c r="H81" s="333">
        <v>0</v>
      </c>
    </row>
    <row r="82" spans="1:8" s="313" customFormat="1" x14ac:dyDescent="0.2">
      <c r="A82" s="317" t="s">
        <v>593</v>
      </c>
      <c r="B82" s="317" t="s">
        <v>885</v>
      </c>
      <c r="C82" s="333">
        <v>24330</v>
      </c>
      <c r="D82" s="334">
        <v>2950</v>
      </c>
      <c r="E82" s="333">
        <v>2950</v>
      </c>
      <c r="F82" s="333">
        <v>2950</v>
      </c>
      <c r="G82" s="333">
        <v>2950</v>
      </c>
      <c r="H82" s="333">
        <v>0</v>
      </c>
    </row>
    <row r="83" spans="1:8" s="313" customFormat="1" x14ac:dyDescent="0.2">
      <c r="A83" s="317" t="s">
        <v>732</v>
      </c>
      <c r="B83" s="317" t="s">
        <v>733</v>
      </c>
      <c r="C83" s="333">
        <v>60000</v>
      </c>
      <c r="D83" s="334">
        <v>75000</v>
      </c>
      <c r="E83" s="333">
        <v>0</v>
      </c>
      <c r="F83" s="333">
        <v>0</v>
      </c>
      <c r="G83" s="333">
        <v>0</v>
      </c>
      <c r="H83" s="333">
        <v>0</v>
      </c>
    </row>
    <row r="84" spans="1:8" s="313" customFormat="1" x14ac:dyDescent="0.2">
      <c r="A84" s="317" t="s">
        <v>791</v>
      </c>
      <c r="B84" s="317" t="s">
        <v>886</v>
      </c>
      <c r="C84" s="333">
        <v>4000</v>
      </c>
      <c r="D84" s="334">
        <v>33000</v>
      </c>
      <c r="E84" s="333">
        <v>0</v>
      </c>
      <c r="F84" s="333">
        <v>0</v>
      </c>
      <c r="G84" s="333">
        <v>0</v>
      </c>
      <c r="H84" s="333">
        <v>0</v>
      </c>
    </row>
    <row r="85" spans="1:8" s="313" customFormat="1" x14ac:dyDescent="0.2">
      <c r="A85" s="317" t="s">
        <v>792</v>
      </c>
      <c r="B85" s="317" t="s">
        <v>793</v>
      </c>
      <c r="C85" s="333">
        <v>67670</v>
      </c>
      <c r="D85" s="334">
        <v>67670</v>
      </c>
      <c r="E85" s="333">
        <v>0</v>
      </c>
      <c r="F85" s="333">
        <v>0</v>
      </c>
      <c r="G85" s="333">
        <v>0</v>
      </c>
      <c r="H85" s="333">
        <v>0</v>
      </c>
    </row>
    <row r="86" spans="1:8" s="313" customFormat="1" x14ac:dyDescent="0.2">
      <c r="A86" s="317" t="s">
        <v>794</v>
      </c>
      <c r="B86" s="317" t="s">
        <v>887</v>
      </c>
      <c r="C86" s="333">
        <v>1000</v>
      </c>
      <c r="D86" s="334">
        <v>12300</v>
      </c>
      <c r="E86" s="333">
        <v>0</v>
      </c>
      <c r="F86" s="333">
        <v>0</v>
      </c>
      <c r="G86" s="333">
        <v>0</v>
      </c>
      <c r="H86" s="333">
        <v>0</v>
      </c>
    </row>
    <row r="87" spans="1:8" s="313" customFormat="1" x14ac:dyDescent="0.2">
      <c r="A87" s="317" t="s">
        <v>888</v>
      </c>
      <c r="B87" s="317" t="s">
        <v>889</v>
      </c>
      <c r="C87" s="333">
        <v>0</v>
      </c>
      <c r="D87" s="334">
        <v>17500</v>
      </c>
      <c r="E87" s="333">
        <v>0</v>
      </c>
      <c r="F87" s="333">
        <v>0</v>
      </c>
      <c r="G87" s="333">
        <v>0</v>
      </c>
      <c r="H87" s="333">
        <v>0</v>
      </c>
    </row>
    <row r="88" spans="1:8" s="313" customFormat="1" x14ac:dyDescent="0.2">
      <c r="A88" s="317" t="s">
        <v>594</v>
      </c>
      <c r="B88" s="317" t="s">
        <v>723</v>
      </c>
      <c r="C88" s="333">
        <v>1000</v>
      </c>
      <c r="D88" s="334">
        <v>1000</v>
      </c>
      <c r="E88" s="333">
        <v>1000</v>
      </c>
      <c r="F88" s="333">
        <v>1000</v>
      </c>
      <c r="G88" s="333">
        <v>1000</v>
      </c>
      <c r="H88" s="333">
        <v>0</v>
      </c>
    </row>
    <row r="89" spans="1:8" s="313" customFormat="1" x14ac:dyDescent="0.2">
      <c r="A89" s="317" t="s">
        <v>890</v>
      </c>
      <c r="B89" s="317" t="s">
        <v>891</v>
      </c>
      <c r="C89" s="333">
        <v>0</v>
      </c>
      <c r="D89" s="334">
        <v>200000</v>
      </c>
      <c r="E89" s="333">
        <v>0</v>
      </c>
      <c r="F89" s="333">
        <v>0</v>
      </c>
      <c r="G89" s="333">
        <v>0</v>
      </c>
      <c r="H89" s="333">
        <v>0</v>
      </c>
    </row>
    <row r="90" spans="1:8" s="313" customFormat="1" x14ac:dyDescent="0.2">
      <c r="A90" s="317" t="s">
        <v>892</v>
      </c>
      <c r="B90" s="317" t="s">
        <v>893</v>
      </c>
      <c r="C90" s="333">
        <v>0</v>
      </c>
      <c r="D90" s="334">
        <v>0</v>
      </c>
      <c r="E90" s="333">
        <v>3230000</v>
      </c>
      <c r="F90" s="333">
        <v>0</v>
      </c>
      <c r="G90" s="333">
        <v>0</v>
      </c>
      <c r="H90" s="333">
        <v>0</v>
      </c>
    </row>
    <row r="91" spans="1:8" s="313" customFormat="1" x14ac:dyDescent="0.2">
      <c r="A91" s="317" t="s">
        <v>596</v>
      </c>
      <c r="B91" s="317" t="s">
        <v>941</v>
      </c>
      <c r="C91" s="333">
        <v>1186000</v>
      </c>
      <c r="D91" s="334">
        <v>460000</v>
      </c>
      <c r="E91" s="333">
        <v>865000</v>
      </c>
      <c r="F91" s="333">
        <v>0</v>
      </c>
      <c r="G91" s="333">
        <v>0</v>
      </c>
      <c r="H91" s="333">
        <v>0</v>
      </c>
    </row>
    <row r="92" spans="1:8" s="313" customFormat="1" x14ac:dyDescent="0.2">
      <c r="A92" s="317"/>
      <c r="B92" s="319" t="s">
        <v>714</v>
      </c>
      <c r="C92" s="335">
        <f>SUM(C37:C91)</f>
        <v>6208360</v>
      </c>
      <c r="D92" s="336">
        <f>SUM(D37:D91)</f>
        <v>5208280</v>
      </c>
      <c r="E92" s="335">
        <f t="shared" ref="E92:H92" si="1">SUM(E37:E91)</f>
        <v>7254610</v>
      </c>
      <c r="F92" s="335">
        <f t="shared" si="1"/>
        <v>771010</v>
      </c>
      <c r="G92" s="335">
        <f t="shared" si="1"/>
        <v>238010</v>
      </c>
      <c r="H92" s="335">
        <f t="shared" si="1"/>
        <v>1749000</v>
      </c>
    </row>
    <row r="93" spans="1:8" x14ac:dyDescent="0.2">
      <c r="B93" s="351"/>
    </row>
    <row r="94" spans="1:8" s="313" customFormat="1" x14ac:dyDescent="0.2">
      <c r="A94" s="312"/>
      <c r="B94" s="315" t="s">
        <v>712</v>
      </c>
      <c r="C94" s="316">
        <f t="shared" ref="C94:H94" si="2">C33-C92</f>
        <v>-5011520</v>
      </c>
      <c r="D94" s="316">
        <f t="shared" si="2"/>
        <v>-3516132</v>
      </c>
      <c r="E94" s="316">
        <f t="shared" si="2"/>
        <v>-3112182</v>
      </c>
      <c r="F94" s="316">
        <f t="shared" si="2"/>
        <v>-564582</v>
      </c>
      <c r="G94" s="316">
        <f t="shared" si="2"/>
        <v>48418</v>
      </c>
      <c r="H94" s="316">
        <f t="shared" si="2"/>
        <v>-1749000</v>
      </c>
    </row>
  </sheetData>
  <mergeCells count="1">
    <mergeCell ref="A1:B1"/>
  </mergeCells>
  <pageMargins left="0.78740157480314965" right="0.78740157480314965" top="0.98425196850393704" bottom="0.98425196850393704" header="0.51181102362204722" footer="0.51181102362204722"/>
  <pageSetup paperSize="9" scale="72" fitToHeight="0" orientation="landscape" horizontalDpi="4294967294" vertic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C1" zoomScaleNormal="100" workbookViewId="0">
      <selection activeCell="K31" sqref="K31"/>
    </sheetView>
  </sheetViews>
  <sheetFormatPr baseColWidth="10" defaultRowHeight="12.75" x14ac:dyDescent="0.2"/>
  <cols>
    <col min="1" max="1" width="6.28515625" customWidth="1"/>
    <col min="6" max="6" width="15.7109375" style="37" customWidth="1"/>
    <col min="7" max="11" width="13.140625" customWidth="1"/>
  </cols>
  <sheetData>
    <row r="1" spans="1:11" ht="15.75" x14ac:dyDescent="0.25">
      <c r="A1" s="776" t="s">
        <v>110</v>
      </c>
      <c r="B1" s="777"/>
      <c r="C1" s="777"/>
      <c r="D1" s="777"/>
      <c r="E1" s="777"/>
      <c r="F1" s="777"/>
      <c r="G1" s="777"/>
      <c r="H1" s="777"/>
      <c r="I1" s="777"/>
      <c r="J1" s="777"/>
      <c r="K1" s="778"/>
    </row>
    <row r="2" spans="1:11" ht="15.75" x14ac:dyDescent="0.25">
      <c r="A2" s="779" t="s">
        <v>117</v>
      </c>
      <c r="B2" s="780"/>
      <c r="C2" s="780"/>
      <c r="D2" s="780"/>
      <c r="E2" s="780"/>
      <c r="F2" s="780"/>
      <c r="G2" s="780"/>
      <c r="H2" s="780"/>
      <c r="I2" s="780"/>
      <c r="J2" s="780"/>
      <c r="K2" s="781"/>
    </row>
    <row r="3" spans="1:11" ht="51" x14ac:dyDescent="0.2">
      <c r="A3" s="269"/>
      <c r="B3" s="768" t="s">
        <v>74</v>
      </c>
      <c r="C3" s="770" t="s">
        <v>111</v>
      </c>
      <c r="D3" s="771"/>
      <c r="E3" s="772"/>
      <c r="F3" s="103" t="s">
        <v>937</v>
      </c>
      <c r="G3" s="104" t="s">
        <v>562</v>
      </c>
      <c r="H3" s="105" t="s">
        <v>569</v>
      </c>
      <c r="I3" s="104" t="s">
        <v>579</v>
      </c>
      <c r="J3" s="104" t="s">
        <v>742</v>
      </c>
      <c r="K3" s="104" t="s">
        <v>938</v>
      </c>
    </row>
    <row r="4" spans="1:11" x14ac:dyDescent="0.2">
      <c r="A4" s="265"/>
      <c r="B4" s="769"/>
      <c r="C4" s="773"/>
      <c r="D4" s="774"/>
      <c r="E4" s="775"/>
      <c r="F4" s="694" t="s">
        <v>112</v>
      </c>
      <c r="G4" s="714"/>
      <c r="H4" s="714"/>
      <c r="I4" s="714"/>
      <c r="J4" s="714"/>
      <c r="K4" s="695"/>
    </row>
    <row r="5" spans="1:11" x14ac:dyDescent="0.2">
      <c r="A5" s="792"/>
      <c r="B5" s="794">
        <v>1</v>
      </c>
      <c r="C5" s="804" t="s">
        <v>464</v>
      </c>
      <c r="D5" s="797"/>
      <c r="E5" s="798"/>
      <c r="F5" s="74"/>
      <c r="G5" s="208"/>
      <c r="H5" s="73"/>
      <c r="I5" s="208"/>
      <c r="J5" s="208"/>
      <c r="K5" s="208"/>
    </row>
    <row r="6" spans="1:11" x14ac:dyDescent="0.2">
      <c r="A6" s="793"/>
      <c r="B6" s="795"/>
      <c r="C6" s="805"/>
      <c r="D6" s="799"/>
      <c r="E6" s="800"/>
      <c r="F6" s="5">
        <f>Pflicht!H77</f>
        <v>780831.89</v>
      </c>
      <c r="G6" s="20">
        <f>Pflicht!H78</f>
        <v>-558390</v>
      </c>
      <c r="H6" s="92">
        <f>Pflicht!H79</f>
        <v>227182</v>
      </c>
      <c r="I6" s="20">
        <f>Pflicht!H81</f>
        <v>-242408</v>
      </c>
      <c r="J6" s="20">
        <f>Pflicht!H82</f>
        <v>-286918</v>
      </c>
      <c r="K6" s="20">
        <f>Pflicht!H83</f>
        <v>-412998</v>
      </c>
    </row>
    <row r="7" spans="1:11" x14ac:dyDescent="0.2">
      <c r="A7" s="793"/>
      <c r="B7" s="796"/>
      <c r="C7" s="806"/>
      <c r="D7" s="801"/>
      <c r="E7" s="802"/>
      <c r="F7" s="75"/>
      <c r="G7" s="17"/>
      <c r="H7" s="93"/>
      <c r="I7" s="17"/>
      <c r="J7" s="17"/>
      <c r="K7" s="17"/>
    </row>
    <row r="8" spans="1:11" x14ac:dyDescent="0.2">
      <c r="A8" s="793"/>
      <c r="B8" s="794">
        <v>2</v>
      </c>
      <c r="C8" s="206"/>
      <c r="D8" s="797" t="s">
        <v>113</v>
      </c>
      <c r="E8" s="798"/>
      <c r="F8" s="74"/>
      <c r="G8" s="16"/>
      <c r="H8" s="94"/>
      <c r="I8" s="20"/>
      <c r="J8" s="20"/>
      <c r="K8" s="20"/>
    </row>
    <row r="9" spans="1:11" x14ac:dyDescent="0.2">
      <c r="A9" s="793"/>
      <c r="B9" s="795"/>
      <c r="C9" s="782" t="s">
        <v>152</v>
      </c>
      <c r="D9" s="799"/>
      <c r="E9" s="800"/>
      <c r="F9" s="5">
        <f>Pflicht!J77</f>
        <v>212928</v>
      </c>
      <c r="G9" s="20">
        <f>Pflicht!J78</f>
        <v>201620</v>
      </c>
      <c r="H9" s="92">
        <f>Pflicht!J79-H16</f>
        <v>174500</v>
      </c>
      <c r="I9" s="20">
        <f>Pflicht!J81-I16</f>
        <v>173500</v>
      </c>
      <c r="J9" s="20">
        <f>Pflicht!J82-J16</f>
        <v>176100</v>
      </c>
      <c r="K9" s="20">
        <f>Pflicht!J83-K16</f>
        <v>199800</v>
      </c>
    </row>
    <row r="10" spans="1:11" x14ac:dyDescent="0.2">
      <c r="A10" s="793"/>
      <c r="B10" s="795"/>
      <c r="C10" s="782"/>
      <c r="D10" s="799"/>
      <c r="E10" s="800"/>
      <c r="F10" s="62"/>
      <c r="G10" s="209"/>
      <c r="H10" s="86"/>
      <c r="I10" s="209"/>
      <c r="J10" s="20"/>
      <c r="K10" s="209"/>
    </row>
    <row r="11" spans="1:11" x14ac:dyDescent="0.2">
      <c r="A11" s="793"/>
      <c r="B11" s="796"/>
      <c r="C11" s="207"/>
      <c r="D11" s="801"/>
      <c r="E11" s="802"/>
      <c r="F11" s="75"/>
      <c r="G11" s="210"/>
      <c r="H11" s="87"/>
      <c r="I11" s="210"/>
      <c r="J11" s="17"/>
      <c r="K11" s="210"/>
    </row>
    <row r="12" spans="1:11" x14ac:dyDescent="0.2">
      <c r="A12" s="793"/>
      <c r="B12" s="783">
        <v>3</v>
      </c>
      <c r="C12" s="63"/>
      <c r="D12" s="786" t="s">
        <v>114</v>
      </c>
      <c r="E12" s="787"/>
      <c r="F12" s="76"/>
      <c r="G12" s="64"/>
      <c r="H12" s="89"/>
      <c r="I12" s="64"/>
      <c r="J12" s="95"/>
      <c r="K12" s="64"/>
    </row>
    <row r="13" spans="1:11" x14ac:dyDescent="0.2">
      <c r="A13" s="793"/>
      <c r="B13" s="784"/>
      <c r="C13" s="65" t="s">
        <v>151</v>
      </c>
      <c r="D13" s="788"/>
      <c r="E13" s="789"/>
      <c r="F13" s="66">
        <f>F6-F9</f>
        <v>567903.89</v>
      </c>
      <c r="G13" s="78">
        <f>G6-G9</f>
        <v>-760010</v>
      </c>
      <c r="H13" s="78">
        <f t="shared" ref="H13:K13" si="0">H6-H9</f>
        <v>52682</v>
      </c>
      <c r="I13" s="78">
        <f t="shared" si="0"/>
        <v>-415908</v>
      </c>
      <c r="J13" s="78">
        <f t="shared" si="0"/>
        <v>-463018</v>
      </c>
      <c r="K13" s="78">
        <f t="shared" si="0"/>
        <v>-612798</v>
      </c>
    </row>
    <row r="14" spans="1:11" x14ac:dyDescent="0.2">
      <c r="A14" s="803"/>
      <c r="B14" s="785"/>
      <c r="C14" s="67"/>
      <c r="D14" s="790"/>
      <c r="E14" s="791"/>
      <c r="F14" s="77"/>
      <c r="G14" s="68"/>
      <c r="H14" s="90"/>
      <c r="I14" s="68"/>
      <c r="J14" s="96"/>
      <c r="K14" s="68"/>
    </row>
    <row r="15" spans="1:11" x14ac:dyDescent="0.2">
      <c r="A15" s="792"/>
      <c r="B15" s="794">
        <v>4</v>
      </c>
      <c r="C15" s="206"/>
      <c r="D15" s="797" t="s">
        <v>115</v>
      </c>
      <c r="E15" s="798"/>
      <c r="F15" s="807"/>
      <c r="G15" s="810"/>
      <c r="H15" s="88"/>
      <c r="I15" s="208"/>
      <c r="J15" s="16"/>
      <c r="K15" s="208"/>
    </row>
    <row r="16" spans="1:11" x14ac:dyDescent="0.2">
      <c r="A16" s="793"/>
      <c r="B16" s="795"/>
      <c r="C16" s="782" t="s">
        <v>152</v>
      </c>
      <c r="D16" s="799"/>
      <c r="E16" s="800"/>
      <c r="F16" s="808"/>
      <c r="G16" s="811"/>
      <c r="H16" s="92">
        <v>17500</v>
      </c>
      <c r="I16" s="20">
        <v>92000</v>
      </c>
      <c r="J16" s="20">
        <v>153500</v>
      </c>
      <c r="K16" s="20">
        <v>106500</v>
      </c>
    </row>
    <row r="17" spans="1:11" x14ac:dyDescent="0.2">
      <c r="A17" s="793"/>
      <c r="B17" s="795"/>
      <c r="C17" s="782"/>
      <c r="D17" s="799"/>
      <c r="E17" s="800"/>
      <c r="F17" s="808"/>
      <c r="G17" s="811"/>
      <c r="H17" s="86"/>
      <c r="I17" s="209"/>
      <c r="J17" s="20"/>
      <c r="K17" s="209"/>
    </row>
    <row r="18" spans="1:11" x14ac:dyDescent="0.2">
      <c r="A18" s="793"/>
      <c r="B18" s="796"/>
      <c r="C18" s="207"/>
      <c r="D18" s="801"/>
      <c r="E18" s="802"/>
      <c r="F18" s="809"/>
      <c r="G18" s="812"/>
      <c r="H18" s="87"/>
      <c r="I18" s="210"/>
      <c r="J18" s="17"/>
      <c r="K18" s="210"/>
    </row>
    <row r="19" spans="1:11" x14ac:dyDescent="0.2">
      <c r="A19" s="209"/>
      <c r="B19" s="813">
        <v>5</v>
      </c>
      <c r="C19" s="69"/>
      <c r="D19" s="70"/>
      <c r="E19" s="71"/>
      <c r="F19" s="76"/>
      <c r="G19" s="64"/>
      <c r="H19" s="89"/>
      <c r="I19" s="64"/>
      <c r="J19" s="95"/>
      <c r="K19" s="64"/>
    </row>
    <row r="20" spans="1:11" x14ac:dyDescent="0.2">
      <c r="A20" s="209"/>
      <c r="B20" s="814"/>
      <c r="C20" s="65" t="s">
        <v>151</v>
      </c>
      <c r="D20" s="816" t="s">
        <v>116</v>
      </c>
      <c r="E20" s="817"/>
      <c r="F20" s="72">
        <f>F13</f>
        <v>567903.89</v>
      </c>
      <c r="G20" s="79">
        <f>G13</f>
        <v>-760010</v>
      </c>
      <c r="H20" s="91">
        <f>H13-H16</f>
        <v>35182</v>
      </c>
      <c r="I20" s="91">
        <f>I13-I16</f>
        <v>-507908</v>
      </c>
      <c r="J20" s="91">
        <f>J13-J16</f>
        <v>-616518</v>
      </c>
      <c r="K20" s="91">
        <f>K13-K16</f>
        <v>-719298</v>
      </c>
    </row>
    <row r="21" spans="1:11" x14ac:dyDescent="0.2">
      <c r="A21" s="210"/>
      <c r="B21" s="815"/>
      <c r="C21" s="61"/>
      <c r="D21" s="818"/>
      <c r="E21" s="819"/>
      <c r="F21" s="77"/>
      <c r="G21" s="68"/>
      <c r="H21" s="90"/>
      <c r="I21" s="68"/>
      <c r="J21" s="96"/>
      <c r="K21" s="68"/>
    </row>
  </sheetData>
  <customSheetViews>
    <customSheetView guid="{91223203-C9F0-4239-9D42-85A14E2DFB13}" scale="60" showPageBreaks="1" view="pageBreakPreview">
      <selection activeCell="O8" sqref="O8"/>
      <pageMargins left="0.78740157480314965" right="0.78740157480314965" top="0.98425196850393704" bottom="0.98425196850393704" header="0.51181102362204722" footer="0.51181102362204722"/>
      <pageSetup paperSize="9" orientation="landscape" r:id="rId1"/>
      <headerFooter alignWithMargins="0">
        <oddFooter>&amp;C&amp;P</oddFooter>
      </headerFooter>
    </customSheetView>
  </customSheetViews>
  <mergeCells count="21">
    <mergeCell ref="F15:F18"/>
    <mergeCell ref="G15:G18"/>
    <mergeCell ref="C16:C17"/>
    <mergeCell ref="B19:B21"/>
    <mergeCell ref="D20:E21"/>
    <mergeCell ref="C9:C10"/>
    <mergeCell ref="B12:B14"/>
    <mergeCell ref="D12:E14"/>
    <mergeCell ref="A15:A18"/>
    <mergeCell ref="B15:B18"/>
    <mergeCell ref="D15:E18"/>
    <mergeCell ref="A5:A14"/>
    <mergeCell ref="B5:B7"/>
    <mergeCell ref="C5:E7"/>
    <mergeCell ref="B8:B11"/>
    <mergeCell ref="D8:E11"/>
    <mergeCell ref="B3:B4"/>
    <mergeCell ref="C3:E4"/>
    <mergeCell ref="F4:K4"/>
    <mergeCell ref="A1:K1"/>
    <mergeCell ref="A2:K2"/>
  </mergeCells>
  <phoneticPr fontId="0" type="noConversion"/>
  <pageMargins left="0.78740157480314965" right="0.78740157480314965" top="0.98425196850393704" bottom="0.98425196850393704" header="0.51181102362204722" footer="0.51181102362204722"/>
  <pageSetup paperSize="9" scale="97" orientation="landscape" r:id="rId2"/>
  <headerFooter alignWithMargins="0"/>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Normal="100" workbookViewId="0">
      <selection activeCell="E9" sqref="E9"/>
    </sheetView>
  </sheetViews>
  <sheetFormatPr baseColWidth="10" defaultRowHeight="12.75" x14ac:dyDescent="0.2"/>
  <cols>
    <col min="1" max="1" width="3.5703125" bestFit="1" customWidth="1"/>
    <col min="2" max="2" width="59.5703125" customWidth="1"/>
    <col min="3" max="5" width="16.5703125" customWidth="1"/>
  </cols>
  <sheetData>
    <row r="1" spans="1:9" x14ac:dyDescent="0.2">
      <c r="A1" s="820" t="s">
        <v>118</v>
      </c>
      <c r="B1" s="820"/>
      <c r="C1" s="820"/>
      <c r="D1" s="820"/>
      <c r="E1" s="820"/>
    </row>
    <row r="2" spans="1:9" x14ac:dyDescent="0.2">
      <c r="A2" s="820"/>
      <c r="B2" s="820"/>
      <c r="C2" s="820"/>
      <c r="D2" s="820"/>
      <c r="E2" s="820"/>
    </row>
    <row r="4" spans="1:9" ht="26.25" customHeight="1" x14ac:dyDescent="0.2">
      <c r="A4" s="821" t="s">
        <v>119</v>
      </c>
      <c r="B4" s="822"/>
      <c r="C4" s="827" t="s">
        <v>653</v>
      </c>
      <c r="D4" s="827" t="s">
        <v>120</v>
      </c>
      <c r="E4" s="830" t="s">
        <v>121</v>
      </c>
    </row>
    <row r="5" spans="1:9" ht="14.25" customHeight="1" x14ac:dyDescent="0.2">
      <c r="A5" s="823"/>
      <c r="B5" s="824"/>
      <c r="C5" s="828"/>
      <c r="D5" s="828"/>
      <c r="E5" s="830"/>
    </row>
    <row r="6" spans="1:9" ht="22.5" customHeight="1" x14ac:dyDescent="0.2">
      <c r="A6" s="823"/>
      <c r="B6" s="824"/>
      <c r="C6" s="829"/>
      <c r="D6" s="829"/>
      <c r="E6" s="830"/>
    </row>
    <row r="7" spans="1:9" x14ac:dyDescent="0.2">
      <c r="A7" s="825"/>
      <c r="B7" s="826"/>
      <c r="C7" s="80">
        <v>1</v>
      </c>
      <c r="D7" s="80">
        <v>2</v>
      </c>
      <c r="E7" s="588">
        <v>3</v>
      </c>
    </row>
    <row r="8" spans="1:9" x14ac:dyDescent="0.2">
      <c r="A8" s="303">
        <v>1</v>
      </c>
      <c r="B8" s="81" t="s">
        <v>122</v>
      </c>
      <c r="C8" s="298">
        <v>0</v>
      </c>
      <c r="D8" s="298">
        <v>0</v>
      </c>
      <c r="E8" s="298">
        <v>0</v>
      </c>
    </row>
    <row r="9" spans="1:9" ht="27.75" customHeight="1" x14ac:dyDescent="0.2">
      <c r="A9" s="303">
        <v>2</v>
      </c>
      <c r="B9" s="82" t="s">
        <v>123</v>
      </c>
      <c r="C9" s="299">
        <f>Pflicht!E165</f>
        <v>3572736.6500000013</v>
      </c>
      <c r="D9" s="299">
        <f>Pflicht!E166</f>
        <v>4285476.6500000013</v>
      </c>
      <c r="E9" s="98">
        <f>Pflicht!J166</f>
        <v>7574426.6500000013</v>
      </c>
      <c r="I9" s="589"/>
    </row>
    <row r="10" spans="1:9" ht="27.75" customHeight="1" x14ac:dyDescent="0.2">
      <c r="A10" s="303">
        <v>3</v>
      </c>
      <c r="B10" s="82" t="s">
        <v>124</v>
      </c>
      <c r="C10" s="299">
        <v>8000000</v>
      </c>
      <c r="D10" s="299">
        <v>9500000</v>
      </c>
      <c r="E10" s="98">
        <v>9500000</v>
      </c>
    </row>
    <row r="11" spans="1:9" ht="31.5" customHeight="1" x14ac:dyDescent="0.2">
      <c r="A11" s="303">
        <v>4</v>
      </c>
      <c r="B11" s="81" t="s">
        <v>125</v>
      </c>
      <c r="C11" s="98">
        <v>0</v>
      </c>
      <c r="D11" s="98">
        <v>0</v>
      </c>
      <c r="E11" s="98">
        <v>0</v>
      </c>
    </row>
    <row r="12" spans="1:9" x14ac:dyDescent="0.2">
      <c r="A12" s="302">
        <v>5</v>
      </c>
      <c r="B12" s="83" t="s">
        <v>126</v>
      </c>
      <c r="C12" s="298">
        <f>SUM(C8:C11)</f>
        <v>11572736.650000002</v>
      </c>
      <c r="D12" s="298">
        <f>SUM(D8:D11)</f>
        <v>13785476.650000002</v>
      </c>
      <c r="E12" s="298">
        <f>SUM(E8:E11)</f>
        <v>17074426.650000002</v>
      </c>
    </row>
  </sheetData>
  <customSheetViews>
    <customSheetView guid="{91223203-C9F0-4239-9D42-85A14E2DFB13}" scale="60" showPageBreaks="1" view="pageBreakPreview">
      <selection activeCell="O8" sqref="O8"/>
      <pageMargins left="0.78740157480314965" right="0.78740157480314965" top="0.98425196850393704" bottom="0.98425196850393704" header="0.51181102362204722" footer="0.51181102362204722"/>
      <pageSetup paperSize="9" orientation="landscape" r:id="rId1"/>
      <headerFooter alignWithMargins="0">
        <oddFooter>&amp;C&amp;P</oddFooter>
      </headerFooter>
    </customSheetView>
  </customSheetViews>
  <mergeCells count="5">
    <mergeCell ref="A1:E2"/>
    <mergeCell ref="A4:B7"/>
    <mergeCell ref="D4:D6"/>
    <mergeCell ref="E4:E6"/>
    <mergeCell ref="C4:C6"/>
  </mergeCells>
  <phoneticPr fontId="0" type="noConversion"/>
  <pageMargins left="0.78740157480314965" right="0.78740157480314965" top="0.98425196850393704" bottom="0.98425196850393704" header="0.51181102362204722" footer="0.51181102362204722"/>
  <pageSetup paperSize="9" orientation="landscape" r:id="rId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7</vt:i4>
      </vt:variant>
    </vt:vector>
  </HeadingPairs>
  <TitlesOfParts>
    <vt:vector size="17" baseType="lpstr">
      <vt:lpstr>Übersicht Teilhaushalte</vt:lpstr>
      <vt:lpstr>Satzung (26)</vt:lpstr>
      <vt:lpstr>Pflicht</vt:lpstr>
      <vt:lpstr>liquide Mittel</vt:lpstr>
      <vt:lpstr>Erträge</vt:lpstr>
      <vt:lpstr>Aufwand</vt:lpstr>
      <vt:lpstr>Invest </vt:lpstr>
      <vt:lpstr>Freie Finanzspitze</vt:lpstr>
      <vt:lpstr>Übersicht Schulden</vt:lpstr>
      <vt:lpstr>Daten für Präsentation</vt:lpstr>
      <vt:lpstr>'Daten für Präsentation'!Druckbereich</vt:lpstr>
      <vt:lpstr>Erträge!Druckbereich</vt:lpstr>
      <vt:lpstr>'Invest '!Druckbereich</vt:lpstr>
      <vt:lpstr>'liquide Mittel'!Druckbereich</vt:lpstr>
      <vt:lpstr>'Übersicht Teilhaushalte'!Druckbereich</vt:lpstr>
      <vt:lpstr>Erträge!Print_Area</vt:lpstr>
      <vt:lpstr>'Invest '!Print_Area</vt:lpstr>
    </vt:vector>
  </TitlesOfParts>
  <Company>VGV-Kirchen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Brück</dc:creator>
  <cp:lastModifiedBy>Michael Dz</cp:lastModifiedBy>
  <cp:lastPrinted>2020-12-08T13:33:48Z</cp:lastPrinted>
  <dcterms:created xsi:type="dcterms:W3CDTF">2010-11-15T07:32:08Z</dcterms:created>
  <dcterms:modified xsi:type="dcterms:W3CDTF">2021-02-26T20:36:04Z</dcterms:modified>
</cp:coreProperties>
</file>