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lb" ContentType="model/gltf.binary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8280167-6DBD-453B-BF36-EA14A772CE80}" xr6:coauthVersionLast="47" xr6:coauthVersionMax="47" xr10:uidLastSave="{00000000-0000-0000-0000-000000000000}"/>
  <bookViews>
    <workbookView xWindow="-120" yWindow="-120" windowWidth="20730" windowHeight="11040" firstSheet="2" activeTab="6" xr2:uid="{23E4DAA9-C8B8-42F2-BED4-6FA4E9B5CEF8}"/>
  </bookViews>
  <sheets>
    <sheet name="SHB Form" sheetId="2" r:id="rId1"/>
    <sheet name="SHB Data" sheetId="3" r:id="rId2"/>
    <sheet name="TS Form" sheetId="4" r:id="rId3"/>
    <sheet name="TS Data" sheetId="5" r:id="rId4"/>
    <sheet name="Final Data" sheetId="1" r:id="rId5"/>
    <sheet name="Dashboard" sheetId="6" r:id="rId6"/>
    <sheet name="Dashboard (2)" sheetId="11" r:id="rId7"/>
    <sheet name="pivot" sheetId="7" r:id="rId8"/>
  </sheets>
  <externalReferences>
    <externalReference r:id="rId9"/>
    <externalReference r:id="rId10"/>
  </externalReferences>
  <definedNames>
    <definedName name="_xlnm._FilterDatabase" localSheetId="0" hidden="1">'SHB Form'!$B$148:$B$154</definedName>
    <definedName name="_xlnm._FilterDatabase" localSheetId="2" hidden="1">'TS Form'!$B$148:$B$154</definedName>
    <definedName name="data" localSheetId="6">SPMSD[#All]</definedName>
    <definedName name="data">SPMSD[#All]</definedName>
    <definedName name="_xlnm.Print_Area" localSheetId="0">'SHB Form'!$A$1:$I$348</definedName>
    <definedName name="_xlnm.Print_Area" localSheetId="2">'TS Form'!$A$1:$I$348</definedName>
  </definedNames>
  <calcPr calcId="191029"/>
  <pivotCaches>
    <pivotCache cacheId="13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2" i="1"/>
  <c r="F23" i="1"/>
  <c r="F24" i="1"/>
  <c r="F2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0" i="1"/>
  <c r="E21" i="1"/>
  <c r="E22" i="1"/>
  <c r="E23" i="1"/>
  <c r="E24" i="1"/>
  <c r="E2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3" i="1"/>
  <c r="D24" i="1"/>
  <c r="D25" i="1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A326" i="4"/>
  <c r="I313" i="4"/>
  <c r="H312" i="4"/>
  <c r="H311" i="4"/>
  <c r="H310" i="4"/>
  <c r="H309" i="4"/>
  <c r="H308" i="4"/>
  <c r="H313" i="4" s="1"/>
  <c r="E314" i="4" s="1"/>
  <c r="H304" i="4"/>
  <c r="H303" i="4"/>
  <c r="H302" i="4"/>
  <c r="H301" i="4"/>
  <c r="H300" i="4"/>
  <c r="H299" i="4"/>
  <c r="H297" i="4"/>
  <c r="H296" i="4"/>
  <c r="H294" i="4"/>
  <c r="H293" i="4"/>
  <c r="H292" i="4"/>
  <c r="H291" i="4"/>
  <c r="H305" i="4" s="1"/>
  <c r="E306" i="4" s="1"/>
  <c r="I288" i="4"/>
  <c r="H287" i="4"/>
  <c r="H286" i="4"/>
  <c r="H285" i="4"/>
  <c r="H284" i="4"/>
  <c r="H283" i="4"/>
  <c r="H282" i="4"/>
  <c r="H281" i="4"/>
  <c r="H280" i="4"/>
  <c r="H288" i="4" s="1"/>
  <c r="H279" i="4"/>
  <c r="I276" i="4"/>
  <c r="H275" i="4"/>
  <c r="H274" i="4"/>
  <c r="H273" i="4"/>
  <c r="H272" i="4"/>
  <c r="H276" i="4" s="1"/>
  <c r="H271" i="4"/>
  <c r="H270" i="4"/>
  <c r="H266" i="4"/>
  <c r="H265" i="4"/>
  <c r="H264" i="4"/>
  <c r="H263" i="4"/>
  <c r="H267" i="4" s="1"/>
  <c r="E268" i="4" s="1"/>
  <c r="H260" i="4"/>
  <c r="H259" i="4"/>
  <c r="I256" i="4"/>
  <c r="E257" i="4" s="1"/>
  <c r="H255" i="4"/>
  <c r="H254" i="4"/>
  <c r="H253" i="4"/>
  <c r="H252" i="4"/>
  <c r="H251" i="4"/>
  <c r="H250" i="4"/>
  <c r="H249" i="4"/>
  <c r="H248" i="4"/>
  <c r="H247" i="4"/>
  <c r="H256" i="4" s="1"/>
  <c r="H243" i="4"/>
  <c r="H239" i="4"/>
  <c r="H238" i="4"/>
  <c r="H237" i="4"/>
  <c r="H236" i="4"/>
  <c r="H235" i="4"/>
  <c r="H234" i="4"/>
  <c r="H233" i="4"/>
  <c r="H244" i="4" s="1"/>
  <c r="E245" i="4" s="1"/>
  <c r="H232" i="4"/>
  <c r="I229" i="4"/>
  <c r="E318" i="4" s="1"/>
  <c r="H228" i="4"/>
  <c r="H227" i="4"/>
  <c r="H226" i="4"/>
  <c r="H225" i="4"/>
  <c r="H229" i="4" s="1"/>
  <c r="H224" i="4"/>
  <c r="H223" i="4"/>
  <c r="H219" i="4"/>
  <c r="H216" i="4"/>
  <c r="H215" i="4"/>
  <c r="H214" i="4"/>
  <c r="H220" i="4" s="1"/>
  <c r="E221" i="4" s="1"/>
  <c r="H213" i="4"/>
  <c r="H212" i="4"/>
  <c r="H211" i="4"/>
  <c r="I208" i="4"/>
  <c r="H207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208" i="4" s="1"/>
  <c r="E209" i="4" s="1"/>
  <c r="H188" i="4"/>
  <c r="H186" i="4"/>
  <c r="H185" i="4"/>
  <c r="H184" i="4"/>
  <c r="H183" i="4"/>
  <c r="H182" i="4"/>
  <c r="H181" i="4"/>
  <c r="H180" i="4"/>
  <c r="H179" i="4"/>
  <c r="H189" i="4" s="1"/>
  <c r="E169" i="4"/>
  <c r="H163" i="4"/>
  <c r="H161" i="4"/>
  <c r="H160" i="4"/>
  <c r="H159" i="4"/>
  <c r="H164" i="4" s="1"/>
  <c r="E165" i="4" s="1"/>
  <c r="H158" i="4"/>
  <c r="H154" i="4"/>
  <c r="H152" i="4"/>
  <c r="H151" i="4"/>
  <c r="H150" i="4"/>
  <c r="H155" i="4" s="1"/>
  <c r="H148" i="4"/>
  <c r="E138" i="4"/>
  <c r="I133" i="4"/>
  <c r="H132" i="4"/>
  <c r="H131" i="4"/>
  <c r="H129" i="4"/>
  <c r="H128" i="4"/>
  <c r="H127" i="4"/>
  <c r="H133" i="4" s="1"/>
  <c r="E134" i="4" s="1"/>
  <c r="H123" i="4"/>
  <c r="H120" i="4"/>
  <c r="H119" i="4"/>
  <c r="H118" i="4"/>
  <c r="H117" i="4"/>
  <c r="H124" i="4" s="1"/>
  <c r="E125" i="4" s="1"/>
  <c r="I114" i="4"/>
  <c r="H113" i="4"/>
  <c r="H112" i="4"/>
  <c r="H111" i="4"/>
  <c r="H110" i="4"/>
  <c r="H109" i="4"/>
  <c r="H114" i="4" s="1"/>
  <c r="E115" i="4" s="1"/>
  <c r="I106" i="4"/>
  <c r="H105" i="4"/>
  <c r="H104" i="4"/>
  <c r="H103" i="4"/>
  <c r="H102" i="4"/>
  <c r="H101" i="4"/>
  <c r="H106" i="4" s="1"/>
  <c r="H86" i="4"/>
  <c r="H85" i="4"/>
  <c r="H84" i="4"/>
  <c r="H83" i="4"/>
  <c r="H87" i="4" s="1"/>
  <c r="E88" i="4" s="1"/>
  <c r="H82" i="4"/>
  <c r="H81" i="4"/>
  <c r="H80" i="4"/>
  <c r="I77" i="4"/>
  <c r="H76" i="4"/>
  <c r="H75" i="4"/>
  <c r="H74" i="4"/>
  <c r="H73" i="4"/>
  <c r="H72" i="4"/>
  <c r="H77" i="4" s="1"/>
  <c r="E78" i="4" s="1"/>
  <c r="H68" i="4"/>
  <c r="H67" i="4"/>
  <c r="H66" i="4"/>
  <c r="H65" i="4"/>
  <c r="H69" i="4" s="1"/>
  <c r="E70" i="4" s="1"/>
  <c r="E59" i="4"/>
  <c r="H57" i="4"/>
  <c r="H56" i="4"/>
  <c r="H55" i="4"/>
  <c r="H54" i="4"/>
  <c r="H53" i="4"/>
  <c r="H52" i="4"/>
  <c r="I48" i="4"/>
  <c r="H47" i="4"/>
  <c r="H46" i="4"/>
  <c r="H45" i="4"/>
  <c r="H44" i="4"/>
  <c r="H43" i="4"/>
  <c r="H48" i="4" s="1"/>
  <c r="E49" i="4" s="1"/>
  <c r="I40" i="4"/>
  <c r="E92" i="4" s="1"/>
  <c r="H39" i="4"/>
  <c r="H38" i="4"/>
  <c r="H37" i="4"/>
  <c r="H36" i="4"/>
  <c r="H35" i="4"/>
  <c r="H40" i="4" s="1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A326" i="2"/>
  <c r="I313" i="2"/>
  <c r="H312" i="2"/>
  <c r="H311" i="2"/>
  <c r="H310" i="2"/>
  <c r="H309" i="2"/>
  <c r="H308" i="2"/>
  <c r="H313" i="2" s="1"/>
  <c r="H304" i="2"/>
  <c r="H303" i="2"/>
  <c r="H302" i="2"/>
  <c r="H301" i="2"/>
  <c r="H300" i="2"/>
  <c r="H299" i="2"/>
  <c r="H297" i="2"/>
  <c r="H296" i="2"/>
  <c r="H294" i="2"/>
  <c r="H293" i="2"/>
  <c r="H292" i="2"/>
  <c r="H291" i="2"/>
  <c r="H305" i="2" s="1"/>
  <c r="E306" i="2" s="1"/>
  <c r="I288" i="2"/>
  <c r="H287" i="2"/>
  <c r="H286" i="2"/>
  <c r="H285" i="2"/>
  <c r="H284" i="2"/>
  <c r="H283" i="2"/>
  <c r="H282" i="2"/>
  <c r="H281" i="2"/>
  <c r="H280" i="2"/>
  <c r="H288" i="2" s="1"/>
  <c r="H279" i="2"/>
  <c r="I276" i="2"/>
  <c r="H275" i="2"/>
  <c r="H274" i="2"/>
  <c r="H273" i="2"/>
  <c r="H272" i="2"/>
  <c r="H276" i="2" s="1"/>
  <c r="H271" i="2"/>
  <c r="H270" i="2"/>
  <c r="H266" i="2"/>
  <c r="H265" i="2"/>
  <c r="H264" i="2"/>
  <c r="H263" i="2"/>
  <c r="H267" i="2" s="1"/>
  <c r="E268" i="2" s="1"/>
  <c r="H260" i="2"/>
  <c r="H259" i="2"/>
  <c r="I256" i="2"/>
  <c r="E257" i="2" s="1"/>
  <c r="H255" i="2"/>
  <c r="H254" i="2"/>
  <c r="H253" i="2"/>
  <c r="H252" i="2"/>
  <c r="H251" i="2"/>
  <c r="H250" i="2"/>
  <c r="H249" i="2"/>
  <c r="H248" i="2"/>
  <c r="H247" i="2"/>
  <c r="H256" i="2" s="1"/>
  <c r="H243" i="2"/>
  <c r="H239" i="2"/>
  <c r="H238" i="2"/>
  <c r="H237" i="2"/>
  <c r="H236" i="2"/>
  <c r="H235" i="2"/>
  <c r="H234" i="2"/>
  <c r="H233" i="2"/>
  <c r="H244" i="2" s="1"/>
  <c r="E245" i="2" s="1"/>
  <c r="H232" i="2"/>
  <c r="I229" i="2"/>
  <c r="H228" i="2"/>
  <c r="H227" i="2"/>
  <c r="H226" i="2"/>
  <c r="H225" i="2"/>
  <c r="H229" i="2" s="1"/>
  <c r="H224" i="2"/>
  <c r="H223" i="2"/>
  <c r="H220" i="2"/>
  <c r="E221" i="2" s="1"/>
  <c r="H219" i="2"/>
  <c r="H216" i="2"/>
  <c r="H215" i="2"/>
  <c r="H214" i="2"/>
  <c r="H213" i="2"/>
  <c r="H212" i="2"/>
  <c r="H211" i="2"/>
  <c r="I208" i="2"/>
  <c r="E318" i="2" s="1"/>
  <c r="H207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208" i="2" s="1"/>
  <c r="E209" i="2" s="1"/>
  <c r="H188" i="2"/>
  <c r="H186" i="2"/>
  <c r="H185" i="2"/>
  <c r="H184" i="2"/>
  <c r="H183" i="2"/>
  <c r="H182" i="2"/>
  <c r="H181" i="2"/>
  <c r="H180" i="2"/>
  <c r="H179" i="2"/>
  <c r="H189" i="2" s="1"/>
  <c r="E169" i="2"/>
  <c r="E165" i="2"/>
  <c r="H163" i="2"/>
  <c r="H161" i="2"/>
  <c r="H160" i="2"/>
  <c r="H159" i="2"/>
  <c r="H158" i="2"/>
  <c r="H154" i="2"/>
  <c r="H152" i="2"/>
  <c r="H151" i="2"/>
  <c r="H150" i="2"/>
  <c r="H148" i="2"/>
  <c r="H155" i="2" s="1"/>
  <c r="I133" i="2"/>
  <c r="H132" i="2"/>
  <c r="H131" i="2"/>
  <c r="H129" i="2"/>
  <c r="H128" i="2"/>
  <c r="H127" i="2"/>
  <c r="H133" i="2" s="1"/>
  <c r="H123" i="2"/>
  <c r="H120" i="2"/>
  <c r="H119" i="2"/>
  <c r="H118" i="2"/>
  <c r="H124" i="2" s="1"/>
  <c r="E125" i="2" s="1"/>
  <c r="H117" i="2"/>
  <c r="I114" i="2"/>
  <c r="H113" i="2"/>
  <c r="H112" i="2"/>
  <c r="H111" i="2"/>
  <c r="H110" i="2"/>
  <c r="H114" i="2" s="1"/>
  <c r="H109" i="2"/>
  <c r="I106" i="2"/>
  <c r="E138" i="2" s="1"/>
  <c r="H105" i="2"/>
  <c r="H104" i="2"/>
  <c r="H103" i="2"/>
  <c r="H102" i="2"/>
  <c r="H106" i="2" s="1"/>
  <c r="E140" i="2" s="1"/>
  <c r="E142" i="2" s="1"/>
  <c r="H101" i="2"/>
  <c r="H86" i="2"/>
  <c r="H85" i="2"/>
  <c r="H84" i="2"/>
  <c r="H83" i="2"/>
  <c r="H82" i="2"/>
  <c r="H81" i="2"/>
  <c r="H87" i="2" s="1"/>
  <c r="E88" i="2" s="1"/>
  <c r="H80" i="2"/>
  <c r="I77" i="2"/>
  <c r="H76" i="2"/>
  <c r="H75" i="2"/>
  <c r="H74" i="2"/>
  <c r="H73" i="2"/>
  <c r="H77" i="2" s="1"/>
  <c r="H72" i="2"/>
  <c r="H68" i="2"/>
  <c r="H67" i="2"/>
  <c r="H66" i="2"/>
  <c r="H65" i="2"/>
  <c r="H69" i="2" s="1"/>
  <c r="E70" i="2" s="1"/>
  <c r="E59" i="2"/>
  <c r="H57" i="2"/>
  <c r="H56" i="2"/>
  <c r="H55" i="2"/>
  <c r="H54" i="2"/>
  <c r="H53" i="2"/>
  <c r="H52" i="2"/>
  <c r="I48" i="2"/>
  <c r="H47" i="2"/>
  <c r="H46" i="2"/>
  <c r="H45" i="2"/>
  <c r="H44" i="2"/>
  <c r="H43" i="2"/>
  <c r="H48" i="2" s="1"/>
  <c r="I40" i="2"/>
  <c r="H39" i="2"/>
  <c r="H38" i="2"/>
  <c r="H37" i="2"/>
  <c r="H36" i="2"/>
  <c r="H35" i="2"/>
  <c r="H40" i="2" s="1"/>
  <c r="E94" i="2" s="1"/>
  <c r="E94" i="4" l="1"/>
  <c r="E96" i="4" s="1"/>
  <c r="E41" i="4"/>
  <c r="E320" i="4"/>
  <c r="E190" i="4"/>
  <c r="E289" i="4"/>
  <c r="E140" i="4"/>
  <c r="E142" i="4" s="1"/>
  <c r="E107" i="4"/>
  <c r="E171" i="4"/>
  <c r="E173" i="4" s="1"/>
  <c r="E156" i="4"/>
  <c r="A329" i="4"/>
  <c r="E277" i="4"/>
  <c r="E230" i="4"/>
  <c r="E41" i="2"/>
  <c r="E78" i="2"/>
  <c r="E289" i="2"/>
  <c r="E277" i="2"/>
  <c r="E314" i="2"/>
  <c r="E134" i="2"/>
  <c r="E230" i="2"/>
  <c r="E49" i="2"/>
  <c r="E115" i="2"/>
  <c r="E171" i="2"/>
  <c r="E173" i="2" s="1"/>
  <c r="E156" i="2"/>
  <c r="E320" i="2"/>
  <c r="E190" i="2"/>
  <c r="A329" i="2"/>
  <c r="E107" i="2"/>
  <c r="E92" i="2"/>
  <c r="E96" i="2" s="1"/>
  <c r="E322" i="4" l="1"/>
  <c r="A332" i="4"/>
  <c r="A335" i="4" s="1"/>
  <c r="E322" i="2"/>
  <c r="A332" i="2"/>
  <c r="A335" i="2" s="1"/>
</calcChain>
</file>

<file path=xl/sharedStrings.xml><?xml version="1.0" encoding="utf-8"?>
<sst xmlns="http://schemas.openxmlformats.org/spreadsheetml/2006/main" count="1548" uniqueCount="319">
  <si>
    <t>Health, Safety &amp; Environmental Department</t>
  </si>
  <si>
    <t xml:space="preserve"> HSE site inspection performance evaluations</t>
  </si>
  <si>
    <t>Project : Social Housing Building</t>
  </si>
  <si>
    <t>Inspection No: 1</t>
  </si>
  <si>
    <t xml:space="preserve">Location: Badr City </t>
  </si>
  <si>
    <t>Date of Inspection: 06/07/2025</t>
  </si>
  <si>
    <t>Inspector: Tamer Agamy</t>
  </si>
  <si>
    <t>SPMS Ratings for:  ( Social Housing Building )</t>
  </si>
  <si>
    <t>Positive Findings:</t>
  </si>
  <si>
    <t>1-  Flammable materials are secured and stored</t>
  </si>
  <si>
    <t>2-Hand tools are in good condition and quality.</t>
  </si>
  <si>
    <t>3- drinking water provided at work place with enough quantity</t>
  </si>
  <si>
    <t>4- Toilets are clean and detergents are provided</t>
  </si>
  <si>
    <r>
      <rPr>
        <b/>
        <sz val="12"/>
        <color theme="1"/>
        <rFont val="Arial"/>
        <family val="2"/>
      </rPr>
      <t>Negative findings and Areas for Improvement</t>
    </r>
    <r>
      <rPr>
        <b/>
        <sz val="10"/>
        <color theme="1"/>
        <rFont val="Arial"/>
        <family val="2"/>
      </rPr>
      <t>:</t>
    </r>
  </si>
  <si>
    <t>1- Poor arrangement of materials</t>
  </si>
  <si>
    <t>2- No safety management on site..
 3- No safety &amp; environment control measures on site.
4-  No PPE or fall protection on site.</t>
  </si>
  <si>
    <t xml:space="preserve">Date of Next Inspection:  </t>
  </si>
  <si>
    <t>Name of Inspector: Tamer Agamy</t>
  </si>
  <si>
    <t>Date: 06/07/2025</t>
  </si>
  <si>
    <t>SPMS Element</t>
  </si>
  <si>
    <t>Score</t>
  </si>
  <si>
    <t>Health and Safety Management</t>
  </si>
  <si>
    <t>1.0 HSE Organisation</t>
  </si>
  <si>
    <t>N/A</t>
  </si>
  <si>
    <t>Achieved score</t>
  </si>
  <si>
    <t>Total Score</t>
  </si>
  <si>
    <t>1.1  HSE Policy Issued and Displayed</t>
  </si>
  <si>
    <t>A</t>
  </si>
  <si>
    <t xml:space="preserve"> </t>
  </si>
  <si>
    <t>1.2  Management HSE Responsibilities and Duties in place</t>
  </si>
  <si>
    <t>1.3  Responsibilities and Duties understood &amp;  followed</t>
  </si>
  <si>
    <t>1.4  HSE Appointments made for Fire, First Aid,  etc.</t>
  </si>
  <si>
    <t>1.5  Adequate HSE Staff appointed  for the contract</t>
  </si>
  <si>
    <t xml:space="preserve">Percentage </t>
  </si>
  <si>
    <t>%</t>
  </si>
  <si>
    <t>2.0 Project Health and Safety Plan</t>
  </si>
  <si>
    <t>2.1  HSE Plan in Place and Implemented</t>
  </si>
  <si>
    <t>2.2  Plan up to Date with project requirements and risk</t>
  </si>
  <si>
    <t>2.3  Management Reviews completed and Plan Updated</t>
  </si>
  <si>
    <t>2.4  Issued to Senior Management</t>
  </si>
  <si>
    <t>2.5  Issued to Contractors</t>
  </si>
  <si>
    <t xml:space="preserve">Rating </t>
  </si>
  <si>
    <t>3.0  General HSE Communication</t>
  </si>
  <si>
    <t>3.1 Toolbox talks completed as per schedule / Requirements</t>
  </si>
  <si>
    <t>3.2  Specific Toolbox talks to Project / Requirements</t>
  </si>
  <si>
    <t>3.3  Toolbox talks relevant to weekly taskes</t>
  </si>
  <si>
    <t>3.4  Daily brief to HSE issues on site</t>
  </si>
  <si>
    <t>3.5  HSE Notice Boards Posted / Up to Date</t>
  </si>
  <si>
    <t>3.6  Key information communicated to Engineer / Supervisores</t>
  </si>
  <si>
    <r>
      <rPr>
        <sz val="10"/>
        <color rgb="FFFF0000"/>
        <rFont val="Arial"/>
        <family val="2"/>
      </rPr>
      <t>3.7 Project management committed to guarantee that the contractors provide an appropriate PPEs for the assigned job</t>
    </r>
    <r>
      <rPr>
        <sz val="10"/>
        <color theme="1"/>
        <rFont val="Arial"/>
        <family val="2"/>
      </rPr>
      <t>.</t>
    </r>
  </si>
  <si>
    <t>Rating</t>
  </si>
  <si>
    <t>Inspection</t>
  </si>
  <si>
    <t xml:space="preserve">4.0 Health and Safety Inductions </t>
  </si>
  <si>
    <t>4.1  HSE Induction Specific to Project/ PM/ CM</t>
  </si>
  <si>
    <t>4.2  Project management committed to refer the employees /  contractor to the OH&amp;S  Department before starting work to obtain HSE induction and ensure its compliance with safety standards on first Day of Work.</t>
  </si>
  <si>
    <t>4.3  Subcontractors employees  included  &amp; sign</t>
  </si>
  <si>
    <t>4.4   Induction Records and Registers Maintained.</t>
  </si>
  <si>
    <t>5.0 Project HSE Training</t>
  </si>
  <si>
    <t xml:space="preserve">5.1  HSE Training Needs Identified </t>
  </si>
  <si>
    <t>5.2  In line with project requirements and risk areas</t>
  </si>
  <si>
    <t xml:space="preserve">5.3  Reviews / follow-up  of training completed </t>
  </si>
  <si>
    <t>5.4  Task /Trade Training Conducted work permit related</t>
  </si>
  <si>
    <t>5.5  Records /Registers Maintained</t>
  </si>
  <si>
    <t>6.0 Fire Safety Management</t>
  </si>
  <si>
    <t>6.1 Fire risk assessments completed for all areas</t>
  </si>
  <si>
    <t>6.2 Personnel trained in fire safety arrangements</t>
  </si>
  <si>
    <t>6.3 Fire Control zones identified and protected</t>
  </si>
  <si>
    <t>6.4 Fire Incidents investigated and actions closed out</t>
  </si>
  <si>
    <t>6.5 Permit to work system for high risk activities / fire exposure</t>
  </si>
  <si>
    <t>6.6 Fire Management Procedure in Place</t>
  </si>
  <si>
    <t>6.7 Fire Fighting Equipment Checked /  Log of Inspections</t>
  </si>
  <si>
    <t xml:space="preserve">HSE Management total score    </t>
  </si>
  <si>
    <t xml:space="preserve">HSE Management total score including the N/A      </t>
  </si>
  <si>
    <t>HSE Management achieved score</t>
  </si>
  <si>
    <t>HSE Management percentage %</t>
  </si>
  <si>
    <t>Risk Management</t>
  </si>
  <si>
    <t>7.0 Project Hazard &amp; Risk Assessment</t>
  </si>
  <si>
    <t>7.1  General Hazard and Risk Assessment completed ( project)</t>
  </si>
  <si>
    <t>7.2  Reviewed and Updated inline with project activities</t>
  </si>
  <si>
    <t>7.3  workforce attaned the risk Decision</t>
  </si>
  <si>
    <t>7.4  Control Measures identified and implemented</t>
  </si>
  <si>
    <t>7.5  Personnel Trained/Competent to conduct risk assessments</t>
  </si>
  <si>
    <t>8.0 Accident / Incident  Management</t>
  </si>
  <si>
    <t>8.1 Procedure developed for the project and implemented</t>
  </si>
  <si>
    <t>8.2 Investigation completed with right root cause</t>
  </si>
  <si>
    <t>8.3 Investigation Reports issued to senior management</t>
  </si>
  <si>
    <t>8.4 Root cause reviewed with the procedures</t>
  </si>
  <si>
    <t>8.5 Projects Management Involved in Investigation Process</t>
  </si>
  <si>
    <t>9.0  Subcontractors Risk Management  / Communication</t>
  </si>
  <si>
    <t>9.1  Generic Hazard and Risk Identified for Work Activities</t>
  </si>
  <si>
    <t>9.2   Incorporated into overall risk profile for the project</t>
  </si>
  <si>
    <t xml:space="preserve">9.3   HSE Alerts Issued </t>
  </si>
  <si>
    <t xml:space="preserve">9.4   Contractors inducted and informed of key processes </t>
  </si>
  <si>
    <t>9.5  Method Statements produced by subcontractors</t>
  </si>
  <si>
    <t>9.6  A pre-start meeting must be held with all sub-contractors</t>
  </si>
  <si>
    <t>9.7  Committed to apply A full scope evaluation for the sub-contractors to ensure that they are complying to HSE rules (Induction, PPE, underage policy, pre-start meeting, etc.</t>
  </si>
  <si>
    <t xml:space="preserve">10.0  Chemical management </t>
  </si>
  <si>
    <t>10.1 Storage conditions are acceptable in storage areas</t>
  </si>
  <si>
    <t xml:space="preserve">10.2 All chemicals are clearly identified </t>
  </si>
  <si>
    <t>10.3 Chemical products used on site are in second containment</t>
  </si>
  <si>
    <t>10.4  Spill kits are available on site at the areas where there potentially a spill could happen</t>
  </si>
  <si>
    <t>10.5 MSDS are available for the chemical use</t>
  </si>
  <si>
    <t>10.6   Warehouse committed not to receiving any supply of chemicals without supplying MSDS to the HSE Department In the project.</t>
  </si>
  <si>
    <t xml:space="preserve">   Risk Management total score                                                                                       </t>
  </si>
  <si>
    <t xml:space="preserve">   Risk Management total score including the N/A                                                                                      </t>
  </si>
  <si>
    <t xml:space="preserve">   Risk Management achieved score                                                                                     </t>
  </si>
  <si>
    <t xml:space="preserve">   Risk Management percentage %                                                                                     </t>
  </si>
  <si>
    <t>n</t>
  </si>
  <si>
    <t>Inspections</t>
  </si>
  <si>
    <t xml:space="preserve">11.0 HSE inspection </t>
  </si>
  <si>
    <t xml:space="preserve">11.1  HSE Inspection planned and conducted to programme </t>
  </si>
  <si>
    <t>11.2  An inspection must be done by a competent person</t>
  </si>
  <si>
    <t>11.3  Results of  Inspection communicated and action identified</t>
  </si>
  <si>
    <t>11.4  Inspection covering health and safety plan + key risk of project</t>
  </si>
  <si>
    <t>11.5 Inspection Analysis in line with works and risk rated</t>
  </si>
  <si>
    <t>11.6  Results discussed in senior management meetings</t>
  </si>
  <si>
    <t>11.7  The Supervisors &amp; Sub-contractors Committed to use an inspected equipments.</t>
  </si>
  <si>
    <t>12.0  Cold Work Perimt</t>
  </si>
  <si>
    <t>12.1  Are the work permit in Place</t>
  </si>
  <si>
    <t>12.2  Work Permit including all work related</t>
  </si>
  <si>
    <t>12.3  Work Permit signed from each responsibles</t>
  </si>
  <si>
    <t>12.4  Work permit closed on time</t>
  </si>
  <si>
    <t>12.5 The risks and preventive measures related to the work permit are identified by the responsible supervisor and followed up and implemented</t>
  </si>
  <si>
    <t>12.6  Work Permit log avalibale on HSE Office</t>
  </si>
  <si>
    <t xml:space="preserve"> Inspections total score                                                                                </t>
  </si>
  <si>
    <t xml:space="preserve"> Inspections total score including the N/A                                                                             </t>
  </si>
  <si>
    <t xml:space="preserve"> Inspections achieved score                                                                             </t>
  </si>
  <si>
    <t xml:space="preserve">Inspections percentage %                                                                              </t>
  </si>
  <si>
    <t>General Site Performance</t>
  </si>
  <si>
    <t>13.0  General Site Performance</t>
  </si>
  <si>
    <t xml:space="preserve">13.1  Workers using correct PPE </t>
  </si>
  <si>
    <t>13.2  Tools and equipment being used by operative safe to use</t>
  </si>
  <si>
    <t>13.3  Safety Sign visible and located in prominent areas</t>
  </si>
  <si>
    <t>13.4 Permit in place for work activity and in compliance</t>
  </si>
  <si>
    <t>13.5 Emergency access is clear to be in use</t>
  </si>
  <si>
    <t>13.6  Electrical leads/equipment in safe condition &amp; protected</t>
  </si>
  <si>
    <t>13.7  Housekeeping maintained to acceptable levels of safety</t>
  </si>
  <si>
    <t>13.8  Fire Protection measures in place .i.e. fire points</t>
  </si>
  <si>
    <t>13.9 Committed to apply up An appropriate lighting system during night shift</t>
  </si>
  <si>
    <t>13.10 Walkways and common areas free from obstructions</t>
  </si>
  <si>
    <t xml:space="preserve">14.0  Maintenance &amp; Fabrication Workshop </t>
  </si>
  <si>
    <t>14.1 Lighting is sufficient</t>
  </si>
  <si>
    <t xml:space="preserve">14.2 Grinding machine has a protection cover and adequate desk. </t>
  </si>
  <si>
    <t>14.3 Electrical equipment and tools are inspected with color codes.</t>
  </si>
  <si>
    <t>14.4 Flammable materials are secured and stored</t>
  </si>
  <si>
    <t>14.5 Firefighting system planed and implemented</t>
  </si>
  <si>
    <t>14.6 Hand tools are in good condition and quality.</t>
  </si>
  <si>
    <t xml:space="preserve">14.7 Handling used oil procedures are followed in a safe practice an   </t>
  </si>
  <si>
    <t>14.8 All precautions for hot work (welding, cutting) are implemented.</t>
  </si>
  <si>
    <t>14.9 Housekeeping and material arrangement .</t>
  </si>
  <si>
    <t xml:space="preserve">14.10 Are all employees have a suitable PPE and appropriate to their activates?  </t>
  </si>
  <si>
    <t>Smoking prohibition signs are posted in the place and clear for all workers and visitors.</t>
  </si>
  <si>
    <t>14.12  Mobile tank must have an earthing</t>
  </si>
  <si>
    <t>14. 13 Safety signs are available in all workplace.</t>
  </si>
  <si>
    <t>14.14 Floors are flatting and clean against slipping hazards.</t>
  </si>
  <si>
    <t>14.15 Committed to provide Skill level certificate  for (grinding machine operator).</t>
  </si>
  <si>
    <t xml:space="preserve">14.16 Waste management procedures are followed. </t>
  </si>
  <si>
    <t xml:space="preserve">15.0 Lifting and rigging operations </t>
  </si>
  <si>
    <t>15.1 Does all lifting and rigging equipment are inspected and color coded.</t>
  </si>
  <si>
    <t>15.2 Calibration certificates for all lifting equipment and      gears are valid and provided inside the crane.</t>
  </si>
  <si>
    <t>15.3 Are the operators, riggers and banks man trained and competent?</t>
  </si>
  <si>
    <t>15.4 Pre use inspection is carried out?</t>
  </si>
  <si>
    <t>15.5 Is the critical lifting operation assessed and planned by competent person?</t>
  </si>
  <si>
    <t>15.6 A drug test must be held for crane operators &amp; riggers</t>
  </si>
  <si>
    <t>15.7 A communiction method between operators &amp; riggers must be provided, tested and sufficient.</t>
  </si>
  <si>
    <t>15.8 Skill level certificate must be provided for (operators, riggers)</t>
  </si>
  <si>
    <t xml:space="preserve">15.9 Operators licenses are available and valid </t>
  </si>
  <si>
    <t>16.0 Hot works (cutting &amp; Welding)</t>
  </si>
  <si>
    <t>16.1 Hot work permit copy is provided at work place.</t>
  </si>
  <si>
    <t>16.2 Are the work permit signed from each one</t>
  </si>
  <si>
    <t>16.3 Are the work Permit is closed on time</t>
  </si>
  <si>
    <t>16.4 Fire extinguishers and blankets are available on site for the hot works.</t>
  </si>
  <si>
    <t>16.5 Are all welding machines inspected and in a good condition and color coded.</t>
  </si>
  <si>
    <t xml:space="preserve">16.6 Grinding machine has a protection cover and adequate desk. </t>
  </si>
  <si>
    <t xml:space="preserve">17.0 Working at height and fall protection </t>
  </si>
  <si>
    <t xml:space="preserve">17.1 Personal fall arrest system are correctly used (well worn, use of suitable anchor point…) </t>
  </si>
  <si>
    <t>17.2 All scaffolds are in good conditions and inspected and tagged. By the right scaffolding inspectors</t>
  </si>
  <si>
    <r>
      <t xml:space="preserve">17.3 </t>
    </r>
    <r>
      <rPr>
        <sz val="10"/>
        <color theme="1"/>
        <rFont val="Arial"/>
        <family val="2"/>
      </rPr>
      <t>Safety Harnesses and lanyard in a good condition and used correctly.</t>
    </r>
  </si>
  <si>
    <r>
      <t xml:space="preserve">17.4 </t>
    </r>
    <r>
      <rPr>
        <sz val="10"/>
        <color theme="1"/>
        <rFont val="Arial"/>
        <family val="2"/>
      </rPr>
      <t>Are the scaffolders trained and competent?</t>
    </r>
    <r>
      <rPr>
        <sz val="10"/>
        <color rgb="FF000000"/>
        <rFont val="Arial"/>
        <family val="2"/>
      </rPr>
      <t>( Training Sheet avalibale)</t>
    </r>
  </si>
  <si>
    <r>
      <t xml:space="preserve">17.5 </t>
    </r>
    <r>
      <rPr>
        <sz val="10"/>
        <color theme="1"/>
        <rFont val="Arial"/>
        <family val="2"/>
      </rPr>
      <t xml:space="preserve">Does all workers assigned to work at heights received training? </t>
    </r>
    <r>
      <rPr>
        <sz val="10"/>
        <color rgb="FF000000"/>
        <rFont val="Arial"/>
        <family val="2"/>
      </rPr>
      <t>( Training Sheet avalibale)</t>
    </r>
  </si>
  <si>
    <r>
      <t xml:space="preserve">17.6 </t>
    </r>
    <r>
      <rPr>
        <sz val="10"/>
        <color theme="1"/>
        <rFont val="Arial"/>
        <family val="2"/>
      </rPr>
      <t xml:space="preserve">Does the scaffold design prevent falling of people and objects (toe board, handrails, midrails and access ladder) </t>
    </r>
  </si>
  <si>
    <r>
      <t xml:space="preserve">17.7 </t>
    </r>
    <r>
      <rPr>
        <sz val="10"/>
        <color theme="1"/>
        <rFont val="Arial"/>
        <family val="2"/>
      </rPr>
      <t>Are the scaffold material in a good condition and quality?</t>
    </r>
  </si>
  <si>
    <r>
      <t xml:space="preserve">17.8 </t>
    </r>
    <r>
      <rPr>
        <sz val="10"/>
        <color theme="1"/>
        <rFont val="Arial"/>
        <family val="2"/>
      </rPr>
      <t xml:space="preserve">If the scaffold highest more than 7 meters is attached in fixed wall or anchor point 4 meters.  </t>
    </r>
  </si>
  <si>
    <t xml:space="preserve">17.9 Committed to provide Skill level certificate  for (scaffold technicians) </t>
  </si>
  <si>
    <t>17.10 Stop any ongoing work during the erictionof scaffold or if there are works at heights in this area</t>
  </si>
  <si>
    <t xml:space="preserve">17.11 A design or a calculation sheet must be provided for scaffold </t>
  </si>
  <si>
    <t>17.12 are the scaffolding logs are avalibale</t>
  </si>
  <si>
    <t>18.0 Camp accommodation</t>
  </si>
  <si>
    <r>
      <t>18.1</t>
    </r>
    <r>
      <rPr>
        <b/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Level of housekeeping and cleanliness of the rooms is acceptable?</t>
    </r>
  </si>
  <si>
    <r>
      <t>18.2</t>
    </r>
    <r>
      <rPr>
        <b/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Emergency evacuation procedures are in place and followed </t>
    </r>
  </si>
  <si>
    <r>
      <t>18.3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Assembly point identified and known to everyone? </t>
    </r>
  </si>
  <si>
    <r>
      <t>18.4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Toilets are clean and soap is provided?</t>
    </r>
  </si>
  <si>
    <r>
      <t>18.5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Number of toilets are enough for worker?</t>
    </r>
  </si>
  <si>
    <r>
      <t>18.6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Sewage tank is designed underground and covered well?</t>
    </r>
  </si>
  <si>
    <r>
      <t>18.7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Sewage disposal is carrying out by approved company? </t>
    </r>
  </si>
  <si>
    <r>
      <t>18.8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Gas cylinders are used in cooking are secured and placed in a safe zone and equipped with regulator. </t>
    </r>
  </si>
  <si>
    <r>
      <t>18.9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Firefighting system planed and implemented, adequate number of fire extinguishers are in place and inspected.</t>
    </r>
  </si>
  <si>
    <t>19.0 Electrical Hazards</t>
  </si>
  <si>
    <t>19.1 All electrical installations/materials including temporary wiring, panels, boxes and fittings are grounded?</t>
  </si>
  <si>
    <t>19.2 All electrical panels and fittings are closed, locked, are provided with external emergency breakers and correctly identified with electrical risk tags</t>
  </si>
  <si>
    <t xml:space="preserve">19.3 All electrical panels &amp; generators must be top guarded to be protected from rain &amp; sun </t>
  </si>
  <si>
    <t>19.4 All electrical panels must contain a GFCI &amp; a mirror</t>
  </si>
  <si>
    <t>19.5 An extinguisher is present near each electrical panel, generator</t>
  </si>
  <si>
    <t>19.6 All electrical materials (cables, tools…) are in good condition, quarterly inspected and marked?</t>
  </si>
  <si>
    <r>
      <t xml:space="preserve">19.7 </t>
    </r>
    <r>
      <rPr>
        <sz val="10"/>
        <color theme="1"/>
        <rFont val="Arial"/>
        <family val="2"/>
      </rPr>
      <t>Safe cables management is applied at the work place?</t>
    </r>
  </si>
  <si>
    <r>
      <t xml:space="preserve">19.8 </t>
    </r>
    <r>
      <rPr>
        <sz val="10"/>
        <color theme="1"/>
        <rFont val="Arial"/>
        <family val="2"/>
      </rPr>
      <t xml:space="preserve">Lockout &amp; tag out (LOTO) system is implemented and followed by all people? </t>
    </r>
  </si>
  <si>
    <t>20.0 Excavations.</t>
  </si>
  <si>
    <t>20.1 Are all underground hazard and utilities (pipe lines, elec. cables, communication….etc.) been identified?</t>
  </si>
  <si>
    <t xml:space="preserve">20.2 Excavation methods (shoring, pinching and sloping) are used to prevent collapse of excavation?  </t>
  </si>
  <si>
    <t>20.3 Warning signs and hard barriers around excavation are in good state to prevent falling people and equipment?</t>
  </si>
  <si>
    <r>
      <t xml:space="preserve">20.4 </t>
    </r>
    <r>
      <rPr>
        <sz val="10"/>
        <color rgb="FF000000"/>
        <rFont val="Arial"/>
        <family val="2"/>
      </rPr>
      <t>Daily excavation inspection sheet is correctly fulfilled for each excavation?</t>
    </r>
  </si>
  <si>
    <r>
      <t xml:space="preserve">20.5 </t>
    </r>
    <r>
      <rPr>
        <sz val="10"/>
        <color rgb="FF000000"/>
        <rFont val="Arial"/>
        <family val="2"/>
      </rPr>
      <t>Suitable and safe means of access/egress (1 access ramp or ladder every 10 meters)</t>
    </r>
  </si>
  <si>
    <t>20.6 Excavation permit copy in place?</t>
  </si>
  <si>
    <t>21.0 Emergency Preparedness.</t>
  </si>
  <si>
    <t xml:space="preserve">21.1 Assembly point identified and known to everyone? </t>
  </si>
  <si>
    <t>21.2 Does the emergency plan developed?</t>
  </si>
  <si>
    <r>
      <t xml:space="preserve">21.3 </t>
    </r>
    <r>
      <rPr>
        <sz val="10"/>
        <color rgb="FF000000"/>
        <rFont val="Arial"/>
        <family val="2"/>
      </rPr>
      <t>Fire Extinguishers are adequate in number and type, and inspected?</t>
    </r>
  </si>
  <si>
    <t xml:space="preserve">21.4 Trauma center is provided with emergency first aid medicines?   </t>
  </si>
  <si>
    <t>21.5 Accident and near miss reporting procedures are communicated with all project personnel?</t>
  </si>
  <si>
    <t>21.6 Are emergency contact number distributed on site and known to every single person?</t>
  </si>
  <si>
    <t xml:space="preserve">21.7 Carry out emergency drills periodically? </t>
  </si>
  <si>
    <t>21.8 Is the ambulance and fire truck provided to the project?</t>
  </si>
  <si>
    <t>21.9 Emergency access, egress, or fire exit are free of obstacles at all times and have been identified?</t>
  </si>
  <si>
    <t>22.0 Environmental &amp; welfare general items.</t>
  </si>
  <si>
    <t>22.1 Is the environmental plan provided at the project?</t>
  </si>
  <si>
    <t>22.2 Waste management and segregation procedure are followed correctly?</t>
  </si>
  <si>
    <t>22.3 All waste types (domestic, sewage, hazardous, solid) are disposed by approved environmental services company?</t>
  </si>
  <si>
    <t xml:space="preserve">22.5 secondary containment is applied for chemical storage area and generators? </t>
  </si>
  <si>
    <t>22.6 Toilets must have periodic maintenance</t>
  </si>
  <si>
    <r>
      <t>22.7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Toilets are clean and detergents are provided?</t>
    </r>
  </si>
  <si>
    <r>
      <t>22.8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Number of toilets are enough for workers and staff?</t>
    </r>
  </si>
  <si>
    <t>22.9 Sewage tank must be emptied periodically by a permitted contractor</t>
  </si>
  <si>
    <r>
      <t>22.10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Sewage tank is designed underground and covered well?</t>
    </r>
  </si>
  <si>
    <t xml:space="preserve">22.11 Is the drinking water provided at work place with enough quantity   (4 liters for each person per day) </t>
  </si>
  <si>
    <t>22.12 Is drinking water lab analysis carried out regularly?</t>
  </si>
  <si>
    <t>22.13 Noise measurement device is provided and noise monitored?</t>
  </si>
  <si>
    <t>22.14 Are the environmental signs been posted where it is necessary?</t>
  </si>
  <si>
    <t>22.15 Appropriate PPE for chemicals are provided?</t>
  </si>
  <si>
    <t>23.0 Management Support</t>
  </si>
  <si>
    <r>
      <t xml:space="preserve">23.1 </t>
    </r>
    <r>
      <rPr>
        <sz val="10"/>
        <color rgb="FF000000"/>
        <rFont val="Arial"/>
        <family val="2"/>
      </rPr>
      <t>Is there an adequate authorization given to HSE Department by project management?</t>
    </r>
  </si>
  <si>
    <r>
      <t>23.2</t>
    </r>
    <r>
      <rPr>
        <sz val="12"/>
        <color theme="1"/>
        <rFont val="Times New Roman"/>
        <family val="1"/>
      </rPr>
      <t xml:space="preserve"> </t>
    </r>
    <r>
      <rPr>
        <sz val="10"/>
        <color rgb="FF000000"/>
        <rFont val="Arial"/>
        <family val="2"/>
      </rPr>
      <t>Is the PM or CM participating in the weekly HSE meeting and walk down?</t>
    </r>
    <r>
      <rPr>
        <sz val="11"/>
        <color rgb="FF000000"/>
        <rFont val="Calibri"/>
        <family val="2"/>
      </rPr>
      <t xml:space="preserve"> </t>
    </r>
  </si>
  <si>
    <r>
      <t xml:space="preserve">23.3 </t>
    </r>
    <r>
      <rPr>
        <sz val="10"/>
        <color rgb="FF000000"/>
        <rFont val="Arial"/>
        <family val="2"/>
      </rPr>
      <t>Have the PM, CM, Engineers, Supervisors are support implementing the company HSE manual &amp; plan?</t>
    </r>
    <r>
      <rPr>
        <sz val="11"/>
        <color rgb="FF000000"/>
        <rFont val="Calibri"/>
        <family val="2"/>
      </rPr>
      <t xml:space="preserve"> </t>
    </r>
  </si>
  <si>
    <r>
      <t xml:space="preserve">23.4 </t>
    </r>
    <r>
      <rPr>
        <sz val="10"/>
        <color rgb="FF000000"/>
        <rFont val="Arial"/>
        <family val="2"/>
      </rPr>
      <t>Does the safety committee conduct the monthly meeting?</t>
    </r>
  </si>
  <si>
    <r>
      <t xml:space="preserve">23.5 </t>
    </r>
    <r>
      <rPr>
        <sz val="10"/>
        <color rgb="FF000000"/>
        <rFont val="Arial"/>
        <family val="2"/>
      </rPr>
      <t>Is the PM or CM Supporting HSE Disciplinary action taken by HSE Team?</t>
    </r>
  </si>
  <si>
    <t xml:space="preserve">General Site Performance total score                                                                         </t>
  </si>
  <si>
    <t xml:space="preserve">General Site Performance total score including the N/A                                                                           </t>
  </si>
  <si>
    <t xml:space="preserve">General Site Performance achieved Score                                                                          </t>
  </si>
  <si>
    <t xml:space="preserve">General Site Performance percentage %                                                                          </t>
  </si>
  <si>
    <r>
      <t xml:space="preserve">     </t>
    </r>
    <r>
      <rPr>
        <b/>
        <sz val="10"/>
        <color rgb="FF000000"/>
        <rFont val="Arial"/>
        <family val="2"/>
      </rPr>
      <t xml:space="preserve">SPMS Audit Total Rating Score                                                                               </t>
    </r>
  </si>
  <si>
    <r>
      <t xml:space="preserve">     </t>
    </r>
    <r>
      <rPr>
        <b/>
        <sz val="10"/>
        <color rgb="FF000000"/>
        <rFont val="Arial"/>
        <family val="2"/>
      </rPr>
      <t xml:space="preserve">SPMS Audit Total Rating Score including the N/A                                                                             </t>
    </r>
  </si>
  <si>
    <r>
      <t xml:space="preserve">     </t>
    </r>
    <r>
      <rPr>
        <b/>
        <sz val="10"/>
        <color rgb="FF000000"/>
        <rFont val="Arial"/>
        <family val="2"/>
      </rPr>
      <t xml:space="preserve">SPMS Audit Total Rating Score of this project                                                                           </t>
    </r>
  </si>
  <si>
    <r>
      <t xml:space="preserve">     </t>
    </r>
    <r>
      <rPr>
        <b/>
        <sz val="10"/>
        <color rgb="FF000000"/>
        <rFont val="Arial"/>
        <family val="2"/>
      </rPr>
      <t xml:space="preserve">SPMS Audit Total Rating Score for this project percentage                                                                            </t>
    </r>
  </si>
  <si>
    <t>Recommendations and corrective actions required:</t>
  </si>
  <si>
    <t xml:space="preserve">1-  arrangement of materials must be provided </t>
  </si>
  <si>
    <t>2-  safety management on site must be provided _x000D_
 3- safety &amp; environment control measures  must be provided on site._x000D_
4-  PPE and fall protection must be provided on site.</t>
  </si>
  <si>
    <t>1- Health and Safety Organisation</t>
  </si>
  <si>
    <t>2- Project Health and Safety Plan</t>
  </si>
  <si>
    <t>3- General Health and Safety Communication</t>
  </si>
  <si>
    <t xml:space="preserve">4- Health and Safety Inductions </t>
  </si>
  <si>
    <t>5- Project Health and Safety Training</t>
  </si>
  <si>
    <t>6- Fire Safety Management</t>
  </si>
  <si>
    <t>7- Project Hazard &amp; Risk Assessment</t>
  </si>
  <si>
    <t>8- Accident / Incident  Management</t>
  </si>
  <si>
    <t>9- Subcontractors Risk Management  / Communication</t>
  </si>
  <si>
    <t xml:space="preserve">10- Chemical management </t>
  </si>
  <si>
    <t xml:space="preserve">11- Health and Safety Audits </t>
  </si>
  <si>
    <t>12- Health and Safety Inspections</t>
  </si>
  <si>
    <t>13- General Site Performance</t>
  </si>
  <si>
    <t xml:space="preserve">14- Maintenance &amp; Fabrication Workshop </t>
  </si>
  <si>
    <t xml:space="preserve">15- Lifting and rigging operations </t>
  </si>
  <si>
    <t>16- Hot works (cutting &amp; Welding)</t>
  </si>
  <si>
    <t xml:space="preserve">17- Working at height and fall protection </t>
  </si>
  <si>
    <t>18- Camp accommodation</t>
  </si>
  <si>
    <t>19- Electrical Hazards</t>
  </si>
  <si>
    <t>20- Excavations.</t>
  </si>
  <si>
    <t>21- Emergency Preparedness.</t>
  </si>
  <si>
    <t>22- Environmental &amp; welfare general items.</t>
  </si>
  <si>
    <t>23- Management Support</t>
  </si>
  <si>
    <t xml:space="preserve">            Atrium Quality Contractor             </t>
  </si>
  <si>
    <t>Code</t>
  </si>
  <si>
    <t>HSE-PR02-F022</t>
  </si>
  <si>
    <t>Page no.</t>
  </si>
  <si>
    <t>1 OF 8</t>
  </si>
  <si>
    <t>Rev.</t>
  </si>
  <si>
    <t>Date</t>
  </si>
  <si>
    <t>April 22 2020</t>
  </si>
  <si>
    <t xml:space="preserve">Project : Town Square </t>
  </si>
  <si>
    <t>Inspection No: 4</t>
  </si>
  <si>
    <t>Location: Town square - Cairo gate</t>
  </si>
  <si>
    <r>
      <t>SPMS Ratings for:  (</t>
    </r>
    <r>
      <rPr>
        <sz val="10"/>
        <color theme="1"/>
        <rFont val="Arial"/>
        <family val="2"/>
      </rPr>
      <t>Town Square )</t>
    </r>
  </si>
  <si>
    <t xml:space="preserve">1- Warning and guidance sing are clear and well distributed </t>
  </si>
  <si>
    <t xml:space="preserve">2/ access and roads clear and free Frome obstacle </t>
  </si>
  <si>
    <t>3/good safety documents</t>
  </si>
  <si>
    <t>Negative findings and Areas for Improvement:</t>
  </si>
  <si>
    <t>2- some of subcontractors not committed wearing PPE especially safety shoes</t>
  </si>
  <si>
    <t>All project workers must be required to wear personal protective equipment.</t>
  </si>
  <si>
    <r>
      <t xml:space="preserve">This document is a property of " </t>
    </r>
    <r>
      <rPr>
        <b/>
        <sz val="8"/>
        <color rgb="FFFF0000"/>
        <rFont val="Cambria"/>
        <family val="1"/>
      </rPr>
      <t>Atrium Quality Contractors</t>
    </r>
    <r>
      <rPr>
        <b/>
        <sz val="8"/>
        <color theme="1"/>
        <rFont val="Cambria"/>
        <family val="1"/>
      </rPr>
      <t xml:space="preserve"> " and not to be copied or printed for use outside “</t>
    </r>
    <r>
      <rPr>
        <b/>
        <sz val="8"/>
        <color rgb="FFFF0000"/>
        <rFont val="Cambria"/>
        <family val="1"/>
      </rPr>
      <t>Atrium Quality Contractors</t>
    </r>
    <r>
      <rPr>
        <b/>
        <sz val="8"/>
        <color theme="1"/>
        <rFont val="Cambria"/>
        <family val="1"/>
      </rPr>
      <t xml:space="preserve"> " without permission from the issuer, "</t>
    </r>
    <r>
      <rPr>
        <b/>
        <sz val="8"/>
        <color rgb="FFFF0000"/>
        <rFont val="Cambria"/>
        <family val="1"/>
      </rPr>
      <t>HSE Department</t>
    </r>
    <r>
      <rPr>
        <b/>
        <sz val="8"/>
        <color theme="1"/>
        <rFont val="Cambria"/>
        <family val="1"/>
      </rPr>
      <t>", or else it would be an attack on intellectual property rights of the company and be subject to legal accountability.</t>
    </r>
  </si>
  <si>
    <t>SHB</t>
  </si>
  <si>
    <t>TS</t>
  </si>
  <si>
    <t>TOTAL</t>
  </si>
  <si>
    <t>Difference</t>
  </si>
  <si>
    <t>TS Performance</t>
  </si>
  <si>
    <t>SHB Performance</t>
  </si>
  <si>
    <t>Standards</t>
  </si>
  <si>
    <t>Row Labels</t>
  </si>
  <si>
    <t>Sum of SHB</t>
  </si>
  <si>
    <t>high</t>
  </si>
  <si>
    <t>Grand Total</t>
  </si>
  <si>
    <t>Sum of TS</t>
  </si>
  <si>
    <t>Count of Standards</t>
  </si>
  <si>
    <t>Average of SHB</t>
  </si>
  <si>
    <t>Average of TS</t>
  </si>
  <si>
    <t>low</t>
  </si>
  <si>
    <t>Yes</t>
  </si>
  <si>
    <t>No</t>
  </si>
  <si>
    <t>Include in analysis</t>
  </si>
  <si>
    <t>TS over SHB</t>
  </si>
  <si>
    <t>Power of SHB</t>
  </si>
  <si>
    <t>Power of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</si>
</sst>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9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theme="1"/>
      <name val="Times New Roman"/>
      <family val="1"/>
    </font>
    <font>
      <b/>
      <i/>
      <sz val="10"/>
      <color rgb="FFFFFFFF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0"/>
      <name val="Arial"/>
      <family val="2"/>
    </font>
    <font>
      <i/>
      <sz val="10"/>
      <color theme="0"/>
      <name val="Arial"/>
      <family val="2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0"/>
      <color theme="0" tint="-4.9989318521683403E-2"/>
      <name val="Arial"/>
      <family val="2"/>
    </font>
    <font>
      <b/>
      <i/>
      <sz val="10"/>
      <color theme="0" tint="-4.9989318521683403E-2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Cambria"/>
      <family val="1"/>
    </font>
    <font>
      <b/>
      <sz val="8"/>
      <color rgb="FFFF0000"/>
      <name val="Cambria"/>
      <family val="1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0" xfId="1"/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2" borderId="10" xfId="1" applyFont="1" applyFill="1" applyBorder="1" applyAlignment="1" applyProtection="1">
      <alignment vertical="center" wrapText="1"/>
      <protection locked="0"/>
    </xf>
    <xf numFmtId="0" fontId="6" fillId="2" borderId="11" xfId="1" applyFont="1" applyFill="1" applyBorder="1" applyAlignment="1" applyProtection="1">
      <alignment horizontal="left" vertical="center" wrapText="1"/>
      <protection locked="0"/>
    </xf>
    <xf numFmtId="0" fontId="6" fillId="2" borderId="12" xfId="1" applyFont="1" applyFill="1" applyBorder="1" applyAlignment="1" applyProtection="1">
      <alignment horizontal="left" vertical="center" wrapText="1"/>
      <protection locked="0"/>
    </xf>
    <xf numFmtId="0" fontId="6" fillId="2" borderId="13" xfId="1" applyFont="1" applyFill="1" applyBorder="1" applyAlignment="1" applyProtection="1">
      <alignment horizontal="left" vertical="center" wrapText="1"/>
      <protection locked="0"/>
    </xf>
    <xf numFmtId="0" fontId="7" fillId="0" borderId="0" xfId="1" applyFont="1" applyAlignment="1">
      <alignment vertical="center"/>
    </xf>
    <xf numFmtId="0" fontId="5" fillId="0" borderId="0" xfId="1" applyFont="1" applyAlignment="1">
      <alignment horizontal="left" vertical="center" indent="5"/>
    </xf>
    <xf numFmtId="0" fontId="8" fillId="0" borderId="0" xfId="1" applyFont="1" applyAlignment="1">
      <alignment vertical="center"/>
    </xf>
    <xf numFmtId="0" fontId="8" fillId="0" borderId="0" xfId="1" applyFont="1" applyAlignment="1" applyProtection="1">
      <alignment vertical="center"/>
      <protection locked="0"/>
    </xf>
    <xf numFmtId="0" fontId="1" fillId="0" borderId="0" xfId="1" applyProtection="1">
      <protection locked="0"/>
    </xf>
    <xf numFmtId="0" fontId="7" fillId="0" borderId="0" xfId="1" applyFont="1" applyAlignment="1">
      <alignment horizontal="left" vertical="center"/>
    </xf>
    <xf numFmtId="0" fontId="7" fillId="0" borderId="0" xfId="1" applyFont="1" applyAlignment="1" applyProtection="1">
      <alignment horizontal="left" vertical="center" wrapText="1"/>
      <protection locked="0"/>
    </xf>
    <xf numFmtId="0" fontId="9" fillId="0" borderId="0" xfId="1" applyFont="1" applyAlignment="1" applyProtection="1">
      <alignment horizontal="center" vertical="center"/>
      <protection locked="0"/>
    </xf>
    <xf numFmtId="0" fontId="9" fillId="0" borderId="0" xfId="1" applyFont="1" applyAlignment="1" applyProtection="1">
      <alignment horizontal="center" vertical="center"/>
      <protection locked="0"/>
    </xf>
    <xf numFmtId="0" fontId="7" fillId="0" borderId="14" xfId="1" applyFont="1" applyBorder="1" applyAlignment="1" applyProtection="1">
      <alignment horizontal="left" vertical="center" wrapText="1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9" fillId="0" borderId="0" xfId="1" applyFont="1" applyAlignment="1">
      <alignment vertical="center"/>
    </xf>
    <xf numFmtId="0" fontId="7" fillId="0" borderId="11" xfId="1" applyFont="1" applyBorder="1" applyAlignment="1" applyProtection="1">
      <alignment vertical="center" wrapText="1"/>
      <protection locked="0"/>
    </xf>
    <xf numFmtId="0" fontId="7" fillId="0" borderId="13" xfId="1" applyFont="1" applyBorder="1" applyAlignment="1">
      <alignment vertical="center" wrapText="1"/>
    </xf>
    <xf numFmtId="0" fontId="7" fillId="0" borderId="11" xfId="1" applyFont="1" applyBorder="1" applyAlignment="1" applyProtection="1">
      <alignment horizontal="left" vertical="center" wrapText="1"/>
      <protection locked="0"/>
    </xf>
    <xf numFmtId="0" fontId="7" fillId="0" borderId="12" xfId="1" applyFont="1" applyBorder="1" applyAlignment="1" applyProtection="1">
      <alignment horizontal="left" vertical="center" wrapText="1"/>
      <protection locked="0"/>
    </xf>
    <xf numFmtId="0" fontId="7" fillId="0" borderId="13" xfId="1" applyFont="1" applyBorder="1" applyAlignment="1" applyProtection="1">
      <alignment horizontal="left" vertical="center" wrapText="1"/>
      <protection locked="0"/>
    </xf>
    <xf numFmtId="0" fontId="9" fillId="0" borderId="15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vertical="center" wrapText="1"/>
    </xf>
    <xf numFmtId="0" fontId="9" fillId="4" borderId="16" xfId="1" applyFont="1" applyFill="1" applyBorder="1" applyAlignment="1">
      <alignment horizontal="center" vertical="center" wrapText="1"/>
    </xf>
    <xf numFmtId="0" fontId="9" fillId="4" borderId="17" xfId="1" applyFont="1" applyFill="1" applyBorder="1" applyAlignment="1">
      <alignment horizontal="center" vertical="center" wrapText="1"/>
    </xf>
    <xf numFmtId="0" fontId="9" fillId="4" borderId="18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9" fillId="0" borderId="19" xfId="1" applyFont="1" applyBorder="1" applyAlignment="1">
      <alignment vertical="center" wrapText="1"/>
    </xf>
    <xf numFmtId="0" fontId="5" fillId="0" borderId="19" xfId="1" applyFont="1" applyBorder="1" applyAlignment="1" applyProtection="1">
      <alignment horizontal="center" vertical="center" wrapText="1"/>
      <protection locked="0"/>
    </xf>
    <xf numFmtId="0" fontId="5" fillId="0" borderId="20" xfId="1" applyFont="1" applyBorder="1" applyAlignment="1" applyProtection="1">
      <alignment horizontal="center" vertical="center" wrapText="1"/>
      <protection locked="0"/>
    </xf>
    <xf numFmtId="0" fontId="5" fillId="0" borderId="21" xfId="1" applyFont="1" applyBorder="1" applyAlignment="1" applyProtection="1">
      <alignment horizontal="center" vertical="center" wrapText="1"/>
      <protection locked="0"/>
    </xf>
    <xf numFmtId="0" fontId="5" fillId="0" borderId="19" xfId="1" applyFont="1" applyBorder="1" applyAlignment="1">
      <alignment vertical="center" wrapText="1"/>
    </xf>
    <xf numFmtId="0" fontId="1" fillId="0" borderId="15" xfId="1" applyBorder="1" applyAlignment="1">
      <alignment horizontal="center"/>
    </xf>
    <xf numFmtId="0" fontId="9" fillId="0" borderId="22" xfId="1" applyFont="1" applyBorder="1" applyAlignment="1">
      <alignment horizontal="left" vertical="center" wrapText="1"/>
    </xf>
    <xf numFmtId="0" fontId="5" fillId="0" borderId="22" xfId="1" applyFont="1" applyBorder="1" applyAlignment="1" applyProtection="1">
      <alignment horizontal="center" vertical="center" wrapText="1"/>
      <protection locked="0"/>
    </xf>
    <xf numFmtId="0" fontId="5" fillId="0" borderId="23" xfId="1" applyFont="1" applyBorder="1" applyAlignment="1" applyProtection="1">
      <alignment horizontal="center" vertical="center" wrapText="1"/>
      <protection locked="0"/>
    </xf>
    <xf numFmtId="0" fontId="5" fillId="0" borderId="5" xfId="1" applyFont="1" applyBorder="1" applyAlignment="1" applyProtection="1">
      <alignment horizontal="center" vertical="center" wrapText="1"/>
      <protection locked="0"/>
    </xf>
    <xf numFmtId="0" fontId="5" fillId="0" borderId="6" xfId="1" applyFont="1" applyBorder="1" applyAlignment="1" applyProtection="1">
      <alignment horizontal="center" vertical="center" wrapText="1"/>
      <protection locked="0"/>
    </xf>
    <xf numFmtId="0" fontId="5" fillId="0" borderId="24" xfId="1" applyFont="1" applyBorder="1" applyAlignment="1">
      <alignment vertical="center" wrapText="1"/>
    </xf>
    <xf numFmtId="0" fontId="1" fillId="0" borderId="19" xfId="1" applyBorder="1" applyAlignment="1">
      <alignment horizontal="center"/>
    </xf>
    <xf numFmtId="0" fontId="9" fillId="0" borderId="22" xfId="1" applyFont="1" applyBorder="1" applyAlignment="1">
      <alignment vertical="center" wrapText="1"/>
    </xf>
    <xf numFmtId="0" fontId="9" fillId="0" borderId="25" xfId="1" applyFont="1" applyBorder="1" applyAlignment="1">
      <alignment horizontal="left" vertical="center" wrapText="1"/>
    </xf>
    <xf numFmtId="0" fontId="5" fillId="0" borderId="26" xfId="1" applyFont="1" applyBorder="1" applyAlignment="1" applyProtection="1">
      <alignment horizontal="center" vertical="center" wrapText="1"/>
      <protection locked="0"/>
    </xf>
    <xf numFmtId="0" fontId="5" fillId="0" borderId="27" xfId="1" applyFont="1" applyBorder="1" applyAlignment="1" applyProtection="1">
      <alignment horizontal="center" vertical="center" wrapText="1"/>
      <protection locked="0"/>
    </xf>
    <xf numFmtId="0" fontId="5" fillId="0" borderId="28" xfId="1" applyFont="1" applyBorder="1" applyAlignment="1" applyProtection="1">
      <alignment horizontal="center" vertical="center" wrapText="1"/>
      <protection locked="0"/>
    </xf>
    <xf numFmtId="0" fontId="5" fillId="0" borderId="29" xfId="1" applyFont="1" applyBorder="1" applyAlignment="1">
      <alignment vertical="center" wrapText="1"/>
    </xf>
    <xf numFmtId="0" fontId="1" fillId="0" borderId="30" xfId="1" applyBorder="1" applyAlignment="1">
      <alignment horizontal="center"/>
    </xf>
    <xf numFmtId="0" fontId="5" fillId="4" borderId="11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8" fillId="6" borderId="11" xfId="1" applyFont="1" applyFill="1" applyBorder="1" applyAlignment="1">
      <alignment horizontal="center" vertical="center" wrapText="1"/>
    </xf>
    <xf numFmtId="0" fontId="8" fillId="6" borderId="12" xfId="1" applyFont="1" applyFill="1" applyBorder="1" applyAlignment="1">
      <alignment horizontal="center" vertical="center" wrapText="1"/>
    </xf>
    <xf numFmtId="0" fontId="8" fillId="6" borderId="13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right" vertical="center" wrapText="1"/>
    </xf>
    <xf numFmtId="0" fontId="5" fillId="0" borderId="13" xfId="1" applyFont="1" applyBorder="1" applyAlignment="1">
      <alignment vertical="center" wrapText="1"/>
    </xf>
    <xf numFmtId="0" fontId="5" fillId="6" borderId="11" xfId="1" applyFont="1" applyFill="1" applyBorder="1" applyAlignment="1">
      <alignment horizontal="center" vertical="center" wrapText="1"/>
    </xf>
    <xf numFmtId="0" fontId="5" fillId="6" borderId="12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  <xf numFmtId="0" fontId="10" fillId="7" borderId="10" xfId="1" applyFont="1" applyFill="1" applyBorder="1" applyAlignment="1">
      <alignment vertical="center" wrapText="1"/>
    </xf>
    <xf numFmtId="0" fontId="11" fillId="7" borderId="16" xfId="1" applyFont="1" applyFill="1" applyBorder="1" applyAlignment="1">
      <alignment horizontal="center" vertical="center" wrapText="1"/>
    </xf>
    <xf numFmtId="0" fontId="6" fillId="7" borderId="31" xfId="1" applyFont="1" applyFill="1" applyBorder="1" applyAlignment="1">
      <alignment horizontal="center" vertical="center" wrapText="1"/>
    </xf>
    <xf numFmtId="0" fontId="6" fillId="7" borderId="32" xfId="1" applyFont="1" applyFill="1" applyBorder="1" applyAlignment="1">
      <alignment horizontal="center" vertical="center" wrapText="1"/>
    </xf>
    <xf numFmtId="0" fontId="6" fillId="7" borderId="17" xfId="1" applyFont="1" applyFill="1" applyBorder="1" applyAlignment="1">
      <alignment horizontal="center" vertical="center" wrapText="1"/>
    </xf>
    <xf numFmtId="0" fontId="6" fillId="7" borderId="16" xfId="1" applyFont="1" applyFill="1" applyBorder="1" applyAlignment="1">
      <alignment horizontal="center" vertical="center" wrapText="1"/>
    </xf>
    <xf numFmtId="0" fontId="6" fillId="7" borderId="33" xfId="1" applyFont="1" applyFill="1" applyBorder="1" applyAlignment="1">
      <alignment horizontal="center" vertical="center" wrapText="1"/>
    </xf>
    <xf numFmtId="0" fontId="6" fillId="7" borderId="30" xfId="1" applyFont="1" applyFill="1" applyBorder="1" applyAlignment="1">
      <alignment horizontal="center" vertical="center" wrapText="1"/>
    </xf>
    <xf numFmtId="0" fontId="5" fillId="0" borderId="34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5" fillId="0" borderId="35" xfId="1" applyFont="1" applyBorder="1" applyAlignment="1" applyProtection="1">
      <alignment horizontal="center" vertical="center" wrapText="1"/>
      <protection locked="0"/>
    </xf>
    <xf numFmtId="0" fontId="5" fillId="0" borderId="36" xfId="1" applyFont="1" applyBorder="1" applyAlignment="1" applyProtection="1">
      <alignment horizontal="center" vertical="center" wrapText="1"/>
      <protection locked="0"/>
    </xf>
    <xf numFmtId="0" fontId="5" fillId="0" borderId="4" xfId="1" applyFont="1" applyBorder="1" applyAlignment="1" applyProtection="1">
      <alignment horizontal="center" vertical="center" wrapText="1"/>
      <protection locked="0"/>
    </xf>
    <xf numFmtId="0" fontId="9" fillId="0" borderId="29" xfId="1" applyFont="1" applyBorder="1" applyAlignment="1">
      <alignment vertical="center" wrapText="1"/>
    </xf>
    <xf numFmtId="0" fontId="5" fillId="0" borderId="29" xfId="1" applyFont="1" applyBorder="1" applyAlignment="1" applyProtection="1">
      <alignment horizontal="center" vertical="center" wrapText="1"/>
      <protection locked="0"/>
    </xf>
    <xf numFmtId="0" fontId="5" fillId="0" borderId="8" xfId="1" applyFont="1" applyBorder="1" applyAlignment="1" applyProtection="1">
      <alignment horizontal="center" vertical="center" wrapText="1"/>
      <protection locked="0"/>
    </xf>
    <xf numFmtId="0" fontId="5" fillId="0" borderId="37" xfId="1" applyFont="1" applyBorder="1" applyAlignment="1" applyProtection="1">
      <alignment horizontal="center" vertical="center" wrapText="1"/>
      <protection locked="0"/>
    </xf>
    <xf numFmtId="0" fontId="5" fillId="0" borderId="38" xfId="1" applyFont="1" applyBorder="1" applyAlignment="1" applyProtection="1">
      <alignment horizontal="center" vertical="center" wrapText="1"/>
      <protection locked="0"/>
    </xf>
    <xf numFmtId="0" fontId="5" fillId="0" borderId="33" xfId="1" applyFont="1" applyBorder="1" applyAlignment="1" applyProtection="1">
      <alignment horizontal="center" vertical="center" wrapText="1"/>
      <protection locked="0"/>
    </xf>
    <xf numFmtId="0" fontId="5" fillId="0" borderId="14" xfId="1" applyFont="1" applyBorder="1" applyAlignment="1">
      <alignment horizontal="center" vertical="center" wrapText="1"/>
    </xf>
    <xf numFmtId="0" fontId="5" fillId="0" borderId="39" xfId="1" applyFont="1" applyBorder="1" applyAlignment="1">
      <alignment horizontal="center" vertical="center" wrapText="1"/>
    </xf>
    <xf numFmtId="0" fontId="5" fillId="4" borderId="40" xfId="1" applyFont="1" applyFill="1" applyBorder="1" applyAlignment="1">
      <alignment horizontal="center" vertical="center" wrapText="1"/>
    </xf>
    <xf numFmtId="0" fontId="5" fillId="4" borderId="32" xfId="1" applyFont="1" applyFill="1" applyBorder="1" applyAlignment="1">
      <alignment horizontal="center" vertical="center" wrapText="1"/>
    </xf>
    <xf numFmtId="0" fontId="5" fillId="4" borderId="39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9" fillId="4" borderId="31" xfId="1" applyFont="1" applyFill="1" applyBorder="1" applyAlignment="1">
      <alignment horizontal="center" vertical="center" wrapText="1"/>
    </xf>
    <xf numFmtId="0" fontId="9" fillId="4" borderId="12" xfId="1" applyFont="1" applyFill="1" applyBorder="1" applyAlignment="1">
      <alignment horizontal="center" vertical="center" wrapText="1"/>
    </xf>
    <xf numFmtId="0" fontId="9" fillId="4" borderId="41" xfId="1" applyFont="1" applyFill="1" applyBorder="1" applyAlignment="1">
      <alignment horizontal="center" vertical="center" wrapText="1"/>
    </xf>
    <xf numFmtId="0" fontId="9" fillId="4" borderId="33" xfId="1" applyFont="1" applyFill="1" applyBorder="1" applyAlignment="1">
      <alignment horizontal="center" vertical="center" wrapText="1"/>
    </xf>
    <xf numFmtId="0" fontId="9" fillId="4" borderId="30" xfId="1" applyFont="1" applyFill="1" applyBorder="1" applyAlignment="1">
      <alignment horizontal="center" vertical="center" wrapText="1"/>
    </xf>
    <xf numFmtId="0" fontId="9" fillId="0" borderId="15" xfId="1" applyFont="1" applyBorder="1" applyAlignment="1">
      <alignment vertical="center" wrapText="1"/>
    </xf>
    <xf numFmtId="0" fontId="9" fillId="4" borderId="42" xfId="1" applyFont="1" applyFill="1" applyBorder="1" applyAlignment="1">
      <alignment horizontal="center" vertical="center" wrapText="1"/>
    </xf>
    <xf numFmtId="0" fontId="9" fillId="4" borderId="43" xfId="1" applyFont="1" applyFill="1" applyBorder="1" applyAlignment="1">
      <alignment horizontal="center" vertical="center" wrapText="1"/>
    </xf>
    <xf numFmtId="0" fontId="9" fillId="4" borderId="0" xfId="1" applyFont="1" applyFill="1" applyAlignment="1">
      <alignment horizontal="center" vertical="center" wrapText="1"/>
    </xf>
    <xf numFmtId="0" fontId="9" fillId="4" borderId="44" xfId="1" applyFont="1" applyFill="1" applyBorder="1" applyAlignment="1">
      <alignment horizontal="center" vertical="center" wrapText="1"/>
    </xf>
    <xf numFmtId="0" fontId="9" fillId="4" borderId="45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center" vertical="center" wrapText="1"/>
    </xf>
    <xf numFmtId="0" fontId="9" fillId="0" borderId="24" xfId="1" applyFont="1" applyBorder="1" applyAlignment="1">
      <alignment vertical="center" wrapText="1"/>
    </xf>
    <xf numFmtId="0" fontId="5" fillId="0" borderId="46" xfId="1" applyFont="1" applyBorder="1" applyAlignment="1" applyProtection="1">
      <alignment horizontal="center" vertical="center" wrapText="1"/>
      <protection locked="0"/>
    </xf>
    <xf numFmtId="0" fontId="5" fillId="0" borderId="47" xfId="1" applyFont="1" applyBorder="1" applyAlignment="1" applyProtection="1">
      <alignment horizontal="center" vertical="center" wrapText="1"/>
      <protection locked="0"/>
    </xf>
    <xf numFmtId="0" fontId="5" fillId="0" borderId="48" xfId="1" applyFont="1" applyBorder="1" applyAlignment="1" applyProtection="1">
      <alignment horizontal="center" vertical="center" wrapText="1"/>
      <protection locked="0"/>
    </xf>
    <xf numFmtId="0" fontId="5" fillId="0" borderId="39" xfId="1" applyFont="1" applyBorder="1" applyAlignment="1" applyProtection="1">
      <alignment horizontal="center" vertical="center" wrapText="1"/>
      <protection locked="0"/>
    </xf>
    <xf numFmtId="0" fontId="5" fillId="0" borderId="49" xfId="1" applyFont="1" applyBorder="1" applyAlignment="1" applyProtection="1">
      <alignment horizontal="center" vertical="center" wrapText="1"/>
      <protection locked="0"/>
    </xf>
    <xf numFmtId="0" fontId="5" fillId="0" borderId="24" xfId="1" applyFont="1" applyBorder="1" applyAlignment="1" applyProtection="1">
      <alignment horizontal="center" vertical="center" wrapText="1"/>
      <protection locked="0"/>
    </xf>
    <xf numFmtId="0" fontId="5" fillId="0" borderId="50" xfId="1" applyFont="1" applyBorder="1" applyAlignment="1" applyProtection="1">
      <alignment horizontal="center" vertical="center" wrapText="1"/>
      <protection locked="0"/>
    </xf>
    <xf numFmtId="0" fontId="5" fillId="0" borderId="13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9" fillId="0" borderId="46" xfId="1" applyFont="1" applyBorder="1" applyAlignment="1">
      <alignment horizontal="left" vertical="center" wrapText="1"/>
    </xf>
    <xf numFmtId="0" fontId="5" fillId="0" borderId="51" xfId="1" applyFont="1" applyBorder="1" applyAlignment="1" applyProtection="1">
      <alignment horizontal="center" vertical="center" wrapText="1"/>
      <protection locked="0"/>
    </xf>
    <xf numFmtId="0" fontId="12" fillId="0" borderId="19" xfId="1" applyFont="1" applyBorder="1" applyAlignment="1">
      <alignment vertical="center" wrapText="1"/>
    </xf>
    <xf numFmtId="0" fontId="5" fillId="0" borderId="52" xfId="1" applyFont="1" applyBorder="1" applyAlignment="1" applyProtection="1">
      <alignment horizontal="center" vertical="center" wrapText="1"/>
      <protection locked="0"/>
    </xf>
    <xf numFmtId="0" fontId="5" fillId="0" borderId="25" xfId="1" applyFont="1" applyBorder="1" applyAlignment="1" applyProtection="1">
      <alignment horizontal="center" vertical="center" wrapText="1"/>
      <protection locked="0"/>
    </xf>
    <xf numFmtId="0" fontId="9" fillId="0" borderId="30" xfId="1" applyFont="1" applyBorder="1" applyAlignment="1">
      <alignment vertical="center" wrapText="1"/>
    </xf>
    <xf numFmtId="0" fontId="5" fillId="0" borderId="7" xfId="1" applyFont="1" applyBorder="1" applyAlignment="1" applyProtection="1">
      <alignment horizontal="center" vertical="center" wrapText="1"/>
      <protection locked="0"/>
    </xf>
    <xf numFmtId="0" fontId="5" fillId="0" borderId="43" xfId="1" applyFont="1" applyBorder="1" applyAlignment="1" applyProtection="1">
      <alignment horizontal="center" vertical="center" wrapText="1"/>
      <protection locked="0"/>
    </xf>
    <xf numFmtId="0" fontId="5" fillId="0" borderId="45" xfId="1" applyFont="1" applyBorder="1" applyAlignment="1" applyProtection="1">
      <alignment horizontal="center" vertical="center" wrapText="1"/>
      <protection locked="0"/>
    </xf>
    <xf numFmtId="0" fontId="5" fillId="0" borderId="53" xfId="1" applyFont="1" applyBorder="1" applyAlignment="1">
      <alignment horizontal="center" vertical="center" wrapText="1"/>
    </xf>
    <xf numFmtId="0" fontId="5" fillId="0" borderId="54" xfId="1" applyFont="1" applyBorder="1" applyAlignment="1">
      <alignment horizontal="center" vertical="center" wrapText="1"/>
    </xf>
    <xf numFmtId="0" fontId="5" fillId="4" borderId="53" xfId="1" applyFont="1" applyFill="1" applyBorder="1" applyAlignment="1">
      <alignment horizontal="center" vertical="center" wrapText="1"/>
    </xf>
    <xf numFmtId="0" fontId="5" fillId="4" borderId="42" xfId="1" applyFont="1" applyFill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  <protection locked="0"/>
    </xf>
    <xf numFmtId="0" fontId="5" fillId="0" borderId="55" xfId="1" applyFont="1" applyBorder="1" applyAlignment="1" applyProtection="1">
      <alignment horizontal="center" vertical="center" wrapText="1"/>
      <protection locked="0"/>
    </xf>
    <xf numFmtId="0" fontId="5" fillId="0" borderId="56" xfId="1" applyFont="1" applyBorder="1" applyAlignment="1" applyProtection="1">
      <alignment horizontal="center" vertical="center" wrapText="1"/>
      <protection locked="0"/>
    </xf>
    <xf numFmtId="0" fontId="5" fillId="0" borderId="57" xfId="1" applyFont="1" applyBorder="1" applyAlignment="1" applyProtection="1">
      <alignment horizontal="center" vertical="center" wrapText="1"/>
      <protection locked="0"/>
    </xf>
    <xf numFmtId="0" fontId="7" fillId="5" borderId="30" xfId="1" applyFont="1" applyFill="1" applyBorder="1" applyAlignment="1">
      <alignment horizontal="center" vertical="center" wrapText="1"/>
    </xf>
    <xf numFmtId="0" fontId="8" fillId="6" borderId="40" xfId="1" applyFont="1" applyFill="1" applyBorder="1" applyAlignment="1">
      <alignment horizontal="center" vertical="center" wrapText="1"/>
    </xf>
    <xf numFmtId="0" fontId="8" fillId="6" borderId="32" xfId="1" applyFont="1" applyFill="1" applyBorder="1" applyAlignment="1">
      <alignment horizontal="center" vertical="center" wrapText="1"/>
    </xf>
    <xf numFmtId="0" fontId="8" fillId="6" borderId="33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left" vertical="center" wrapText="1"/>
    </xf>
    <xf numFmtId="0" fontId="14" fillId="7" borderId="10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5" fillId="0" borderId="54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0" fontId="9" fillId="0" borderId="42" xfId="1" applyFont="1" applyBorder="1" applyAlignment="1">
      <alignment horizontal="center" vertical="center" wrapText="1"/>
    </xf>
    <xf numFmtId="0" fontId="5" fillId="0" borderId="42" xfId="1" applyFont="1" applyBorder="1" applyAlignment="1">
      <alignment horizontal="right" vertical="center" wrapText="1"/>
    </xf>
    <xf numFmtId="0" fontId="5" fillId="0" borderId="42" xfId="1" applyFont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13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6" fillId="2" borderId="12" xfId="1" applyFont="1" applyFill="1" applyBorder="1" applyAlignment="1">
      <alignment horizontal="right" vertical="center" wrapText="1"/>
    </xf>
    <xf numFmtId="0" fontId="16" fillId="2" borderId="12" xfId="1" applyFont="1" applyFill="1" applyBorder="1" applyAlignment="1">
      <alignment horizontal="left" vertical="center" wrapText="1"/>
    </xf>
    <xf numFmtId="0" fontId="16" fillId="2" borderId="12" xfId="1" applyFont="1" applyFill="1" applyBorder="1" applyAlignment="1">
      <alignment horizontal="center" vertical="center" wrapText="1"/>
    </xf>
    <xf numFmtId="0" fontId="16" fillId="2" borderId="13" xfId="1" applyFont="1" applyFill="1" applyBorder="1" applyAlignment="1">
      <alignment horizontal="center" vertical="center" wrapText="1"/>
    </xf>
    <xf numFmtId="0" fontId="7" fillId="0" borderId="4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5" fillId="0" borderId="0" xfId="1" applyFont="1" applyAlignment="1">
      <alignment horizontal="right" vertical="center" wrapText="1"/>
    </xf>
    <xf numFmtId="0" fontId="8" fillId="8" borderId="11" xfId="1" applyFont="1" applyFill="1" applyBorder="1" applyAlignment="1">
      <alignment horizontal="center" vertical="center" wrapText="1"/>
    </xf>
    <xf numFmtId="0" fontId="8" fillId="8" borderId="12" xfId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10" fillId="7" borderId="30" xfId="1" applyFont="1" applyFill="1" applyBorder="1" applyAlignment="1">
      <alignment vertical="center" wrapText="1"/>
    </xf>
    <xf numFmtId="0" fontId="9" fillId="0" borderId="46" xfId="1" applyFont="1" applyBorder="1" applyAlignment="1">
      <alignment vertical="center" wrapText="1"/>
    </xf>
    <xf numFmtId="0" fontId="5" fillId="0" borderId="3" xfId="1" applyFont="1" applyBorder="1" applyAlignment="1" applyProtection="1">
      <alignment horizontal="center" vertical="center" wrapText="1"/>
      <protection locked="0"/>
    </xf>
    <xf numFmtId="0" fontId="5" fillId="0" borderId="58" xfId="1" applyFont="1" applyBorder="1" applyAlignment="1" applyProtection="1">
      <alignment horizontal="center" vertical="center" wrapText="1"/>
      <protection locked="0"/>
    </xf>
    <xf numFmtId="0" fontId="17" fillId="4" borderId="10" xfId="1" applyFont="1" applyFill="1" applyBorder="1" applyAlignment="1">
      <alignment vertical="center" wrapText="1"/>
    </xf>
    <xf numFmtId="0" fontId="5" fillId="0" borderId="0" xfId="1" applyFont="1" applyAlignment="1" applyProtection="1">
      <alignment horizontal="center" vertical="center" wrapText="1"/>
      <protection locked="0"/>
    </xf>
    <xf numFmtId="0" fontId="5" fillId="0" borderId="9" xfId="1" applyFont="1" applyBorder="1" applyAlignment="1" applyProtection="1">
      <alignment horizontal="center" vertical="center" wrapText="1"/>
      <protection locked="0"/>
    </xf>
    <xf numFmtId="0" fontId="5" fillId="0" borderId="33" xfId="1" applyFont="1" applyBorder="1" applyAlignment="1">
      <alignment horizontal="left" vertical="center" wrapText="1"/>
    </xf>
    <xf numFmtId="0" fontId="12" fillId="0" borderId="30" xfId="1" applyFont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5" fillId="2" borderId="10" xfId="1" applyFont="1" applyFill="1" applyBorder="1" applyAlignment="1">
      <alignment horizontal="center" vertical="center" wrapText="1"/>
    </xf>
    <xf numFmtId="0" fontId="16" fillId="2" borderId="11" xfId="1" applyFont="1" applyFill="1" applyBorder="1" applyAlignment="1">
      <alignment horizontal="center" vertical="center" wrapText="1"/>
    </xf>
    <xf numFmtId="0" fontId="16" fillId="2" borderId="12" xfId="1" applyFont="1" applyFill="1" applyBorder="1" applyAlignment="1">
      <alignment vertical="center" wrapText="1"/>
    </xf>
    <xf numFmtId="0" fontId="16" fillId="2" borderId="12" xfId="1" applyFont="1" applyFill="1" applyBorder="1" applyAlignment="1">
      <alignment horizontal="center" vertical="center" wrapText="1"/>
    </xf>
    <xf numFmtId="0" fontId="18" fillId="2" borderId="12" xfId="1" applyFont="1" applyFill="1" applyBorder="1" applyAlignment="1">
      <alignment horizontal="center" vertical="center" wrapText="1"/>
    </xf>
    <xf numFmtId="0" fontId="18" fillId="2" borderId="13" xfId="1" applyFont="1" applyFill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0" xfId="1" applyFont="1" applyAlignment="1">
      <alignment vertical="center" wrapText="1"/>
    </xf>
    <xf numFmtId="0" fontId="18" fillId="0" borderId="0" xfId="1" applyFont="1" applyAlignment="1">
      <alignment horizontal="center" vertical="center" wrapText="1"/>
    </xf>
    <xf numFmtId="0" fontId="16" fillId="9" borderId="0" xfId="1" applyFont="1" applyFill="1" applyAlignment="1">
      <alignment vertical="center" wrapText="1"/>
    </xf>
    <xf numFmtId="0" fontId="5" fillId="0" borderId="42" xfId="1" applyFont="1" applyBorder="1" applyAlignment="1">
      <alignment horizontal="center" vertical="center" wrapText="1"/>
    </xf>
    <xf numFmtId="0" fontId="7" fillId="4" borderId="30" xfId="1" applyFont="1" applyFill="1" applyBorder="1" applyAlignment="1">
      <alignment vertical="center" wrapText="1"/>
    </xf>
    <xf numFmtId="0" fontId="9" fillId="4" borderId="57" xfId="1" applyFont="1" applyFill="1" applyBorder="1" applyAlignment="1">
      <alignment horizontal="center" vertical="center" wrapText="1"/>
    </xf>
    <xf numFmtId="0" fontId="9" fillId="4" borderId="32" xfId="1" applyFont="1" applyFill="1" applyBorder="1" applyAlignment="1">
      <alignment horizontal="center" vertical="center" wrapText="1"/>
    </xf>
    <xf numFmtId="0" fontId="9" fillId="4" borderId="59" xfId="1" applyFont="1" applyFill="1" applyBorder="1" applyAlignment="1">
      <alignment horizontal="center" vertical="center" wrapText="1"/>
    </xf>
    <xf numFmtId="0" fontId="9" fillId="4" borderId="38" xfId="1" applyFont="1" applyFill="1" applyBorder="1" applyAlignment="1">
      <alignment horizontal="center" vertical="center" wrapText="1"/>
    </xf>
    <xf numFmtId="164" fontId="5" fillId="0" borderId="46" xfId="1" applyNumberFormat="1" applyFont="1" applyBorder="1" applyAlignment="1" applyProtection="1">
      <alignment horizontal="center" vertical="center" wrapText="1"/>
      <protection locked="0"/>
    </xf>
    <xf numFmtId="164" fontId="5" fillId="0" borderId="25" xfId="1" applyNumberFormat="1" applyFont="1" applyBorder="1" applyAlignment="1" applyProtection="1">
      <alignment horizontal="center" vertical="center" wrapText="1"/>
      <protection locked="0"/>
    </xf>
    <xf numFmtId="0" fontId="5" fillId="4" borderId="54" xfId="1" applyFont="1" applyFill="1" applyBorder="1" applyAlignment="1">
      <alignment horizontal="center" vertical="center" wrapText="1"/>
    </xf>
    <xf numFmtId="0" fontId="5" fillId="0" borderId="54" xfId="1" applyFont="1" applyBorder="1" applyAlignment="1">
      <alignment horizontal="center" vertical="center" wrapText="1"/>
    </xf>
    <xf numFmtId="164" fontId="8" fillId="10" borderId="11" xfId="1" applyNumberFormat="1" applyFont="1" applyFill="1" applyBorder="1" applyAlignment="1">
      <alignment horizontal="center" vertical="center" wrapText="1"/>
    </xf>
    <xf numFmtId="164" fontId="8" fillId="10" borderId="12" xfId="1" applyNumberFormat="1" applyFont="1" applyFill="1" applyBorder="1" applyAlignment="1">
      <alignment horizontal="center" vertical="center" wrapText="1"/>
    </xf>
    <xf numFmtId="164" fontId="8" fillId="10" borderId="13" xfId="1" applyNumberFormat="1" applyFont="1" applyFill="1" applyBorder="1" applyAlignment="1">
      <alignment horizontal="center" vertical="center" wrapText="1"/>
    </xf>
    <xf numFmtId="0" fontId="5" fillId="10" borderId="11" xfId="1" applyFont="1" applyFill="1" applyBorder="1" applyAlignment="1">
      <alignment horizontal="center" vertical="center" wrapText="1"/>
    </xf>
    <xf numFmtId="0" fontId="5" fillId="10" borderId="12" xfId="1" applyFont="1" applyFill="1" applyBorder="1" applyAlignment="1">
      <alignment horizontal="center" vertical="center" wrapText="1"/>
    </xf>
    <xf numFmtId="0" fontId="5" fillId="10" borderId="13" xfId="1" applyFont="1" applyFill="1" applyBorder="1" applyAlignment="1">
      <alignment horizontal="center" vertical="center" wrapText="1"/>
    </xf>
    <xf numFmtId="0" fontId="15" fillId="0" borderId="40" xfId="1" applyFont="1" applyBorder="1" applyAlignment="1">
      <alignment horizontal="center" vertical="center" wrapText="1"/>
    </xf>
    <xf numFmtId="0" fontId="18" fillId="0" borderId="60" xfId="1" applyFont="1" applyBorder="1" applyAlignment="1">
      <alignment horizontal="center" vertical="center" wrapText="1"/>
    </xf>
    <xf numFmtId="0" fontId="19" fillId="0" borderId="0" xfId="1" applyFont="1"/>
    <xf numFmtId="0" fontId="5" fillId="0" borderId="15" xfId="1" applyFont="1" applyBorder="1" applyAlignment="1">
      <alignment horizontal="center" vertical="center" wrapText="1"/>
    </xf>
    <xf numFmtId="0" fontId="5" fillId="0" borderId="61" xfId="1" applyFont="1" applyBorder="1" applyAlignment="1" applyProtection="1">
      <alignment horizontal="center" vertical="center" wrapText="1"/>
      <protection locked="0"/>
    </xf>
    <xf numFmtId="0" fontId="17" fillId="4" borderId="11" xfId="1" applyFont="1" applyFill="1" applyBorder="1" applyAlignment="1">
      <alignment vertical="center" wrapText="1"/>
    </xf>
    <xf numFmtId="0" fontId="12" fillId="0" borderId="22" xfId="1" applyFont="1" applyBorder="1" applyAlignment="1">
      <alignment vertical="center" wrapText="1"/>
    </xf>
    <xf numFmtId="0" fontId="5" fillId="0" borderId="22" xfId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0" fontId="20" fillId="0" borderId="46" xfId="1" applyFont="1" applyBorder="1" applyAlignment="1">
      <alignment vertical="center" wrapText="1"/>
    </xf>
    <xf numFmtId="0" fontId="20" fillId="0" borderId="24" xfId="1" applyFont="1" applyBorder="1" applyAlignment="1">
      <alignment vertical="center" wrapText="1"/>
    </xf>
    <xf numFmtId="0" fontId="5" fillId="0" borderId="62" xfId="1" applyFont="1" applyBorder="1" applyAlignment="1" applyProtection="1">
      <alignment horizontal="center" vertical="center" wrapText="1"/>
      <protection locked="0"/>
    </xf>
    <xf numFmtId="0" fontId="20" fillId="0" borderId="30" xfId="1" applyFont="1" applyBorder="1" applyAlignment="1">
      <alignment vertical="center" wrapText="1"/>
    </xf>
    <xf numFmtId="0" fontId="20" fillId="0" borderId="11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21" fillId="0" borderId="46" xfId="1" applyFont="1" applyBorder="1" applyAlignment="1">
      <alignment vertical="center" wrapText="1"/>
    </xf>
    <xf numFmtId="0" fontId="21" fillId="0" borderId="22" xfId="1" applyFont="1" applyBorder="1" applyAlignment="1">
      <alignment vertical="center" wrapText="1"/>
    </xf>
    <xf numFmtId="0" fontId="21" fillId="0" borderId="30" xfId="1" applyFont="1" applyBorder="1" applyAlignment="1">
      <alignment vertical="center" wrapText="1"/>
    </xf>
    <xf numFmtId="0" fontId="21" fillId="0" borderId="11" xfId="1" applyFont="1" applyBorder="1" applyAlignment="1">
      <alignment horizontal="center" vertical="center" wrapText="1"/>
    </xf>
    <xf numFmtId="0" fontId="21" fillId="0" borderId="13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3" fillId="2" borderId="15" xfId="1" applyFont="1" applyFill="1" applyBorder="1" applyAlignment="1">
      <alignment horizontal="center" vertical="center" wrapText="1"/>
    </xf>
    <xf numFmtId="0" fontId="24" fillId="2" borderId="53" xfId="1" applyFont="1" applyFill="1" applyBorder="1" applyAlignment="1">
      <alignment horizontal="center" vertical="center" wrapText="1"/>
    </xf>
    <xf numFmtId="0" fontId="24" fillId="2" borderId="42" xfId="1" applyFont="1" applyFill="1" applyBorder="1" applyAlignment="1">
      <alignment horizontal="center" vertical="center" wrapText="1"/>
    </xf>
    <xf numFmtId="0" fontId="16" fillId="2" borderId="42" xfId="1" applyFont="1" applyFill="1" applyBorder="1" applyAlignment="1">
      <alignment horizontal="right" vertical="center" wrapText="1"/>
    </xf>
    <xf numFmtId="0" fontId="16" fillId="2" borderId="42" xfId="1" applyFont="1" applyFill="1" applyBorder="1" applyAlignment="1">
      <alignment horizontal="center" vertical="center" wrapText="1"/>
    </xf>
    <xf numFmtId="0" fontId="18" fillId="2" borderId="42" xfId="1" applyFont="1" applyFill="1" applyBorder="1" applyAlignment="1">
      <alignment horizontal="center" vertical="center" wrapText="1"/>
    </xf>
    <xf numFmtId="0" fontId="18" fillId="2" borderId="54" xfId="1" applyFont="1" applyFill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16" fillId="0" borderId="0" xfId="1" applyFont="1" applyAlignment="1">
      <alignment horizontal="right" vertical="center" wrapText="1"/>
    </xf>
    <xf numFmtId="0" fontId="23" fillId="0" borderId="53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16" fillId="0" borderId="42" xfId="1" applyFont="1" applyBorder="1" applyAlignment="1">
      <alignment horizontal="right" vertical="center" wrapText="1"/>
    </xf>
    <xf numFmtId="0" fontId="16" fillId="0" borderId="42" xfId="1" applyFont="1" applyBorder="1" applyAlignment="1">
      <alignment horizontal="center" vertical="center" wrapText="1"/>
    </xf>
    <xf numFmtId="0" fontId="18" fillId="0" borderId="42" xfId="1" applyFont="1" applyBorder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3" fillId="2" borderId="10" xfId="1" applyFont="1" applyFill="1" applyBorder="1" applyAlignment="1">
      <alignment horizontal="center" vertical="center" wrapText="1"/>
    </xf>
    <xf numFmtId="0" fontId="24" fillId="2" borderId="11" xfId="1" applyFont="1" applyFill="1" applyBorder="1" applyAlignment="1">
      <alignment horizontal="center" vertical="center" wrapText="1"/>
    </xf>
    <xf numFmtId="0" fontId="24" fillId="2" borderId="12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7" fillId="5" borderId="12" xfId="1" applyFont="1" applyFill="1" applyBorder="1" applyAlignment="1">
      <alignment horizontal="center" vertical="center" wrapText="1"/>
    </xf>
    <xf numFmtId="0" fontId="7" fillId="5" borderId="13" xfId="1" applyFont="1" applyFill="1" applyBorder="1" applyAlignment="1">
      <alignment horizontal="center" vertical="center" wrapText="1"/>
    </xf>
    <xf numFmtId="0" fontId="23" fillId="2" borderId="11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13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5" fillId="0" borderId="0" xfId="1" applyFont="1" applyAlignment="1">
      <alignment horizontal="right" vertical="center" wrapText="1"/>
    </xf>
    <xf numFmtId="0" fontId="7" fillId="5" borderId="53" xfId="1" applyFont="1" applyFill="1" applyBorder="1" applyAlignment="1">
      <alignment horizontal="center" vertical="center" wrapText="1"/>
    </xf>
    <xf numFmtId="0" fontId="7" fillId="5" borderId="42" xfId="1" applyFont="1" applyFill="1" applyBorder="1" applyAlignment="1">
      <alignment horizontal="center" vertical="center" wrapText="1"/>
    </xf>
    <xf numFmtId="0" fontId="7" fillId="5" borderId="54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vertical="center" wrapText="1"/>
    </xf>
    <xf numFmtId="0" fontId="23" fillId="2" borderId="13" xfId="1" applyFont="1" applyFill="1" applyBorder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8" fillId="0" borderId="0" xfId="1" applyFont="1" applyAlignment="1" applyProtection="1">
      <alignment vertical="center" wrapText="1"/>
      <protection locked="0"/>
    </xf>
    <xf numFmtId="0" fontId="26" fillId="0" borderId="11" xfId="1" applyFont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1" fillId="0" borderId="0" xfId="1" applyAlignment="1">
      <alignment horizontal="left"/>
    </xf>
    <xf numFmtId="2" fontId="1" fillId="0" borderId="0" xfId="1" applyNumberFormat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11" borderId="5" xfId="0" applyFill="1" applyBorder="1"/>
    <xf numFmtId="0" fontId="28" fillId="11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NumberFormat="1"/>
    <xf numFmtId="0" fontId="28" fillId="11" borderId="5" xfId="0" applyFont="1" applyFill="1" applyBorder="1" applyAlignment="1">
      <alignment horizontal="center" vertical="center"/>
    </xf>
    <xf numFmtId="2" fontId="1" fillId="11" borderId="5" xfId="1" applyNumberFormat="1" applyFill="1" applyBorder="1" applyAlignment="1">
      <alignment horizontal="center"/>
    </xf>
    <xf numFmtId="2" fontId="1" fillId="11" borderId="5" xfId="1" applyNumberFormat="1" applyFill="1" applyBorder="1" applyAlignment="1">
      <alignment horizontal="center" vertical="center"/>
    </xf>
    <xf numFmtId="2" fontId="1" fillId="7" borderId="5" xfId="1" applyNumberFormat="1" applyFill="1" applyBorder="1" applyAlignment="1">
      <alignment horizontal="center"/>
    </xf>
    <xf numFmtId="2" fontId="1" fillId="12" borderId="5" xfId="1" applyNumberFormat="1" applyFill="1" applyBorder="1" applyAlignment="1">
      <alignment horizontal="center" vertical="center"/>
    </xf>
    <xf numFmtId="2" fontId="0" fillId="11" borderId="5" xfId="0" applyNumberFormat="1" applyFill="1" applyBorder="1"/>
    <xf numFmtId="0" fontId="0" fillId="11" borderId="5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7" borderId="5" xfId="0" applyNumberFormat="1" applyFill="1" applyBorder="1"/>
    <xf numFmtId="0" fontId="0" fillId="12" borderId="5" xfId="0" applyFill="1" applyBorder="1"/>
    <xf numFmtId="0" fontId="0" fillId="11" borderId="5" xfId="0" applyFill="1" applyBorder="1" applyAlignment="1">
      <alignment horizontal="center"/>
    </xf>
    <xf numFmtId="2" fontId="1" fillId="9" borderId="5" xfId="1" applyNumberFormat="1" applyFill="1" applyBorder="1" applyAlignment="1">
      <alignment horizontal="center"/>
    </xf>
    <xf numFmtId="2" fontId="1" fillId="9" borderId="5" xfId="1" applyNumberFormat="1" applyFill="1" applyBorder="1" applyAlignment="1">
      <alignment horizontal="center" vertical="center"/>
    </xf>
    <xf numFmtId="2" fontId="0" fillId="9" borderId="5" xfId="0" applyNumberFormat="1" applyFill="1" applyBorder="1"/>
    <xf numFmtId="0" fontId="0" fillId="9" borderId="5" xfId="0" applyFill="1" applyBorder="1"/>
    <xf numFmtId="2" fontId="0" fillId="12" borderId="0" xfId="0" applyNumberForma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11" borderId="49" xfId="0" applyFill="1" applyBorder="1" applyAlignment="1">
      <alignment horizontal="center"/>
    </xf>
    <xf numFmtId="2" fontId="0" fillId="11" borderId="49" xfId="0" applyNumberFormat="1" applyFill="1" applyBorder="1" applyAlignment="1">
      <alignment horizontal="center"/>
    </xf>
    <xf numFmtId="2" fontId="0" fillId="9" borderId="49" xfId="0" applyNumberFormat="1" applyFill="1" applyBorder="1" applyAlignment="1">
      <alignment horizontal="center"/>
    </xf>
  </cellXfs>
  <cellStyles count="2">
    <cellStyle name="Normal" xfId="0" builtinId="0"/>
    <cellStyle name="Normal 2" xfId="1" xr:uid="{5B1B297B-8303-41CE-B6DF-31B19A553064}"/>
  </cellStyles>
  <dxfs count="8"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30F8F8"/>
      <color rgb="FFCA3A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2562576"/>
        <c:axId val="2225629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[1]Sheet2!$B$5</c15:sqref>
                        </c15:formulaRef>
                      </c:ext>
                    </c:extLst>
                    <c:strCache>
                      <c:ptCount val="1"/>
                      <c:pt idx="0">
                        <c:v>1- Health and Safety Organisation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[1]Sheet2!$H$5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FAA-4F07-AFE3-E7EE01403F0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[1]Sheet2!$B$6</c15:sqref>
                        </c15:formulaRef>
                      </c:ext>
                    </c:extLst>
                    <c:strCache>
                      <c:ptCount val="1"/>
                      <c:pt idx="0">
                        <c:v>2- Project Health and Safety Plan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FAA-4F07-AFE3-E7EE01403F0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[1]Sheet2!$B$7</c15:sqref>
                        </c15:formulaRef>
                      </c:ext>
                    </c:extLst>
                    <c:strCache>
                      <c:ptCount val="1"/>
                      <c:pt idx="0">
                        <c:v>3- General Health and Safety Communication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AA-4F07-AFE3-E7EE01403F0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[1]Sheet2!$B$8</c15:sqref>
                        </c15:formulaRef>
                      </c:ext>
                    </c:extLst>
                    <c:strCache>
                      <c:ptCount val="1"/>
                      <c:pt idx="0">
                        <c:v>4- Health and Safety Inductions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AA-4F07-AFE3-E7EE01403F0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[1]Sheet2!$B$9</c15:sqref>
                        </c15:formulaRef>
                      </c:ext>
                    </c:extLst>
                    <c:strCache>
                      <c:ptCount val="1"/>
                      <c:pt idx="0">
                        <c:v>5- Project Health and Safety Training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FAA-4F07-AFE3-E7EE01403F0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[1]Sheet2!$B$10</c15:sqref>
                        </c15:formulaRef>
                      </c:ext>
                    </c:extLst>
                    <c:strCache>
                      <c:ptCount val="1"/>
                      <c:pt idx="0">
                        <c:v>6- Fire Safety Management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FAA-4F07-AFE3-E7EE01403F0C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[1]Sheet2!$B$12</c15:sqref>
                        </c15:formulaRef>
                      </c:ext>
                    </c:extLst>
                    <c:strCache>
                      <c:ptCount val="1"/>
                      <c:pt idx="0">
                        <c:v>8- Accident / Incident  Management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FAA-4F07-AFE3-E7EE01403F0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[1]Sheet2!$B$13</c15:sqref>
                        </c15:formulaRef>
                      </c:ext>
                    </c:extLst>
                    <c:strCache>
                      <c:ptCount val="1"/>
                      <c:pt idx="0">
                        <c:v>9- Subcontractors Risk Management  / Communication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FAA-4F07-AFE3-E7EE01403F0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[1]Sheet2!$B$14</c15:sqref>
                        </c15:formulaRef>
                      </c:ext>
                    </c:extLst>
                    <c:strCache>
                      <c:ptCount val="1"/>
                      <c:pt idx="0">
                        <c:v>10- Chemical management 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FAA-4F07-AFE3-E7EE01403F0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[1]Sheet2!$B$15</c15:sqref>
                        </c15:formulaRef>
                      </c:ext>
                    </c:extLst>
                    <c:strCache>
                      <c:ptCount val="1"/>
                      <c:pt idx="0">
                        <c:v>11- Health and Safety Audits 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FAA-4F07-AFE3-E7EE01403F0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[1]Sheet2!$B$16</c15:sqref>
                        </c15:formulaRef>
                      </c:ext>
                    </c:extLst>
                    <c:strCache>
                      <c:ptCount val="1"/>
                      <c:pt idx="0">
                        <c:v>12- Health and Safety Inspections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FAA-4F07-AFE3-E7EE01403F0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[1]Sheet2!$B$17</c15:sqref>
                        </c15:formulaRef>
                      </c:ext>
                    </c:extLst>
                    <c:strCache>
                      <c:ptCount val="1"/>
                      <c:pt idx="0">
                        <c:v>13- General Site Performance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FAA-4F07-AFE3-E7EE01403F0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[1]Sheet2!$B$18</c15:sqref>
                        </c15:formulaRef>
                      </c:ext>
                    </c:extLst>
                    <c:strCache>
                      <c:ptCount val="1"/>
                      <c:pt idx="0">
                        <c:v>14- Maintenance &amp; Fabrication Workshop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28.333333333333332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FAA-4F07-AFE3-E7EE01403F0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[1]Sheet2!$B$19</c15:sqref>
                        </c15:formulaRef>
                      </c:ext>
                    </c:extLst>
                    <c:strCache>
                      <c:ptCount val="1"/>
                      <c:pt idx="0">
                        <c:v>15- Lifting and rigging operations 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11.111111111111111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FAA-4F07-AFE3-E7EE01403F0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[1]Sheet2!$B$20</c15:sqref>
                        </c15:formulaRef>
                      </c:ext>
                    </c:extLst>
                    <c:strCache>
                      <c:ptCount val="1"/>
                      <c:pt idx="0">
                        <c:v>16- Hot works (cutting &amp; Welding)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[1]Sheet2!$H$20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FAA-4F07-AFE3-E7EE01403F0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[1]Sheet2!$B$21</c15:sqref>
                        </c15:formulaRef>
                      </c:ext>
                    </c:extLst>
                    <c:strCache>
                      <c:ptCount val="1"/>
                      <c:pt idx="0">
                        <c:v>17- Working at height and fall protection 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[1]Sheet2!$H$21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FAA-4F07-AFE3-E7EE01403F0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[1]Sheet2!$B$22</c15:sqref>
                        </c15:formulaRef>
                      </c:ext>
                    </c:extLst>
                    <c:strCache>
                      <c:ptCount val="1"/>
                      <c:pt idx="0">
                        <c:v>18- Camp accommodation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[1]Sheet2!$H$22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FAA-4F07-AFE3-E7EE01403F0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[1]Sheet2!$B$23</c15:sqref>
                        </c15:formulaRef>
                      </c:ext>
                    </c:extLst>
                    <c:strCache>
                      <c:ptCount val="1"/>
                      <c:pt idx="0">
                        <c:v>19- Electrical Hazards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[1]Sheet2!$H$23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FAA-4F07-AFE3-E7EE01403F0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[1]Sheet2!$B$24</c15:sqref>
                        </c15:formulaRef>
                      </c:ext>
                    </c:extLst>
                    <c:strCache>
                      <c:ptCount val="1"/>
                      <c:pt idx="0">
                        <c:v>20- Excavations.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[1]Sheet2!$H$24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29.166666666666668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FAA-4F07-AFE3-E7EE01403F0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[1]Sheet2!$B$25</c15:sqref>
                        </c15:formulaRef>
                      </c:ext>
                    </c:extLst>
                    <c:strCache>
                      <c:ptCount val="1"/>
                      <c:pt idx="0">
                        <c:v>21- Emergency Preparedness.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[1]Sheet2!$H$25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FAA-4F07-AFE3-E7EE01403F0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[1]Sheet2!$B$26</c15:sqref>
                        </c15:formulaRef>
                      </c:ext>
                    </c:extLst>
                    <c:strCache>
                      <c:ptCount val="1"/>
                      <c:pt idx="0">
                        <c:v>22- Environmental &amp; welfare general items.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[1]Sheet2!$H$26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32.142857142857146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FAA-4F07-AFE3-E7EE01403F0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[1]Sheet2!$B$27</c15:sqref>
                        </c15:formulaRef>
                      </c:ext>
                    </c:extLst>
                    <c:strCache>
                      <c:ptCount val="1"/>
                      <c:pt idx="0">
                        <c:v>23- Management Support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4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'SHB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[1]Sheet2!$H$27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FAA-4F07-AFE3-E7EE01403F0C}"/>
                  </c:ext>
                </c:extLst>
              </c15:ser>
            </c15:filteredBarSeries>
          </c:ext>
        </c:extLst>
      </c:barChart>
      <c:catAx>
        <c:axId val="22256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62968"/>
        <c:crosses val="autoZero"/>
        <c:auto val="1"/>
        <c:lblAlgn val="ctr"/>
        <c:lblOffset val="100"/>
        <c:noMultiLvlLbl val="0"/>
      </c:catAx>
      <c:valAx>
        <c:axId val="22256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6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78570653167428"/>
          <c:y val="7.407407407407407E-2"/>
          <c:w val="0.83779329538107583"/>
          <c:h val="0.45269069806576545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[1]Sheet2!$B$5:$B$27</c:f>
              <c:strCache>
                <c:ptCount val="23"/>
                <c:pt idx="0">
                  <c:v>1- Health and Safety Organisation</c:v>
                </c:pt>
                <c:pt idx="1">
                  <c:v>2- Project Health and Safety Plan</c:v>
                </c:pt>
                <c:pt idx="2">
                  <c:v>3- General Health and Safety Communication</c:v>
                </c:pt>
                <c:pt idx="3">
                  <c:v>4- Health and Safety Inductions </c:v>
                </c:pt>
                <c:pt idx="4">
                  <c:v>5- Project Health and Safety Training</c:v>
                </c:pt>
                <c:pt idx="5">
                  <c:v>6- Fire Safety Management</c:v>
                </c:pt>
                <c:pt idx="6">
                  <c:v>7- Project Hazard &amp; Risk Assessment</c:v>
                </c:pt>
                <c:pt idx="7">
                  <c:v>8- Accident / Incident  Management</c:v>
                </c:pt>
                <c:pt idx="8">
                  <c:v>9- Subcontractors Risk Management  / Communication</c:v>
                </c:pt>
                <c:pt idx="9">
                  <c:v>10- Chemical management </c:v>
                </c:pt>
                <c:pt idx="10">
                  <c:v>11- Health and Safety Audits </c:v>
                </c:pt>
                <c:pt idx="11">
                  <c:v>12- Health and Safety Inspections</c:v>
                </c:pt>
                <c:pt idx="12">
                  <c:v>13- General Site Performance</c:v>
                </c:pt>
                <c:pt idx="13">
                  <c:v>14- Maintenance &amp; Fabrication Workshop </c:v>
                </c:pt>
                <c:pt idx="14">
                  <c:v>15- Lifting and rigging operations </c:v>
                </c:pt>
                <c:pt idx="15">
                  <c:v>16- Hot works (cutting &amp; Welding)</c:v>
                </c:pt>
                <c:pt idx="16">
                  <c:v>17- Working at height and fall protection </c:v>
                </c:pt>
                <c:pt idx="17">
                  <c:v>18- Camp accommodation</c:v>
                </c:pt>
                <c:pt idx="18">
                  <c:v>19- Electrical Hazards</c:v>
                </c:pt>
                <c:pt idx="19">
                  <c:v>20- Excavations.</c:v>
                </c:pt>
                <c:pt idx="20">
                  <c:v>21- Emergency Preparedness.</c:v>
                </c:pt>
                <c:pt idx="21">
                  <c:v>22- Environmental &amp; welfare general items.</c:v>
                </c:pt>
                <c:pt idx="22">
                  <c:v>23- Management Support</c:v>
                </c:pt>
              </c:strCache>
            </c:strRef>
          </c:cat>
          <c:val>
            <c:numRef>
              <c:f>[1]Sheet2!$H$5:$H$27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</c:v>
                </c:pt>
                <c:pt idx="13">
                  <c:v>28.333333333333332</c:v>
                </c:pt>
                <c:pt idx="14">
                  <c:v>11.111111111111111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29.166666666666668</c:v>
                </c:pt>
                <c:pt idx="20">
                  <c:v>0</c:v>
                </c:pt>
                <c:pt idx="21">
                  <c:v>32.142857142857146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4-47C6-B7B6-B4063CD1C6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22564144"/>
        <c:axId val="222561008"/>
      </c:barChart>
      <c:catAx>
        <c:axId val="22256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61008"/>
        <c:crosses val="autoZero"/>
        <c:auto val="1"/>
        <c:lblAlgn val="ctr"/>
        <c:lblOffset val="100"/>
        <c:noMultiLvlLbl val="0"/>
      </c:catAx>
      <c:valAx>
        <c:axId val="222561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6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2562576"/>
        <c:axId val="2225629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[2]Sheet2!$B$5</c15:sqref>
                        </c15:formulaRef>
                      </c:ext>
                    </c:extLst>
                    <c:strCache>
                      <c:ptCount val="1"/>
                      <c:pt idx="0">
                        <c:v>1- Health and Safety Organisation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[2]Sheet2!$H$5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2E8-4078-AA05-01FCC9DCAC7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[2]Sheet2!$B$6</c15:sqref>
                        </c15:formulaRef>
                      </c:ext>
                    </c:extLst>
                    <c:strCache>
                      <c:ptCount val="1"/>
                      <c:pt idx="0">
                        <c:v>2- Project Health and Safety Plan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[2]Sheet2!$H$6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2E8-4078-AA05-01FCC9DCAC7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[2]Sheet2!$B$7</c15:sqref>
                        </c15:formulaRef>
                      </c:ext>
                    </c:extLst>
                    <c:strCache>
                      <c:ptCount val="1"/>
                      <c:pt idx="0">
                        <c:v>3- General Health and Safety Communication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[2]Sheet2!$H$7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85.714285714285708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2E8-4078-AA05-01FCC9DCAC7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[2]Sheet2!$B$8</c15:sqref>
                        </c15:formulaRef>
                      </c:ext>
                    </c:extLst>
                    <c:strCache>
                      <c:ptCount val="1"/>
                      <c:pt idx="0">
                        <c:v>4- Health and Safety Inductions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[2]Sheet2!$H$8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E8-4078-AA05-01FCC9DCAC7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[2]Sheet2!$B$9</c15:sqref>
                        </c15:formulaRef>
                      </c:ext>
                    </c:extLst>
                    <c:strCache>
                      <c:ptCount val="1"/>
                      <c:pt idx="0">
                        <c:v>5- Project Health and Safety Training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E8-4078-AA05-01FCC9DCAC7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[2]Sheet2!$B$10</c15:sqref>
                        </c15:formulaRef>
                      </c:ext>
                    </c:extLst>
                    <c:strCache>
                      <c:ptCount val="1"/>
                      <c:pt idx="0">
                        <c:v>6- Fire Safety Management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91.666666666666671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E8-4078-AA05-01FCC9DCAC7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[2]Sheet2!$B$12</c15:sqref>
                        </c15:formulaRef>
                      </c:ext>
                    </c:extLst>
                    <c:strCache>
                      <c:ptCount val="1"/>
                      <c:pt idx="0">
                        <c:v>8- Accident / Incident  Management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[2]Sheet2!$H$12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E8-4078-AA05-01FCC9DCAC7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[2]Sheet2!$B$13</c15:sqref>
                        </c15:formulaRef>
                      </c:ext>
                    </c:extLst>
                    <c:strCache>
                      <c:ptCount val="1"/>
                      <c:pt idx="0">
                        <c:v>9- Subcontractors Risk Management  / Communication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[2]Sheet2!$H$13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89.285714285714292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E8-4078-AA05-01FCC9DCAC7B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[2]Sheet2!$B$14</c15:sqref>
                        </c15:formulaRef>
                      </c:ext>
                    </c:extLst>
                    <c:strCache>
                      <c:ptCount val="1"/>
                      <c:pt idx="0">
                        <c:v>10- Chemical management 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[2]Sheet2!$H$14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E8-4078-AA05-01FCC9DCAC7B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[2]Sheet2!$B$15</c15:sqref>
                        </c15:formulaRef>
                      </c:ext>
                    </c:extLst>
                    <c:strCache>
                      <c:ptCount val="1"/>
                      <c:pt idx="0">
                        <c:v>11- Health and Safety Audits 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[2]Sheet2!$H$15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2E8-4078-AA05-01FCC9DCAC7B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[2]Sheet2!$B$16</c15:sqref>
                        </c15:formulaRef>
                      </c:ext>
                    </c:extLst>
                    <c:strCache>
                      <c:ptCount val="1"/>
                      <c:pt idx="0">
                        <c:v>12- Health and Safety Inspections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[2]Sheet2!$H$16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91.666666666666671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2E8-4078-AA05-01FCC9DCAC7B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[2]Sheet2!$B$17</c15:sqref>
                        </c15:formulaRef>
                      </c:ext>
                    </c:extLst>
                    <c:strCache>
                      <c:ptCount val="1"/>
                      <c:pt idx="0">
                        <c:v>13- General Site Performance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[2]Sheet2!$H$17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2E8-4078-AA05-01FCC9DCAC7B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[2]Sheet2!$B$18</c15:sqref>
                        </c15:formulaRef>
                      </c:ext>
                    </c:extLst>
                    <c:strCache>
                      <c:ptCount val="1"/>
                      <c:pt idx="0">
                        <c:v>14- Maintenance &amp; Fabrication Workshop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[2]Sheet2!$H$18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86.538461538461533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2E8-4078-AA05-01FCC9DCAC7B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[2]Sheet2!$B$19</c15:sqref>
                        </c15:formulaRef>
                      </c:ext>
                    </c:extLst>
                    <c:strCache>
                      <c:ptCount val="1"/>
                      <c:pt idx="0">
                        <c:v>15- Lifting and rigging operations 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[2]Sheet2!$H$19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91.666666666666671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2E8-4078-AA05-01FCC9DCAC7B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[2]Sheet2!$B$20</c15:sqref>
                        </c15:formulaRef>
                      </c:ext>
                    </c:extLst>
                    <c:strCache>
                      <c:ptCount val="1"/>
                      <c:pt idx="0">
                        <c:v>16- Hot works (cutting &amp; Welding)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[2]Sheet2!$H$20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2E8-4078-AA05-01FCC9DCAC7B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[2]Sheet2!$B$21</c15:sqref>
                        </c15:formulaRef>
                      </c:ext>
                    </c:extLst>
                    <c:strCache>
                      <c:ptCount val="1"/>
                      <c:pt idx="0">
                        <c:v>17- Working at height and fall protection 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[2]Sheet2!$H$21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90.909090909090907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2E8-4078-AA05-01FCC9DCAC7B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[2]Sheet2!$B$22</c15:sqref>
                        </c15:formulaRef>
                      </c:ext>
                    </c:extLst>
                    <c:strCache>
                      <c:ptCount val="1"/>
                      <c:pt idx="0">
                        <c:v>18- Camp accommodation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[2]Sheet2!$H$22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2E8-4078-AA05-01FCC9DCAC7B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[2]Sheet2!$B$23</c15:sqref>
                        </c15:formulaRef>
                      </c:ext>
                    </c:extLst>
                    <c:strCache>
                      <c:ptCount val="1"/>
                      <c:pt idx="0">
                        <c:v>19- Electrical Hazards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[2]Sheet2!$H$23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78.125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2E8-4078-AA05-01FCC9DCAC7B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[2]Sheet2!$B$24</c15:sqref>
                        </c15:formulaRef>
                      </c:ext>
                    </c:extLst>
                    <c:strCache>
                      <c:ptCount val="1"/>
                      <c:pt idx="0">
                        <c:v>20- Excavations.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[2]Sheet2!$H$24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83.333333333333329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2E8-4078-AA05-01FCC9DCAC7B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[2]Sheet2!$B$25</c15:sqref>
                        </c15:formulaRef>
                      </c:ext>
                    </c:extLst>
                    <c:strCache>
                      <c:ptCount val="1"/>
                      <c:pt idx="0">
                        <c:v>21- Emergency Preparedness.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[2]Sheet2!$H$25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E8-4078-AA05-01FCC9DCAC7B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[2]Sheet2!$B$26</c15:sqref>
                        </c15:formulaRef>
                      </c:ext>
                    </c:extLst>
                    <c:strCache>
                      <c:ptCount val="1"/>
                      <c:pt idx="0">
                        <c:v>22- Environmental &amp; welfare general items.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[2]Sheet2!$H$26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89.285714285714292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2E8-4078-AA05-01FCC9DCAC7B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[2]Sheet2!$B$27</c15:sqref>
                        </c15:formulaRef>
                      </c:ext>
                    </c:extLst>
                    <c:strCache>
                      <c:ptCount val="1"/>
                      <c:pt idx="0">
                        <c:v>23- Management Support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7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4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'TS Form'!$A$3:$E$5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HSE site inspection performance evaluations</c:v>
                        </c:pt>
                      </c:lvl>
                      <c:lvl>
                        <c:pt idx="0">
                          <c:v>Health, Safety &amp; Environmental Department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[2]Sheet2!$H$27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93.75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2E8-4078-AA05-01FCC9DCAC7B}"/>
                  </c:ext>
                </c:extLst>
              </c15:ser>
            </c15:filteredBarSeries>
          </c:ext>
        </c:extLst>
      </c:barChart>
      <c:catAx>
        <c:axId val="22256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62968"/>
        <c:crosses val="autoZero"/>
        <c:auto val="1"/>
        <c:lblAlgn val="ctr"/>
        <c:lblOffset val="100"/>
        <c:noMultiLvlLbl val="0"/>
      </c:catAx>
      <c:valAx>
        <c:axId val="22256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6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78570653167428"/>
          <c:y val="7.407407407407407E-2"/>
          <c:w val="0.83779329538107583"/>
          <c:h val="0.45269069806576545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[2]Sheet2!$B$5:$B$27</c:f>
              <c:strCache>
                <c:ptCount val="23"/>
                <c:pt idx="0">
                  <c:v>1- Health and Safety Organisation</c:v>
                </c:pt>
                <c:pt idx="1">
                  <c:v>2- Project Health and Safety Plan</c:v>
                </c:pt>
                <c:pt idx="2">
                  <c:v>3- General Health and Safety Communication</c:v>
                </c:pt>
                <c:pt idx="3">
                  <c:v>4- Health and Safety Inductions </c:v>
                </c:pt>
                <c:pt idx="4">
                  <c:v>5- Project Health and Safety Training</c:v>
                </c:pt>
                <c:pt idx="5">
                  <c:v>6- Fire Safety Management</c:v>
                </c:pt>
                <c:pt idx="6">
                  <c:v>7- Project Hazard &amp; Risk Assessment</c:v>
                </c:pt>
                <c:pt idx="7">
                  <c:v>8- Accident / Incident  Management</c:v>
                </c:pt>
                <c:pt idx="8">
                  <c:v>9- Subcontractors Risk Management  / Communication</c:v>
                </c:pt>
                <c:pt idx="9">
                  <c:v>10- Chemical management </c:v>
                </c:pt>
                <c:pt idx="10">
                  <c:v>11- Health and Safety Audits </c:v>
                </c:pt>
                <c:pt idx="11">
                  <c:v>12- Health and Safety Inspections</c:v>
                </c:pt>
                <c:pt idx="12">
                  <c:v>13- General Site Performance</c:v>
                </c:pt>
                <c:pt idx="13">
                  <c:v>14- Maintenance &amp; Fabrication Workshop </c:v>
                </c:pt>
                <c:pt idx="14">
                  <c:v>15- Lifting and rigging operations </c:v>
                </c:pt>
                <c:pt idx="15">
                  <c:v>16- Hot works (cutting &amp; Welding)</c:v>
                </c:pt>
                <c:pt idx="16">
                  <c:v>17- Working at height and fall protection </c:v>
                </c:pt>
                <c:pt idx="17">
                  <c:v>18- Camp accommodation</c:v>
                </c:pt>
                <c:pt idx="18">
                  <c:v>19- Electrical Hazards</c:v>
                </c:pt>
                <c:pt idx="19">
                  <c:v>20- Excavations.</c:v>
                </c:pt>
                <c:pt idx="20">
                  <c:v>21- Emergency Preparedness.</c:v>
                </c:pt>
                <c:pt idx="21">
                  <c:v>22- Environmental &amp; welfare general items.</c:v>
                </c:pt>
                <c:pt idx="22">
                  <c:v>23- Management Support</c:v>
                </c:pt>
              </c:strCache>
            </c:strRef>
          </c:cat>
          <c:val>
            <c:numRef>
              <c:f>[2]Sheet2!$H$5:$H$27</c:f>
              <c:numCache>
                <c:formatCode>0.00</c:formatCode>
                <c:ptCount val="23"/>
                <c:pt idx="0">
                  <c:v>95</c:v>
                </c:pt>
                <c:pt idx="1">
                  <c:v>95</c:v>
                </c:pt>
                <c:pt idx="2">
                  <c:v>85.714285714285708</c:v>
                </c:pt>
                <c:pt idx="3">
                  <c:v>100</c:v>
                </c:pt>
                <c:pt idx="4">
                  <c:v>90</c:v>
                </c:pt>
                <c:pt idx="5">
                  <c:v>91.666666666666671</c:v>
                </c:pt>
                <c:pt idx="6">
                  <c:v>90</c:v>
                </c:pt>
                <c:pt idx="7">
                  <c:v>100</c:v>
                </c:pt>
                <c:pt idx="8">
                  <c:v>89.285714285714292</c:v>
                </c:pt>
                <c:pt idx="9">
                  <c:v>75</c:v>
                </c:pt>
                <c:pt idx="10">
                  <c:v>100</c:v>
                </c:pt>
                <c:pt idx="11">
                  <c:v>91.666666666666671</c:v>
                </c:pt>
                <c:pt idx="12">
                  <c:v>85</c:v>
                </c:pt>
                <c:pt idx="13">
                  <c:v>86.538461538461533</c:v>
                </c:pt>
                <c:pt idx="14">
                  <c:v>91.666666666666671</c:v>
                </c:pt>
                <c:pt idx="15">
                  <c:v>95</c:v>
                </c:pt>
                <c:pt idx="16">
                  <c:v>90.909090909090907</c:v>
                </c:pt>
                <c:pt idx="17">
                  <c:v>0</c:v>
                </c:pt>
                <c:pt idx="18">
                  <c:v>78.125</c:v>
                </c:pt>
                <c:pt idx="19">
                  <c:v>83.333333333333329</c:v>
                </c:pt>
                <c:pt idx="20">
                  <c:v>100</c:v>
                </c:pt>
                <c:pt idx="21">
                  <c:v>89.285714285714292</c:v>
                </c:pt>
                <c:pt idx="22">
                  <c:v>93.75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F-4FBD-9ABB-9F55BBDFEB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22564144"/>
        <c:axId val="222561008"/>
      </c:barChart>
      <c:catAx>
        <c:axId val="22256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61008"/>
        <c:crosses val="autoZero"/>
        <c:auto val="1"/>
        <c:lblAlgn val="ctr"/>
        <c:lblOffset val="100"/>
        <c:noMultiLvlLbl val="0"/>
      </c:catAx>
      <c:valAx>
        <c:axId val="22256100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6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Analysis.xlsx]pivot!PivotTable34</c:name>
    <c:fmtId val="12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8575" cap="flat" cmpd="sng" algn="ctr">
            <a:solidFill>
              <a:srgbClr val="CA3A6D"/>
            </a:solidFill>
            <a:miter lim="800000"/>
          </a:ln>
          <a:effectLst>
            <a:glow rad="63500">
              <a:schemeClr val="accent5">
                <a:satMod val="175000"/>
                <a:alpha val="40000"/>
              </a:schemeClr>
            </a:glow>
            <a:outerShdw blurRad="63500" sx="102000" sy="102000" algn="ctr" rotWithShape="0">
              <a:srgbClr val="CA3A6D">
                <a:alpha val="40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flat" cmpd="sng" algn="ctr">
            <a:solidFill>
              <a:srgbClr val="002060"/>
            </a:solidFill>
            <a:miter lim="800000"/>
          </a:ln>
          <a:effectLst>
            <a:glow rad="63500">
              <a:schemeClr val="accent4">
                <a:satMod val="175000"/>
                <a:alpha val="40000"/>
              </a:schemeClr>
            </a:glow>
            <a:outerShdw blurRad="63500" sx="102000" sy="102000" algn="ctr" rotWithShape="0">
              <a:schemeClr val="accent4">
                <a:lumMod val="60000"/>
                <a:lumOff val="40000"/>
                <a:alpha val="4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267964907077633E-2"/>
          <c:y val="6.6500067248203509E-2"/>
          <c:w val="0.88402603859539586"/>
          <c:h val="0.773112042233534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pivot!$J$1</c:f>
              <c:strCache>
                <c:ptCount val="1"/>
                <c:pt idx="0">
                  <c:v>Power of TS</c:v>
                </c:pt>
              </c:strCache>
            </c:strRef>
          </c:tx>
          <c:spPr>
            <a:noFill/>
            <a:ln w="28575" cap="flat" cmpd="sng" algn="ctr">
              <a:solidFill>
                <a:srgbClr val="CA3A6D"/>
              </a:solidFill>
              <a:miter lim="800000"/>
            </a:ln>
            <a:effectLst>
              <a:glow rad="63500">
                <a:schemeClr val="accent5">
                  <a:satMod val="175000"/>
                  <a:alpha val="40000"/>
                </a:schemeClr>
              </a:glow>
              <a:outerShdw blurRad="63500" sx="102000" sy="102000" algn="ctr" rotWithShape="0">
                <a:srgbClr val="CA3A6D">
                  <a:alpha val="40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pivot!$I$2:$I$3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pivot!$J$2:$J$3</c:f>
              <c:numCache>
                <c:formatCode>General</c:formatCode>
                <c:ptCount val="1"/>
                <c:pt idx="0">
                  <c:v>90.1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2-40F1-9A86-4E5EDAB54B85}"/>
            </c:ext>
          </c:extLst>
        </c:ser>
        <c:ser>
          <c:idx val="1"/>
          <c:order val="1"/>
          <c:tx>
            <c:strRef>
              <c:f>pivot!$K$1</c:f>
              <c:strCache>
                <c:ptCount val="1"/>
                <c:pt idx="0">
                  <c:v>Power of SHB</c:v>
                </c:pt>
              </c:strCache>
            </c:strRef>
          </c:tx>
          <c:spPr>
            <a:noFill/>
            <a:ln w="22225" cap="flat" cmpd="sng" algn="ctr">
              <a:solidFill>
                <a:srgbClr val="002060"/>
              </a:solidFill>
              <a:miter lim="800000"/>
            </a:ln>
            <a:effectLst>
              <a:glow rad="63500">
                <a:schemeClr val="accent4">
                  <a:satMod val="175000"/>
                  <a:alpha val="40000"/>
                </a:schemeClr>
              </a:glow>
              <a:outerShdw blurRad="63500" sx="102000" sy="102000" algn="ctr" rotWithShape="0">
                <a:schemeClr val="accent4">
                  <a:lumMod val="60000"/>
                  <a:lumOff val="40000"/>
                  <a:alpha val="4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pivot!$I$2:$I$3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pivot!$K$2:$K$3</c:f>
              <c:numCache>
                <c:formatCode>General</c:formatCode>
                <c:ptCount val="1"/>
                <c:pt idx="0">
                  <c:v>8.18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C2-40F1-9A86-4E5EDAB54B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1674640"/>
        <c:axId val="51665520"/>
      </c:barChart>
      <c:catAx>
        <c:axId val="5167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65520"/>
        <c:crosses val="autoZero"/>
        <c:auto val="1"/>
        <c:lblAlgn val="ctr"/>
        <c:lblOffset val="100"/>
        <c:noMultiLvlLbl val="0"/>
      </c:catAx>
      <c:valAx>
        <c:axId val="516655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167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all" spc="150" baseline="0">
                <a:solidFill>
                  <a:schemeClr val="tx1"/>
                </a:solidFill>
                <a:latin typeface="Baskerville Old Face" panose="02020602080505020303" pitchFamily="18" charset="0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latin typeface="Baskerville Old Face" panose="02020602080505020303" pitchFamily="18" charset="0"/>
              </a:rPr>
              <a:t>Low in SHB</a:t>
            </a:r>
          </a:p>
        </c:rich>
      </c:tx>
      <c:layout>
        <c:manualLayout>
          <c:xMode val="edge"/>
          <c:yMode val="edge"/>
          <c:x val="0.25310824752122618"/>
          <c:y val="0.11010706050031013"/>
        </c:manualLayout>
      </c:layout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all" spc="150" baseline="0">
              <a:solidFill>
                <a:schemeClr val="tx1"/>
              </a:solidFill>
              <a:latin typeface="Baskerville Old Face" panose="020206020805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gradFill flip="none" rotWithShape="1">
            <a:gsLst>
              <a:gs pos="32000">
                <a:schemeClr val="accent5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  <a:gs pos="85000">
                <a:schemeClr val="accent5">
                  <a:lumMod val="50000"/>
                </a:schemeClr>
              </a:gs>
            </a:gsLst>
            <a:lin ang="16200000" scaled="1"/>
            <a:tileRect/>
          </a:gradFill>
          <a:ln w="19050">
            <a:noFill/>
          </a:ln>
          <a:effectLst>
            <a:glow rad="101600">
              <a:schemeClr val="accent5">
                <a:satMod val="175000"/>
                <a:alpha val="40000"/>
              </a:schemeClr>
            </a:glow>
          </a:effectLst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32000">
                <a:schemeClr val="accent5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  <a:gs pos="85000">
                <a:schemeClr val="accent5">
                  <a:lumMod val="50000"/>
                </a:schemeClr>
              </a:gs>
            </a:gsLst>
            <a:lin ang="16200000" scaled="1"/>
            <a:tileRect/>
          </a:gradFill>
          <a:ln w="19050">
            <a:noFill/>
          </a:ln>
          <a:effectLst>
            <a:glow rad="101600">
              <a:schemeClr val="accent5">
                <a:satMod val="175000"/>
                <a:alpha val="40000"/>
              </a:schemeClr>
            </a:glo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doughnutChart>
        <c:varyColors val="0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32000">
                  <a:schemeClr val="accent5">
                    <a:lumMod val="40000"/>
                    <a:lumOff val="60000"/>
                  </a:schemeClr>
                </a:gs>
                <a:gs pos="0">
                  <a:schemeClr val="accent2">
                    <a:lumMod val="20000"/>
                    <a:lumOff val="80000"/>
                  </a:schemeClr>
                </a:gs>
                <a:gs pos="85000">
                  <a:schemeClr val="accent5">
                    <a:lumMod val="50000"/>
                  </a:schemeClr>
                </a:gs>
              </a:gsLst>
              <a:lin ang="16200000" scaled="1"/>
              <a:tileRect/>
            </a:gradFill>
            <a:ln w="19050">
              <a:noFill/>
            </a:ln>
            <a:effectLst>
              <a:glow rad="101600">
                <a:schemeClr val="accent5">
                  <a:satMod val="175000"/>
                  <a:alpha val="40000"/>
                </a:schemeClr>
              </a:glow>
            </a:effectLst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2AEB-421A-AC53-6F6B7C4E01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pivot!$E$4:$E$5</c:f>
              <c:strCache>
                <c:ptCount val="1"/>
                <c:pt idx="0">
                  <c:v>low</c:v>
                </c:pt>
              </c:strCache>
            </c:strRef>
          </c:cat>
          <c:val>
            <c:numRef>
              <c:f>pivot!$F$4:$F$5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B-421A-AC53-6F6B7C4E01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latin typeface="Baskerville Old Face" panose="02020602080505020303" pitchFamily="18" charset="0"/>
              </a:rPr>
              <a:t>HIGH</a:t>
            </a:r>
            <a:r>
              <a:rPr lang="en-US" sz="1400" b="0" baseline="0">
                <a:solidFill>
                  <a:schemeClr val="tx1"/>
                </a:solidFill>
                <a:latin typeface="Baskerville Old Face" panose="02020602080505020303" pitchFamily="18" charset="0"/>
              </a:rPr>
              <a:t> IN TS</a:t>
            </a:r>
            <a:endParaRPr lang="en-US" sz="1400" b="0">
              <a:solidFill>
                <a:schemeClr val="tx1"/>
              </a:solidFill>
              <a:latin typeface="Baskerville Old Face" panose="02020602080505020303" pitchFamily="18" charset="0"/>
            </a:endParaRPr>
          </a:p>
        </c:rich>
      </c:tx>
      <c:layout>
        <c:manualLayout>
          <c:xMode val="edge"/>
          <c:yMode val="edge"/>
          <c:x val="0.35448492566864881"/>
          <c:y val="5.3067237922585421E-2"/>
        </c:manualLayout>
      </c:layout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>
            <a:glow rad="228600">
              <a:schemeClr val="accent1">
                <a:satMod val="175000"/>
                <a:alpha val="40000"/>
              </a:schemeClr>
            </a:glo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accent1">
                  <a:lumMod val="5000"/>
                  <a:lumOff val="95000"/>
                </a:schemeClr>
              </a:gs>
              <a:gs pos="39000">
                <a:schemeClr val="accent1">
                  <a:lumMod val="45000"/>
                  <a:lumOff val="55000"/>
                </a:schemeClr>
              </a:gs>
              <a:gs pos="0">
                <a:schemeClr val="accent5">
                  <a:lumMod val="60000"/>
                  <a:lumOff val="40000"/>
                </a:schemeClr>
              </a:gs>
            </a:gsLst>
            <a:lin ang="5400000" scaled="1"/>
          </a:gradFill>
          <a:ln w="19050">
            <a:noFill/>
          </a:ln>
          <a:effectLst>
            <a:glow rad="228600">
              <a:schemeClr val="accent1">
                <a:satMod val="175000"/>
                <a:alpha val="40000"/>
              </a:schemeClr>
            </a:glo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pivot!$F$9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</c:spPr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5000"/>
                      <a:lumOff val="95000"/>
                    </a:schemeClr>
                  </a:gs>
                  <a:gs pos="39000">
                    <a:schemeClr val="accent1">
                      <a:lumMod val="45000"/>
                      <a:lumOff val="55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>
                <a:glow rad="228600">
                  <a:schemeClr val="accent1">
                    <a:satMod val="175000"/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6A71-4928-A182-DBD1BFC839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pivot!$E$10:$E$11</c:f>
              <c:strCache>
                <c:ptCount val="1"/>
                <c:pt idx="0">
                  <c:v>high</c:v>
                </c:pt>
              </c:strCache>
            </c:strRef>
          </c:cat>
          <c:val>
            <c:numRef>
              <c:f>pivot!$F$10:$F$11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71-4928-A182-DBD1BFC839C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tx1"/>
                </a:solidFill>
                <a:latin typeface="Baskerville Old Face" panose="02020602080505020303" pitchFamily="18" charset="0"/>
              </a:rPr>
              <a:t>TS OVER SHB</a:t>
            </a:r>
          </a:p>
        </c:rich>
      </c:tx>
      <c:layout>
        <c:manualLayout>
          <c:xMode val="edge"/>
          <c:yMode val="edge"/>
          <c:x val="0.47129669241011002"/>
          <c:y val="8.1441462714406818E-2"/>
        </c:manualLayout>
      </c:layout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gradFill flip="none" rotWithShape="1">
              <a:gsLst>
                <a:gs pos="0">
                  <a:srgbClr val="002060"/>
                </a:gs>
                <a:gs pos="72000">
                  <a:srgbClr val="CA3A6D"/>
                </a:gs>
              </a:gsLst>
              <a:lin ang="0" scaled="1"/>
              <a:tileRect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pivot!$F$15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002060"/>
                  </a:gs>
                  <a:gs pos="72000">
                    <a:srgbClr val="CA3A6D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cat>
            <c:strRef>
              <c:f>pivot!$E$16:$E$38</c:f>
              <c:strCache>
                <c:ptCount val="22"/>
                <c:pt idx="0">
                  <c:v>1- Health and Safety Organisation</c:v>
                </c:pt>
                <c:pt idx="1">
                  <c:v>10- Chemical management </c:v>
                </c:pt>
                <c:pt idx="2">
                  <c:v>11- Health and Safety Audits </c:v>
                </c:pt>
                <c:pt idx="3">
                  <c:v>12- Health and Safety Inspections</c:v>
                </c:pt>
                <c:pt idx="4">
                  <c:v>13- General Site Performance</c:v>
                </c:pt>
                <c:pt idx="5">
                  <c:v>14- Maintenance &amp; Fabrication Workshop </c:v>
                </c:pt>
                <c:pt idx="6">
                  <c:v>15- Lifting and rigging operations </c:v>
                </c:pt>
                <c:pt idx="7">
                  <c:v>16- Hot works (cutting &amp; Welding)</c:v>
                </c:pt>
                <c:pt idx="8">
                  <c:v>17- Working at height and fall protection </c:v>
                </c:pt>
                <c:pt idx="9">
                  <c:v>19- Electrical Hazards</c:v>
                </c:pt>
                <c:pt idx="10">
                  <c:v>2- Project Health and Safety Plan</c:v>
                </c:pt>
                <c:pt idx="11">
                  <c:v>20- Excavations.</c:v>
                </c:pt>
                <c:pt idx="12">
                  <c:v>21- Emergency Preparedness.</c:v>
                </c:pt>
                <c:pt idx="13">
                  <c:v>22- Environmental &amp; welfare general items.</c:v>
                </c:pt>
                <c:pt idx="14">
                  <c:v>23- Management Support</c:v>
                </c:pt>
                <c:pt idx="15">
                  <c:v>3- General Health and Safety Communication</c:v>
                </c:pt>
                <c:pt idx="16">
                  <c:v>4- Health and Safety Inductions </c:v>
                </c:pt>
                <c:pt idx="17">
                  <c:v>5- Project Health and Safety Training</c:v>
                </c:pt>
                <c:pt idx="18">
                  <c:v>6- Fire Safety Management</c:v>
                </c:pt>
                <c:pt idx="19">
                  <c:v>7- Project Hazard &amp; Risk Assessment</c:v>
                </c:pt>
                <c:pt idx="20">
                  <c:v>8- Accident / Incident  Management</c:v>
                </c:pt>
                <c:pt idx="21">
                  <c:v>9- Subcontractors Risk Management  / Communication</c:v>
                </c:pt>
              </c:strCache>
            </c:strRef>
          </c:cat>
          <c:val>
            <c:numRef>
              <c:f>pivot!$F$16:$F$38</c:f>
              <c:numCache>
                <c:formatCode>General</c:formatCode>
                <c:ptCount val="22"/>
                <c:pt idx="0">
                  <c:v>95</c:v>
                </c:pt>
                <c:pt idx="1">
                  <c:v>75</c:v>
                </c:pt>
                <c:pt idx="2">
                  <c:v>100</c:v>
                </c:pt>
                <c:pt idx="3">
                  <c:v>91.67</c:v>
                </c:pt>
                <c:pt idx="4">
                  <c:v>70</c:v>
                </c:pt>
                <c:pt idx="5">
                  <c:v>58.210000000000008</c:v>
                </c:pt>
                <c:pt idx="6">
                  <c:v>80.56</c:v>
                </c:pt>
                <c:pt idx="7">
                  <c:v>95</c:v>
                </c:pt>
                <c:pt idx="8">
                  <c:v>90.91</c:v>
                </c:pt>
                <c:pt idx="9">
                  <c:v>78.13</c:v>
                </c:pt>
                <c:pt idx="10">
                  <c:v>95</c:v>
                </c:pt>
                <c:pt idx="11">
                  <c:v>54.16</c:v>
                </c:pt>
                <c:pt idx="12">
                  <c:v>100</c:v>
                </c:pt>
                <c:pt idx="13">
                  <c:v>57.150000000000006</c:v>
                </c:pt>
                <c:pt idx="14">
                  <c:v>93.75</c:v>
                </c:pt>
                <c:pt idx="15">
                  <c:v>85.71</c:v>
                </c:pt>
                <c:pt idx="16">
                  <c:v>100</c:v>
                </c:pt>
                <c:pt idx="17">
                  <c:v>90</c:v>
                </c:pt>
                <c:pt idx="18">
                  <c:v>91.67</c:v>
                </c:pt>
                <c:pt idx="19">
                  <c:v>90</c:v>
                </c:pt>
                <c:pt idx="20">
                  <c:v>100</c:v>
                </c:pt>
                <c:pt idx="21">
                  <c:v>89.29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8-489A-A6C7-EABE56575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455536"/>
        <c:axId val="1496463696"/>
      </c:lineChart>
      <c:catAx>
        <c:axId val="149645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63696"/>
        <c:crosses val="autoZero"/>
        <c:auto val="1"/>
        <c:lblAlgn val="ctr"/>
        <c:lblOffset val="100"/>
        <c:noMultiLvlLbl val="0"/>
      </c:catAx>
      <c:valAx>
        <c:axId val="14964636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9645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all" spc="150" baseline="0">
                <a:solidFill>
                  <a:schemeClr val="tx1"/>
                </a:solidFill>
                <a:latin typeface="Baskerville Old Face" panose="02020602080505020303" pitchFamily="18" charset="0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latin typeface="Baskerville Old Face" panose="02020602080505020303" pitchFamily="18" charset="0"/>
              </a:rPr>
              <a:t>TOP</a:t>
            </a:r>
            <a:r>
              <a:rPr lang="en-US" sz="1400" b="0" baseline="0">
                <a:solidFill>
                  <a:schemeClr val="tx1"/>
                </a:solidFill>
                <a:latin typeface="Baskerville Old Face" panose="02020602080505020303" pitchFamily="18" charset="0"/>
              </a:rPr>
              <a:t> 3 Standards of SHB</a:t>
            </a:r>
            <a:endParaRPr lang="en-US" sz="1400" b="0">
              <a:solidFill>
                <a:schemeClr val="tx1"/>
              </a:solidFill>
              <a:latin typeface="Baskerville Old Face" panose="02020602080505020303" pitchFamily="18" charset="0"/>
            </a:endParaRPr>
          </a:p>
        </c:rich>
      </c:tx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all" spc="150" baseline="0">
              <a:solidFill>
                <a:schemeClr val="tx1"/>
              </a:solidFill>
              <a:latin typeface="Baskerville Old Face" panose="020206020805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innerShdw blurRad="114300">
              <a:schemeClr val="accent1"/>
            </a:innerShdw>
          </a:effectLst>
          <a:scene3d>
            <a:camera prst="orthographicFront"/>
            <a:lightRig rig="threePt" dir="t"/>
          </a:scene3d>
          <a:sp3d>
            <a:bevelT w="114300" prst="artDeco"/>
          </a:sp3d>
        </c:spPr>
        <c:marker>
          <c:symbol val="circle"/>
          <c:size val="6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chemeClr val="lt1"/>
              </a:solidFill>
            </a:ln>
            <a:effectLst/>
            <a:scene3d>
              <a:camera prst="orthographicFront"/>
              <a:lightRig rig="threePt" dir="t"/>
            </a:scene3d>
            <a:sp3d>
              <a:bevelT w="114300" prst="artDeco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pivot!$J$5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innerShdw blurRad="114300">
                <a:schemeClr val="accent1"/>
              </a:innerShdw>
            </a:effectLst>
            <a:scene3d>
              <a:camera prst="orthographicFront"/>
              <a:lightRig rig="threePt" dir="t"/>
            </a:scene3d>
            <a:sp3d>
              <a:bevelT w="114300" prst="artDeco"/>
            </a:sp3d>
          </c:spPr>
          <c:cat>
            <c:strRef>
              <c:f>pivot!$I$6:$I$9</c:f>
              <c:strCache>
                <c:ptCount val="3"/>
                <c:pt idx="0">
                  <c:v>14- Maintenance &amp; Fabrication Workshop </c:v>
                </c:pt>
                <c:pt idx="1">
                  <c:v>20- Excavations.</c:v>
                </c:pt>
                <c:pt idx="2">
                  <c:v>22- Environmental &amp; welfare general items.</c:v>
                </c:pt>
              </c:strCache>
            </c:strRef>
          </c:cat>
          <c:val>
            <c:numRef>
              <c:f>pivot!$J$6:$J$9</c:f>
              <c:numCache>
                <c:formatCode>General</c:formatCode>
                <c:ptCount val="3"/>
                <c:pt idx="0">
                  <c:v>28.33</c:v>
                </c:pt>
                <c:pt idx="1">
                  <c:v>29.17</c:v>
                </c:pt>
                <c:pt idx="2">
                  <c:v>32.14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E-4773-B9A7-7197C42E1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022784"/>
        <c:axId val="1678023264"/>
      </c:areaChart>
      <c:catAx>
        <c:axId val="1678022784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23264"/>
        <c:crosses val="autoZero"/>
        <c:auto val="1"/>
        <c:lblAlgn val="ctr"/>
        <c:lblOffset val="100"/>
        <c:noMultiLvlLbl val="0"/>
      </c:catAx>
      <c:valAx>
        <c:axId val="1678023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2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Baskerville Old Face" panose="02020602080505020303" pitchFamily="18" charset="0"/>
                <a:ea typeface="+mn-ea"/>
                <a:cs typeface="+mn-cs"/>
              </a:defRPr>
            </a:pPr>
            <a:r>
              <a:rPr lang="en-US" b="0">
                <a:solidFill>
                  <a:schemeClr val="tx1"/>
                </a:solidFill>
                <a:latin typeface="Baskerville Old Face" panose="02020602080505020303" pitchFamily="18" charset="0"/>
              </a:rPr>
              <a:t>TOP</a:t>
            </a:r>
            <a:r>
              <a:rPr lang="en-US" b="0" baseline="0">
                <a:solidFill>
                  <a:schemeClr val="tx1"/>
                </a:solidFill>
                <a:latin typeface="Baskerville Old Face" panose="02020602080505020303" pitchFamily="18" charset="0"/>
              </a:rPr>
              <a:t> 4 STANDARDS OF TS</a:t>
            </a:r>
            <a:endParaRPr lang="en-US" b="0">
              <a:solidFill>
                <a:schemeClr val="tx1"/>
              </a:solidFill>
              <a:latin typeface="Baskerville Old Face" panose="02020602080505020303" pitchFamily="18" charset="0"/>
            </a:endParaRPr>
          </a:p>
        </c:rich>
      </c:tx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Baskerville Old Face" panose="020206020805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rgbClr val="EFBDDA"/>
              </a:gs>
              <a:gs pos="100000">
                <a:schemeClr val="accent2">
                  <a:lumMod val="20000"/>
                  <a:lumOff val="80000"/>
                </a:schemeClr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58000">
                <a:srgbClr val="CA3A6D"/>
              </a:gs>
              <a:gs pos="100000">
                <a:schemeClr val="accent2">
                  <a:lumMod val="20000"/>
                  <a:lumOff val="80000"/>
                </a:schemeClr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</c:pivotFmt>
      <c:pivotFmt>
        <c:idx val="4"/>
        <c:spPr>
          <a:gradFill>
            <a:gsLst>
              <a:gs pos="55000">
                <a:srgbClr val="CA3A6D"/>
              </a:gs>
              <a:gs pos="100000">
                <a:schemeClr val="accent2">
                  <a:lumMod val="20000"/>
                  <a:lumOff val="80000"/>
                </a:schemeClr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</c:pivotFmt>
      <c:pivotFmt>
        <c:idx val="5"/>
        <c:spPr>
          <a:gradFill>
            <a:gsLst>
              <a:gs pos="44000">
                <a:srgbClr val="CA3A6D"/>
              </a:gs>
              <a:gs pos="100000">
                <a:schemeClr val="accent2">
                  <a:lumMod val="20000"/>
                  <a:lumOff val="80000"/>
                </a:schemeClr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</c:pivotFmt>
      <c:pivotFmt>
        <c:idx val="6"/>
        <c:spPr>
          <a:gradFill>
            <a:gsLst>
              <a:gs pos="43000">
                <a:srgbClr val="CA3A6D"/>
              </a:gs>
              <a:gs pos="100000">
                <a:schemeClr val="accent2">
                  <a:lumMod val="20000"/>
                  <a:lumOff val="80000"/>
                </a:schemeClr>
              </a:gs>
            </a:gsLst>
            <a:path path="circle">
              <a:fillToRect l="100000" t="100000"/>
            </a:path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326261686208194"/>
          <c:y val="0.13738704756761985"/>
          <c:w val="0.86183123371424575"/>
          <c:h val="0.608764971589083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pivot!$J$13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EFBDDA"/>
                </a:gs>
                <a:gs pos="100000">
                  <a:schemeClr val="accent2">
                    <a:lumMod val="20000"/>
                    <a:lumOff val="80000"/>
                  </a:schemeClr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43000">
                    <a:srgbClr val="CA3A6D"/>
                  </a:gs>
                  <a:gs pos="100000">
                    <a:schemeClr val="accent2">
                      <a:lumMod val="20000"/>
                      <a:lumOff val="80000"/>
                    </a:schemeClr>
                  </a:gs>
                </a:gsLst>
                <a:path path="circle">
                  <a:fillToRect l="100000" t="100000"/>
                </a:path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486-41C1-8CEB-A7FB3AB60605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58000">
                    <a:srgbClr val="CA3A6D"/>
                  </a:gs>
                  <a:gs pos="100000">
                    <a:schemeClr val="accent2">
                      <a:lumMod val="20000"/>
                      <a:lumOff val="80000"/>
                    </a:schemeClr>
                  </a:gs>
                </a:gsLst>
                <a:path path="circle">
                  <a:fillToRect l="100000" t="100000"/>
                </a:path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486-41C1-8CEB-A7FB3AB60605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55000">
                    <a:srgbClr val="CA3A6D"/>
                  </a:gs>
                  <a:gs pos="100000">
                    <a:schemeClr val="accent2">
                      <a:lumMod val="20000"/>
                      <a:lumOff val="80000"/>
                    </a:schemeClr>
                  </a:gs>
                </a:gsLst>
                <a:path path="circle">
                  <a:fillToRect l="100000" t="100000"/>
                </a:path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486-41C1-8CEB-A7FB3AB60605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44000">
                    <a:srgbClr val="CA3A6D"/>
                  </a:gs>
                  <a:gs pos="100000">
                    <a:schemeClr val="accent2">
                      <a:lumMod val="20000"/>
                      <a:lumOff val="80000"/>
                    </a:schemeClr>
                  </a:gs>
                </a:gsLst>
                <a:path path="circle">
                  <a:fillToRect l="100000" t="100000"/>
                </a:path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486-41C1-8CEB-A7FB3AB60605}"/>
              </c:ext>
            </c:extLst>
          </c:dPt>
          <c:cat>
            <c:strRef>
              <c:f>pivot!$I$14:$I$18</c:f>
              <c:strCache>
                <c:ptCount val="4"/>
                <c:pt idx="0">
                  <c:v>11- Health and Safety Audits </c:v>
                </c:pt>
                <c:pt idx="1">
                  <c:v>21- Emergency Preparedness.</c:v>
                </c:pt>
                <c:pt idx="2">
                  <c:v>4- Health and Safety Inductions </c:v>
                </c:pt>
                <c:pt idx="3">
                  <c:v>8- Accident / Incident  Management</c:v>
                </c:pt>
              </c:strCache>
            </c:strRef>
          </c:cat>
          <c:val>
            <c:numRef>
              <c:f>pivot!$J$14:$J$18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6-41C1-8CEB-A7FB3AB60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119920"/>
        <c:axId val="1526138640"/>
      </c:barChart>
      <c:catAx>
        <c:axId val="152611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38640"/>
        <c:crosses val="autoZero"/>
        <c:auto val="1"/>
        <c:lblAlgn val="ctr"/>
        <c:lblOffset val="100"/>
        <c:noMultiLvlLbl val="0"/>
      </c:catAx>
      <c:valAx>
        <c:axId val="152613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1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Analysis.xlsx]pivot!PivotTable25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pct5">
            <a:fgClr>
              <a:schemeClr val="bg1"/>
            </a:fgClr>
            <a:bgClr>
              <a:schemeClr val="accent3">
                <a:lumMod val="50000"/>
              </a:schemeClr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Average of SHB</c:v>
                </c:pt>
              </c:strCache>
            </c:strRef>
          </c:tx>
          <c:spPr>
            <a:pattFill prst="pct5">
              <a:fgClr>
                <a:schemeClr val="bg1"/>
              </a:fgClr>
              <a:bgClr>
                <a:schemeClr val="accent3">
                  <a:lumMod val="50000"/>
                </a:schemeClr>
              </a:bgClr>
            </a:pattFill>
            <a:ln>
              <a:noFill/>
            </a:ln>
            <a:effectLst/>
          </c:spPr>
          <c:invertIfNegative val="0"/>
          <c:cat>
            <c:strRef>
              <c:f>pivot!$A$2:$A$25</c:f>
              <c:strCache>
                <c:ptCount val="23"/>
                <c:pt idx="0">
                  <c:v>1- Health and Safety Organisation</c:v>
                </c:pt>
                <c:pt idx="1">
                  <c:v>10- Chemical management </c:v>
                </c:pt>
                <c:pt idx="2">
                  <c:v>11- Health and Safety Audits </c:v>
                </c:pt>
                <c:pt idx="3">
                  <c:v>12- Health and Safety Inspections</c:v>
                </c:pt>
                <c:pt idx="4">
                  <c:v>13- General Site Performance</c:v>
                </c:pt>
                <c:pt idx="5">
                  <c:v>14- Maintenance &amp; Fabrication Workshop </c:v>
                </c:pt>
                <c:pt idx="6">
                  <c:v>15- Lifting and rigging operations </c:v>
                </c:pt>
                <c:pt idx="7">
                  <c:v>16- Hot works (cutting &amp; Welding)</c:v>
                </c:pt>
                <c:pt idx="8">
                  <c:v>17- Working at height and fall protection </c:v>
                </c:pt>
                <c:pt idx="9">
                  <c:v>18- Camp accommodation</c:v>
                </c:pt>
                <c:pt idx="10">
                  <c:v>19- Electrical Hazards</c:v>
                </c:pt>
                <c:pt idx="11">
                  <c:v>2- Project Health and Safety Plan</c:v>
                </c:pt>
                <c:pt idx="12">
                  <c:v>20- Excavations.</c:v>
                </c:pt>
                <c:pt idx="13">
                  <c:v>21- Emergency Preparedness.</c:v>
                </c:pt>
                <c:pt idx="14">
                  <c:v>22- Environmental &amp; welfare general items.</c:v>
                </c:pt>
                <c:pt idx="15">
                  <c:v>23- Management Support</c:v>
                </c:pt>
                <c:pt idx="16">
                  <c:v>3- General Health and Safety Communication</c:v>
                </c:pt>
                <c:pt idx="17">
                  <c:v>4- Health and Safety Inductions </c:v>
                </c:pt>
                <c:pt idx="18">
                  <c:v>5- Project Health and Safety Training</c:v>
                </c:pt>
                <c:pt idx="19">
                  <c:v>6- Fire Safety Management</c:v>
                </c:pt>
                <c:pt idx="20">
                  <c:v>7- Project Hazard &amp; Risk Assessment</c:v>
                </c:pt>
                <c:pt idx="21">
                  <c:v>8- Accident / Incident  Management</c:v>
                </c:pt>
                <c:pt idx="22">
                  <c:v>9- Subcontractors Risk Management  / Communication</c:v>
                </c:pt>
              </c:strCache>
            </c:strRef>
          </c:cat>
          <c:val>
            <c:numRef>
              <c:f>pivot!$B$2:$B$25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28.33</c:v>
                </c:pt>
                <c:pt idx="6">
                  <c:v>11.11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29.17</c:v>
                </c:pt>
                <c:pt idx="13">
                  <c:v>0</c:v>
                </c:pt>
                <c:pt idx="14">
                  <c:v>32.14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3-4729-88C4-CC9BAA8ED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171760"/>
        <c:axId val="1526154480"/>
      </c:barChart>
      <c:lineChart>
        <c:grouping val="standard"/>
        <c:varyColors val="0"/>
        <c:ser>
          <c:idx val="1"/>
          <c:order val="1"/>
          <c:tx>
            <c:strRef>
              <c:f>pivot!$C$1</c:f>
              <c:strCache>
                <c:ptCount val="1"/>
                <c:pt idx="0">
                  <c:v>Average of TS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pivot!$A$2:$A$25</c:f>
              <c:strCache>
                <c:ptCount val="23"/>
                <c:pt idx="0">
                  <c:v>1- Health and Safety Organisation</c:v>
                </c:pt>
                <c:pt idx="1">
                  <c:v>10- Chemical management </c:v>
                </c:pt>
                <c:pt idx="2">
                  <c:v>11- Health and Safety Audits </c:v>
                </c:pt>
                <c:pt idx="3">
                  <c:v>12- Health and Safety Inspections</c:v>
                </c:pt>
                <c:pt idx="4">
                  <c:v>13- General Site Performance</c:v>
                </c:pt>
                <c:pt idx="5">
                  <c:v>14- Maintenance &amp; Fabrication Workshop </c:v>
                </c:pt>
                <c:pt idx="6">
                  <c:v>15- Lifting and rigging operations </c:v>
                </c:pt>
                <c:pt idx="7">
                  <c:v>16- Hot works (cutting &amp; Welding)</c:v>
                </c:pt>
                <c:pt idx="8">
                  <c:v>17- Working at height and fall protection </c:v>
                </c:pt>
                <c:pt idx="9">
                  <c:v>18- Camp accommodation</c:v>
                </c:pt>
                <c:pt idx="10">
                  <c:v>19- Electrical Hazards</c:v>
                </c:pt>
                <c:pt idx="11">
                  <c:v>2- Project Health and Safety Plan</c:v>
                </c:pt>
                <c:pt idx="12">
                  <c:v>20- Excavations.</c:v>
                </c:pt>
                <c:pt idx="13">
                  <c:v>21- Emergency Preparedness.</c:v>
                </c:pt>
                <c:pt idx="14">
                  <c:v>22- Environmental &amp; welfare general items.</c:v>
                </c:pt>
                <c:pt idx="15">
                  <c:v>23- Management Support</c:v>
                </c:pt>
                <c:pt idx="16">
                  <c:v>3- General Health and Safety Communication</c:v>
                </c:pt>
                <c:pt idx="17">
                  <c:v>4- Health and Safety Inductions </c:v>
                </c:pt>
                <c:pt idx="18">
                  <c:v>5- Project Health and Safety Training</c:v>
                </c:pt>
                <c:pt idx="19">
                  <c:v>6- Fire Safety Management</c:v>
                </c:pt>
                <c:pt idx="20">
                  <c:v>7- Project Hazard &amp; Risk Assessment</c:v>
                </c:pt>
                <c:pt idx="21">
                  <c:v>8- Accident / Incident  Management</c:v>
                </c:pt>
                <c:pt idx="22">
                  <c:v>9- Subcontractors Risk Management  / Communication</c:v>
                </c:pt>
              </c:strCache>
            </c:strRef>
          </c:cat>
          <c:val>
            <c:numRef>
              <c:f>pivot!$C$2:$C$25</c:f>
              <c:numCache>
                <c:formatCode>General</c:formatCode>
                <c:ptCount val="23"/>
                <c:pt idx="0">
                  <c:v>95</c:v>
                </c:pt>
                <c:pt idx="1">
                  <c:v>75</c:v>
                </c:pt>
                <c:pt idx="2">
                  <c:v>100</c:v>
                </c:pt>
                <c:pt idx="3">
                  <c:v>91.67</c:v>
                </c:pt>
                <c:pt idx="4">
                  <c:v>85</c:v>
                </c:pt>
                <c:pt idx="5">
                  <c:v>86.54</c:v>
                </c:pt>
                <c:pt idx="6">
                  <c:v>91.67</c:v>
                </c:pt>
                <c:pt idx="7">
                  <c:v>95</c:v>
                </c:pt>
                <c:pt idx="8">
                  <c:v>90.91</c:v>
                </c:pt>
                <c:pt idx="10">
                  <c:v>78.13</c:v>
                </c:pt>
                <c:pt idx="11">
                  <c:v>95</c:v>
                </c:pt>
                <c:pt idx="12">
                  <c:v>83.33</c:v>
                </c:pt>
                <c:pt idx="13">
                  <c:v>100</c:v>
                </c:pt>
                <c:pt idx="14">
                  <c:v>89.29</c:v>
                </c:pt>
                <c:pt idx="15">
                  <c:v>93.75</c:v>
                </c:pt>
                <c:pt idx="16">
                  <c:v>85.71</c:v>
                </c:pt>
                <c:pt idx="17">
                  <c:v>100</c:v>
                </c:pt>
                <c:pt idx="18">
                  <c:v>90</c:v>
                </c:pt>
                <c:pt idx="19">
                  <c:v>91.67</c:v>
                </c:pt>
                <c:pt idx="20">
                  <c:v>90</c:v>
                </c:pt>
                <c:pt idx="21">
                  <c:v>100</c:v>
                </c:pt>
                <c:pt idx="22">
                  <c:v>89.29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3-4729-88C4-CC9BAA8ED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6165520"/>
        <c:axId val="1526174160"/>
      </c:lineChart>
      <c:catAx>
        <c:axId val="15261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54480"/>
        <c:crosses val="autoZero"/>
        <c:auto val="1"/>
        <c:lblAlgn val="ctr"/>
        <c:lblOffset val="100"/>
        <c:noMultiLvlLbl val="0"/>
      </c:catAx>
      <c:valAx>
        <c:axId val="152615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71760"/>
        <c:crosses val="autoZero"/>
        <c:crossBetween val="between"/>
      </c:valAx>
      <c:valAx>
        <c:axId val="1526174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65520"/>
        <c:crosses val="max"/>
        <c:crossBetween val="between"/>
      </c:valAx>
      <c:catAx>
        <c:axId val="1526165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26174160"/>
        <c:crosses val="autoZero"/>
        <c:auto val="1"/>
        <c:lblAlgn val="ctr"/>
        <c:lblOffset val="100"/>
        <c:noMultiLvlLbl val="0"/>
      </c:catAx>
      <c:spPr>
        <a:gradFill>
          <a:gsLst>
            <a:gs pos="48000">
              <a:srgbClr val="EFBDDA"/>
            </a:gs>
            <a:gs pos="0">
              <a:schemeClr val="accent2">
                <a:lumMod val="20000"/>
                <a:lumOff val="80000"/>
              </a:schemeClr>
            </a:gs>
          </a:gsLst>
          <a:path path="circle">
            <a:fillToRect l="100000" t="100000"/>
          </a:path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89698104641542"/>
          <c:y val="0.6053136815117478"/>
          <c:w val="0.11463841686748348"/>
          <c:h val="0.185632922463740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latin typeface="Baskerville Old Face" panose="02020602080505020303" pitchFamily="18" charset="0"/>
              </a:rPr>
              <a:t>HIGH</a:t>
            </a:r>
            <a:r>
              <a:rPr lang="en-US" sz="1400" b="0" baseline="0">
                <a:solidFill>
                  <a:schemeClr val="tx1"/>
                </a:solidFill>
                <a:latin typeface="Baskerville Old Face" panose="02020602080505020303" pitchFamily="18" charset="0"/>
              </a:rPr>
              <a:t> IN TS</a:t>
            </a:r>
            <a:endParaRPr lang="en-US" sz="1400" b="0">
              <a:solidFill>
                <a:schemeClr val="tx1"/>
              </a:solidFill>
              <a:latin typeface="Baskerville Old Face" panose="02020602080505020303" pitchFamily="18" charset="0"/>
            </a:endParaRPr>
          </a:p>
        </c:rich>
      </c:tx>
      <c:layout>
        <c:manualLayout>
          <c:xMode val="edge"/>
          <c:yMode val="edge"/>
          <c:x val="0.3600920899468622"/>
          <c:y val="6.8777394198437217E-2"/>
        </c:manualLayout>
      </c:layout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>
            <a:glow rad="228600">
              <a:schemeClr val="accent1">
                <a:satMod val="175000"/>
                <a:alpha val="40000"/>
              </a:schemeClr>
            </a:glo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accent1">
                  <a:lumMod val="5000"/>
                  <a:lumOff val="95000"/>
                </a:schemeClr>
              </a:gs>
              <a:gs pos="39000">
                <a:schemeClr val="accent1">
                  <a:lumMod val="45000"/>
                  <a:lumOff val="55000"/>
                </a:schemeClr>
              </a:gs>
              <a:gs pos="0">
                <a:schemeClr val="accent5">
                  <a:lumMod val="60000"/>
                  <a:lumOff val="40000"/>
                </a:schemeClr>
              </a:gs>
            </a:gsLst>
            <a:lin ang="5400000" scaled="1"/>
          </a:gradFill>
          <a:ln w="19050">
            <a:noFill/>
          </a:ln>
          <a:effectLst>
            <a:glow rad="228600">
              <a:schemeClr val="accent1">
                <a:satMod val="175000"/>
                <a:alpha val="40000"/>
              </a:schemeClr>
            </a:glow>
          </a:effectLst>
        </c:spPr>
      </c:pivotFmt>
      <c:pivotFmt>
        <c:idx val="5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>
            <a:glow rad="228600">
              <a:schemeClr val="accent1">
                <a:satMod val="175000"/>
                <a:alpha val="40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100000">
                <a:schemeClr val="accent1">
                  <a:lumMod val="5000"/>
                  <a:lumOff val="95000"/>
                </a:schemeClr>
              </a:gs>
              <a:gs pos="39000">
                <a:schemeClr val="accent1">
                  <a:lumMod val="45000"/>
                  <a:lumOff val="55000"/>
                </a:schemeClr>
              </a:gs>
              <a:gs pos="0">
                <a:schemeClr val="accent5">
                  <a:lumMod val="60000"/>
                  <a:lumOff val="40000"/>
                </a:schemeClr>
              </a:gs>
            </a:gsLst>
            <a:lin ang="5400000" scaled="1"/>
          </a:gradFill>
          <a:ln w="19050">
            <a:noFill/>
          </a:ln>
          <a:effectLst>
            <a:glow rad="228600">
              <a:schemeClr val="accent1">
                <a:satMod val="175000"/>
                <a:alpha val="40000"/>
              </a:schemeClr>
            </a:glow>
          </a:effectLst>
        </c:spPr>
      </c:pivotFmt>
      <c:pivotFmt>
        <c:idx val="7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>
            <a:glow rad="228600">
              <a:schemeClr val="accent1">
                <a:satMod val="175000"/>
                <a:alpha val="40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100000">
                <a:schemeClr val="accent1">
                  <a:lumMod val="5000"/>
                  <a:lumOff val="95000"/>
                </a:schemeClr>
              </a:gs>
              <a:gs pos="39000">
                <a:schemeClr val="accent1">
                  <a:lumMod val="45000"/>
                  <a:lumOff val="55000"/>
                </a:schemeClr>
              </a:gs>
              <a:gs pos="0">
                <a:schemeClr val="accent5">
                  <a:lumMod val="60000"/>
                  <a:lumOff val="40000"/>
                </a:schemeClr>
              </a:gs>
            </a:gsLst>
            <a:lin ang="5400000" scaled="1"/>
          </a:gradFill>
          <a:ln w="19050">
            <a:noFill/>
          </a:ln>
          <a:effectLst>
            <a:glow rad="228600">
              <a:schemeClr val="accent1">
                <a:satMod val="175000"/>
                <a:alpha val="40000"/>
              </a:schemeClr>
            </a:glo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pivot!$F$9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</c:spPr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5000"/>
                      <a:lumOff val="95000"/>
                    </a:schemeClr>
                  </a:gs>
                  <a:gs pos="39000">
                    <a:schemeClr val="accent1">
                      <a:lumMod val="45000"/>
                      <a:lumOff val="55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>
                <a:glow rad="228600">
                  <a:schemeClr val="accent1">
                    <a:satMod val="175000"/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9181-495D-BA0A-D7B2D2A395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pivot!$E$10:$E$11</c:f>
              <c:strCache>
                <c:ptCount val="1"/>
                <c:pt idx="0">
                  <c:v>high</c:v>
                </c:pt>
              </c:strCache>
            </c:strRef>
          </c:cat>
          <c:val>
            <c:numRef>
              <c:f>pivot!$F$10:$F$11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81-495D-BA0A-D7B2D2A3953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Analysis.xlsx]pivot!PivotTable30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all" spc="150" baseline="0">
                <a:solidFill>
                  <a:schemeClr val="tx1"/>
                </a:solidFill>
                <a:latin typeface="Baskerville Old Face" panose="02020602080505020303" pitchFamily="18" charset="0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latin typeface="Baskerville Old Face" panose="02020602080505020303" pitchFamily="18" charset="0"/>
              </a:rPr>
              <a:t>Low in SHB</a:t>
            </a:r>
          </a:p>
        </c:rich>
      </c:tx>
      <c:layout>
        <c:manualLayout>
          <c:xMode val="edge"/>
          <c:yMode val="edge"/>
          <c:x val="0.25310824752122618"/>
          <c:y val="0.11010706050031013"/>
        </c:manualLayout>
      </c:layout>
      <c:overlay val="0"/>
      <c:spPr>
        <a:solidFill>
          <a:schemeClr val="tx2">
            <a:lumMod val="10000"/>
            <a:lumOff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all" spc="150" baseline="0">
              <a:solidFill>
                <a:schemeClr val="tx1"/>
              </a:solidFill>
              <a:latin typeface="Baskerville Old Face" panose="020206020805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gradFill flip="none" rotWithShape="1">
            <a:gsLst>
              <a:gs pos="32000">
                <a:schemeClr val="accent5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  <a:gs pos="85000">
                <a:schemeClr val="accent5">
                  <a:lumMod val="50000"/>
                </a:schemeClr>
              </a:gs>
            </a:gsLst>
            <a:lin ang="16200000" scaled="1"/>
            <a:tileRect/>
          </a:gradFill>
          <a:ln w="19050">
            <a:noFill/>
          </a:ln>
          <a:effectLst>
            <a:glow rad="101600">
              <a:schemeClr val="accent5">
                <a:satMod val="175000"/>
                <a:alpha val="40000"/>
              </a:schemeClr>
            </a:glow>
          </a:effectLst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32000">
                <a:schemeClr val="accent5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  <a:gs pos="85000">
                <a:schemeClr val="accent5">
                  <a:lumMod val="50000"/>
                </a:schemeClr>
              </a:gs>
            </a:gsLst>
            <a:lin ang="16200000" scaled="1"/>
            <a:tileRect/>
          </a:gradFill>
          <a:ln w="19050">
            <a:noFill/>
          </a:ln>
          <a:effectLst>
            <a:glow rad="101600">
              <a:schemeClr val="accent5">
                <a:satMod val="175000"/>
                <a:alpha val="40000"/>
              </a:schemeClr>
            </a:glo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gradFill flip="none" rotWithShape="1">
            <a:gsLst>
              <a:gs pos="32000">
                <a:schemeClr val="accent5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  <a:gs pos="85000">
                <a:schemeClr val="accent5">
                  <a:lumMod val="50000"/>
                </a:schemeClr>
              </a:gs>
            </a:gsLst>
            <a:lin ang="16200000" scaled="1"/>
            <a:tileRect/>
          </a:gradFill>
          <a:ln w="19050">
            <a:noFill/>
          </a:ln>
          <a:effectLst>
            <a:glow rad="101600">
              <a:schemeClr val="accent5">
                <a:satMod val="175000"/>
                <a:alpha val="40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32000">
                <a:schemeClr val="accent5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  <a:gs pos="85000">
                <a:schemeClr val="accent5">
                  <a:lumMod val="50000"/>
                </a:schemeClr>
              </a:gs>
            </a:gsLst>
            <a:lin ang="16200000" scaled="1"/>
            <a:tileRect/>
          </a:gradFill>
          <a:ln w="19050">
            <a:noFill/>
          </a:ln>
          <a:effectLst>
            <a:glow rad="101600">
              <a:schemeClr val="accent5">
                <a:satMod val="175000"/>
                <a:alpha val="40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0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32000">
                  <a:schemeClr val="accent5">
                    <a:lumMod val="40000"/>
                    <a:lumOff val="60000"/>
                  </a:schemeClr>
                </a:gs>
                <a:gs pos="0">
                  <a:schemeClr val="accent2">
                    <a:lumMod val="20000"/>
                    <a:lumOff val="80000"/>
                  </a:schemeClr>
                </a:gs>
                <a:gs pos="85000">
                  <a:schemeClr val="accent5">
                    <a:lumMod val="50000"/>
                  </a:schemeClr>
                </a:gs>
              </a:gsLst>
              <a:lin ang="16200000" scaled="1"/>
              <a:tileRect/>
            </a:gradFill>
            <a:ln w="19050">
              <a:noFill/>
            </a:ln>
            <a:effectLst>
              <a:glow rad="101600">
                <a:schemeClr val="accent5">
                  <a:satMod val="175000"/>
                  <a:alpha val="40000"/>
                </a:schemeClr>
              </a:glow>
            </a:effectLst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1B1-4B5B-B658-A5B29CF9AA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pivot!$E$4:$E$5</c:f>
              <c:strCache>
                <c:ptCount val="1"/>
                <c:pt idx="0">
                  <c:v>low</c:v>
                </c:pt>
              </c:strCache>
            </c:strRef>
          </c:cat>
          <c:val>
            <c:numRef>
              <c:f>pivot!$F$4:$F$5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B1-4B5B-B658-A5B29CF9AAB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Analysis.xlsx]pivot!PivotTable34</c:name>
    <c:fmtId val="8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pivot!$J$1</c:f>
              <c:strCache>
                <c:ptCount val="1"/>
                <c:pt idx="0">
                  <c:v>Power of TS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pivot!$I$2:$I$3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pivot!$J$2:$J$3</c:f>
              <c:numCache>
                <c:formatCode>General</c:formatCode>
                <c:ptCount val="1"/>
                <c:pt idx="0">
                  <c:v>90.1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A-4ACC-BA3C-57A6DA149F7B}"/>
            </c:ext>
          </c:extLst>
        </c:ser>
        <c:ser>
          <c:idx val="1"/>
          <c:order val="1"/>
          <c:tx>
            <c:strRef>
              <c:f>pivot!$K$1</c:f>
              <c:strCache>
                <c:ptCount val="1"/>
                <c:pt idx="0">
                  <c:v>Power of SHB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pivot!$I$2:$I$3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pivot!$K$2:$K$3</c:f>
              <c:numCache>
                <c:formatCode>General</c:formatCode>
                <c:ptCount val="1"/>
                <c:pt idx="0">
                  <c:v>8.18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A-4ACC-BA3C-57A6DA149F7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1674640"/>
        <c:axId val="51665520"/>
      </c:barChart>
      <c:catAx>
        <c:axId val="516746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5520"/>
        <c:crosses val="autoZero"/>
        <c:auto val="1"/>
        <c:lblAlgn val="ctr"/>
        <c:lblOffset val="100"/>
        <c:noMultiLvlLbl val="0"/>
      </c:catAx>
      <c:valAx>
        <c:axId val="516655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pivot!$E$4:$E$5</c:f>
              <c:strCache>
                <c:ptCount val="1"/>
                <c:pt idx="0">
                  <c:v>low</c:v>
                </c:pt>
              </c:strCache>
            </c:strRef>
          </c:cat>
          <c:val>
            <c:numRef>
              <c:f>pivot!$F$4:$F$5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C-466C-897F-C1B09F612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pivot!$F$9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pivot!$E$10:$E$11</c:f>
              <c:strCache>
                <c:ptCount val="1"/>
                <c:pt idx="0">
                  <c:v>high</c:v>
                </c:pt>
              </c:strCache>
            </c:strRef>
          </c:cat>
          <c:val>
            <c:numRef>
              <c:f>pivot!$F$10:$F$11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9-4FE6-A75B-011B8A038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pivot!$F$15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pivot!$E$16:$E$38</c:f>
              <c:strCache>
                <c:ptCount val="22"/>
                <c:pt idx="0">
                  <c:v>1- Health and Safety Organisation</c:v>
                </c:pt>
                <c:pt idx="1">
                  <c:v>10- Chemical management </c:v>
                </c:pt>
                <c:pt idx="2">
                  <c:v>11- Health and Safety Audits </c:v>
                </c:pt>
                <c:pt idx="3">
                  <c:v>12- Health and Safety Inspections</c:v>
                </c:pt>
                <c:pt idx="4">
                  <c:v>13- General Site Performance</c:v>
                </c:pt>
                <c:pt idx="5">
                  <c:v>14- Maintenance &amp; Fabrication Workshop </c:v>
                </c:pt>
                <c:pt idx="6">
                  <c:v>15- Lifting and rigging operations </c:v>
                </c:pt>
                <c:pt idx="7">
                  <c:v>16- Hot works (cutting &amp; Welding)</c:v>
                </c:pt>
                <c:pt idx="8">
                  <c:v>17- Working at height and fall protection </c:v>
                </c:pt>
                <c:pt idx="9">
                  <c:v>19- Electrical Hazards</c:v>
                </c:pt>
                <c:pt idx="10">
                  <c:v>2- Project Health and Safety Plan</c:v>
                </c:pt>
                <c:pt idx="11">
                  <c:v>20- Excavations.</c:v>
                </c:pt>
                <c:pt idx="12">
                  <c:v>21- Emergency Preparedness.</c:v>
                </c:pt>
                <c:pt idx="13">
                  <c:v>22- Environmental &amp; welfare general items.</c:v>
                </c:pt>
                <c:pt idx="14">
                  <c:v>23- Management Support</c:v>
                </c:pt>
                <c:pt idx="15">
                  <c:v>3- General Health and Safety Communication</c:v>
                </c:pt>
                <c:pt idx="16">
                  <c:v>4- Health and Safety Inductions </c:v>
                </c:pt>
                <c:pt idx="17">
                  <c:v>5- Project Health and Safety Training</c:v>
                </c:pt>
                <c:pt idx="18">
                  <c:v>6- Fire Safety Management</c:v>
                </c:pt>
                <c:pt idx="19">
                  <c:v>7- Project Hazard &amp; Risk Assessment</c:v>
                </c:pt>
                <c:pt idx="20">
                  <c:v>8- Accident / Incident  Management</c:v>
                </c:pt>
                <c:pt idx="21">
                  <c:v>9- Subcontractors Risk Management  / Communication</c:v>
                </c:pt>
              </c:strCache>
            </c:strRef>
          </c:cat>
          <c:val>
            <c:numRef>
              <c:f>pivot!$F$16:$F$38</c:f>
              <c:numCache>
                <c:formatCode>General</c:formatCode>
                <c:ptCount val="22"/>
                <c:pt idx="0">
                  <c:v>95</c:v>
                </c:pt>
                <c:pt idx="1">
                  <c:v>75</c:v>
                </c:pt>
                <c:pt idx="2">
                  <c:v>100</c:v>
                </c:pt>
                <c:pt idx="3">
                  <c:v>91.67</c:v>
                </c:pt>
                <c:pt idx="4">
                  <c:v>70</c:v>
                </c:pt>
                <c:pt idx="5">
                  <c:v>58.210000000000008</c:v>
                </c:pt>
                <c:pt idx="6">
                  <c:v>80.56</c:v>
                </c:pt>
                <c:pt idx="7">
                  <c:v>95</c:v>
                </c:pt>
                <c:pt idx="8">
                  <c:v>90.91</c:v>
                </c:pt>
                <c:pt idx="9">
                  <c:v>78.13</c:v>
                </c:pt>
                <c:pt idx="10">
                  <c:v>95</c:v>
                </c:pt>
                <c:pt idx="11">
                  <c:v>54.16</c:v>
                </c:pt>
                <c:pt idx="12">
                  <c:v>100</c:v>
                </c:pt>
                <c:pt idx="13">
                  <c:v>57.150000000000006</c:v>
                </c:pt>
                <c:pt idx="14">
                  <c:v>93.75</c:v>
                </c:pt>
                <c:pt idx="15">
                  <c:v>85.71</c:v>
                </c:pt>
                <c:pt idx="16">
                  <c:v>100</c:v>
                </c:pt>
                <c:pt idx="17">
                  <c:v>90</c:v>
                </c:pt>
                <c:pt idx="18">
                  <c:v>91.67</c:v>
                </c:pt>
                <c:pt idx="19">
                  <c:v>90</c:v>
                </c:pt>
                <c:pt idx="20">
                  <c:v>100</c:v>
                </c:pt>
                <c:pt idx="21">
                  <c:v>89.29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FC-48CD-AC87-1480DFA92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455536"/>
        <c:axId val="1496463696"/>
      </c:lineChart>
      <c:catAx>
        <c:axId val="14964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63696"/>
        <c:crosses val="autoZero"/>
        <c:auto val="1"/>
        <c:lblAlgn val="ctr"/>
        <c:lblOffset val="100"/>
        <c:noMultiLvlLbl val="0"/>
      </c:catAx>
      <c:valAx>
        <c:axId val="14964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Analysis.xlsx]pivot!PivotTable25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Average of SHB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pivot!$A$2:$A$25</c:f>
              <c:strCache>
                <c:ptCount val="23"/>
                <c:pt idx="0">
                  <c:v>1- Health and Safety Organisation</c:v>
                </c:pt>
                <c:pt idx="1">
                  <c:v>10- Chemical management </c:v>
                </c:pt>
                <c:pt idx="2">
                  <c:v>11- Health and Safety Audits </c:v>
                </c:pt>
                <c:pt idx="3">
                  <c:v>12- Health and Safety Inspections</c:v>
                </c:pt>
                <c:pt idx="4">
                  <c:v>13- General Site Performance</c:v>
                </c:pt>
                <c:pt idx="5">
                  <c:v>14- Maintenance &amp; Fabrication Workshop </c:v>
                </c:pt>
                <c:pt idx="6">
                  <c:v>15- Lifting and rigging operations </c:v>
                </c:pt>
                <c:pt idx="7">
                  <c:v>16- Hot works (cutting &amp; Welding)</c:v>
                </c:pt>
                <c:pt idx="8">
                  <c:v>17- Working at height and fall protection </c:v>
                </c:pt>
                <c:pt idx="9">
                  <c:v>18- Camp accommodation</c:v>
                </c:pt>
                <c:pt idx="10">
                  <c:v>19- Electrical Hazards</c:v>
                </c:pt>
                <c:pt idx="11">
                  <c:v>2- Project Health and Safety Plan</c:v>
                </c:pt>
                <c:pt idx="12">
                  <c:v>20- Excavations.</c:v>
                </c:pt>
                <c:pt idx="13">
                  <c:v>21- Emergency Preparedness.</c:v>
                </c:pt>
                <c:pt idx="14">
                  <c:v>22- Environmental &amp; welfare general items.</c:v>
                </c:pt>
                <c:pt idx="15">
                  <c:v>23- Management Support</c:v>
                </c:pt>
                <c:pt idx="16">
                  <c:v>3- General Health and Safety Communication</c:v>
                </c:pt>
                <c:pt idx="17">
                  <c:v>4- Health and Safety Inductions </c:v>
                </c:pt>
                <c:pt idx="18">
                  <c:v>5- Project Health and Safety Training</c:v>
                </c:pt>
                <c:pt idx="19">
                  <c:v>6- Fire Safety Management</c:v>
                </c:pt>
                <c:pt idx="20">
                  <c:v>7- Project Hazard &amp; Risk Assessment</c:v>
                </c:pt>
                <c:pt idx="21">
                  <c:v>8- Accident / Incident  Management</c:v>
                </c:pt>
                <c:pt idx="22">
                  <c:v>9- Subcontractors Risk Management  / Communication</c:v>
                </c:pt>
              </c:strCache>
            </c:strRef>
          </c:cat>
          <c:val>
            <c:numRef>
              <c:f>pivot!$B$2:$B$25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28.33</c:v>
                </c:pt>
                <c:pt idx="6">
                  <c:v>11.11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29.17</c:v>
                </c:pt>
                <c:pt idx="13">
                  <c:v>0</c:v>
                </c:pt>
                <c:pt idx="14">
                  <c:v>32.14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D-4873-86DA-1FA2DE5E1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171760"/>
        <c:axId val="1526154480"/>
      </c:barChart>
      <c:lineChart>
        <c:grouping val="standard"/>
        <c:varyColors val="0"/>
        <c:ser>
          <c:idx val="1"/>
          <c:order val="1"/>
          <c:tx>
            <c:strRef>
              <c:f>pivot!$C$1</c:f>
              <c:strCache>
                <c:ptCount val="1"/>
                <c:pt idx="0">
                  <c:v>Average of 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pivot!$A$2:$A$25</c:f>
              <c:strCache>
                <c:ptCount val="23"/>
                <c:pt idx="0">
                  <c:v>1- Health and Safety Organisation</c:v>
                </c:pt>
                <c:pt idx="1">
                  <c:v>10- Chemical management </c:v>
                </c:pt>
                <c:pt idx="2">
                  <c:v>11- Health and Safety Audits </c:v>
                </c:pt>
                <c:pt idx="3">
                  <c:v>12- Health and Safety Inspections</c:v>
                </c:pt>
                <c:pt idx="4">
                  <c:v>13- General Site Performance</c:v>
                </c:pt>
                <c:pt idx="5">
                  <c:v>14- Maintenance &amp; Fabrication Workshop </c:v>
                </c:pt>
                <c:pt idx="6">
                  <c:v>15- Lifting and rigging operations </c:v>
                </c:pt>
                <c:pt idx="7">
                  <c:v>16- Hot works (cutting &amp; Welding)</c:v>
                </c:pt>
                <c:pt idx="8">
                  <c:v>17- Working at height and fall protection </c:v>
                </c:pt>
                <c:pt idx="9">
                  <c:v>18- Camp accommodation</c:v>
                </c:pt>
                <c:pt idx="10">
                  <c:v>19- Electrical Hazards</c:v>
                </c:pt>
                <c:pt idx="11">
                  <c:v>2- Project Health and Safety Plan</c:v>
                </c:pt>
                <c:pt idx="12">
                  <c:v>20- Excavations.</c:v>
                </c:pt>
                <c:pt idx="13">
                  <c:v>21- Emergency Preparedness.</c:v>
                </c:pt>
                <c:pt idx="14">
                  <c:v>22- Environmental &amp; welfare general items.</c:v>
                </c:pt>
                <c:pt idx="15">
                  <c:v>23- Management Support</c:v>
                </c:pt>
                <c:pt idx="16">
                  <c:v>3- General Health and Safety Communication</c:v>
                </c:pt>
                <c:pt idx="17">
                  <c:v>4- Health and Safety Inductions </c:v>
                </c:pt>
                <c:pt idx="18">
                  <c:v>5- Project Health and Safety Training</c:v>
                </c:pt>
                <c:pt idx="19">
                  <c:v>6- Fire Safety Management</c:v>
                </c:pt>
                <c:pt idx="20">
                  <c:v>7- Project Hazard &amp; Risk Assessment</c:v>
                </c:pt>
                <c:pt idx="21">
                  <c:v>8- Accident / Incident  Management</c:v>
                </c:pt>
                <c:pt idx="22">
                  <c:v>9- Subcontractors Risk Management  / Communication</c:v>
                </c:pt>
              </c:strCache>
            </c:strRef>
          </c:cat>
          <c:val>
            <c:numRef>
              <c:f>pivot!$C$2:$C$25</c:f>
              <c:numCache>
                <c:formatCode>General</c:formatCode>
                <c:ptCount val="23"/>
                <c:pt idx="0">
                  <c:v>95</c:v>
                </c:pt>
                <c:pt idx="1">
                  <c:v>75</c:v>
                </c:pt>
                <c:pt idx="2">
                  <c:v>100</c:v>
                </c:pt>
                <c:pt idx="3">
                  <c:v>91.67</c:v>
                </c:pt>
                <c:pt idx="4">
                  <c:v>85</c:v>
                </c:pt>
                <c:pt idx="5">
                  <c:v>86.54</c:v>
                </c:pt>
                <c:pt idx="6">
                  <c:v>91.67</c:v>
                </c:pt>
                <c:pt idx="7">
                  <c:v>95</c:v>
                </c:pt>
                <c:pt idx="8">
                  <c:v>90.91</c:v>
                </c:pt>
                <c:pt idx="10">
                  <c:v>78.13</c:v>
                </c:pt>
                <c:pt idx="11">
                  <c:v>95</c:v>
                </c:pt>
                <c:pt idx="12">
                  <c:v>83.33</c:v>
                </c:pt>
                <c:pt idx="13">
                  <c:v>100</c:v>
                </c:pt>
                <c:pt idx="14">
                  <c:v>89.29</c:v>
                </c:pt>
                <c:pt idx="15">
                  <c:v>93.75</c:v>
                </c:pt>
                <c:pt idx="16">
                  <c:v>85.71</c:v>
                </c:pt>
                <c:pt idx="17">
                  <c:v>100</c:v>
                </c:pt>
                <c:pt idx="18">
                  <c:v>90</c:v>
                </c:pt>
                <c:pt idx="19">
                  <c:v>91.67</c:v>
                </c:pt>
                <c:pt idx="20">
                  <c:v>90</c:v>
                </c:pt>
                <c:pt idx="21">
                  <c:v>100</c:v>
                </c:pt>
                <c:pt idx="22">
                  <c:v>89.29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DD-4873-86DA-1FA2DE5E1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6165520"/>
        <c:axId val="1526174160"/>
      </c:lineChart>
      <c:catAx>
        <c:axId val="15261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54480"/>
        <c:crosses val="autoZero"/>
        <c:auto val="1"/>
        <c:lblAlgn val="ctr"/>
        <c:lblOffset val="100"/>
        <c:noMultiLvlLbl val="0"/>
      </c:catAx>
      <c:valAx>
        <c:axId val="152615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71760"/>
        <c:crosses val="autoZero"/>
        <c:crossBetween val="between"/>
      </c:valAx>
      <c:valAx>
        <c:axId val="1526174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65520"/>
        <c:crosses val="max"/>
        <c:crossBetween val="between"/>
      </c:valAx>
      <c:catAx>
        <c:axId val="1526165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261741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pivot!$J$5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pivot!$I$6:$I$9</c:f>
              <c:strCache>
                <c:ptCount val="3"/>
                <c:pt idx="0">
                  <c:v>14- Maintenance &amp; Fabrication Workshop </c:v>
                </c:pt>
                <c:pt idx="1">
                  <c:v>20- Excavations.</c:v>
                </c:pt>
                <c:pt idx="2">
                  <c:v>22- Environmental &amp; welfare general items.</c:v>
                </c:pt>
              </c:strCache>
            </c:strRef>
          </c:cat>
          <c:val>
            <c:numRef>
              <c:f>pivot!$J$6:$J$9</c:f>
              <c:numCache>
                <c:formatCode>General</c:formatCode>
                <c:ptCount val="3"/>
                <c:pt idx="0">
                  <c:v>28.33</c:v>
                </c:pt>
                <c:pt idx="1">
                  <c:v>29.17</c:v>
                </c:pt>
                <c:pt idx="2">
                  <c:v>32.14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8-44A4-ADC8-714BDD48B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022784"/>
        <c:axId val="1678023264"/>
      </c:areaChart>
      <c:catAx>
        <c:axId val="167802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23264"/>
        <c:crosses val="autoZero"/>
        <c:auto val="1"/>
        <c:lblAlgn val="ctr"/>
        <c:lblOffset val="100"/>
        <c:noMultiLvlLbl val="0"/>
      </c:catAx>
      <c:valAx>
        <c:axId val="16780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2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 Inspection Analysis.xlsx]pivot!PivotTable37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pivot!$J$13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pivot!$I$14:$I$18</c:f>
              <c:strCache>
                <c:ptCount val="4"/>
                <c:pt idx="0">
                  <c:v>11- Health and Safety Audits </c:v>
                </c:pt>
                <c:pt idx="1">
                  <c:v>21- Emergency Preparedness.</c:v>
                </c:pt>
                <c:pt idx="2">
                  <c:v>4- Health and Safety Inductions </c:v>
                </c:pt>
                <c:pt idx="3">
                  <c:v>8- Accident / Incident  Management</c:v>
                </c:pt>
              </c:strCache>
            </c:strRef>
          </c:cat>
          <c:val>
            <c:numRef>
              <c:f>pivot!$J$14:$J$18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0-4639-908D-FB62A9985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119920"/>
        <c:axId val="1526138640"/>
      </c:barChart>
      <c:catAx>
        <c:axId val="152611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38640"/>
        <c:crosses val="autoZero"/>
        <c:auto val="1"/>
        <c:lblAlgn val="ctr"/>
        <c:lblOffset val="100"/>
        <c:noMultiLvlLbl val="0"/>
      </c:catAx>
      <c:valAx>
        <c:axId val="15261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1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image" Target="../media/image4.pn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5.xml"/><Relationship Id="rId7" Type="http://schemas.openxmlformats.org/officeDocument/2006/relationships/hyperlink" Target="#'Dashboard (2)'!A1"/><Relationship Id="rId2" Type="http://schemas.openxmlformats.org/officeDocument/2006/relationships/image" Target="../media/image5.png"/><Relationship Id="rId1" Type="http://schemas.microsoft.com/office/2017/06/relationships/model3d" Target="../media/model3d1.glb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image" Target="../media/image6.png"/><Relationship Id="rId1" Type="http://schemas.microsoft.com/office/2017/06/relationships/model3d" Target="../media/model3d1.glb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</xdr:row>
          <xdr:rowOff>133350</xdr:rowOff>
        </xdr:from>
        <xdr:to>
          <xdr:col>10</xdr:col>
          <xdr:colOff>0</xdr:colOff>
          <xdr:row>15</xdr:row>
          <xdr:rowOff>114300</xdr:rowOff>
        </xdr:to>
        <xdr:sp macro="" textlink="">
          <xdr:nvSpPr>
            <xdr:cNvPr id="2049" name="Object 13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DA5DA73C-3533-4139-A55E-9C0CE1A0B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11</xdr:row>
      <xdr:rowOff>47625</xdr:rowOff>
    </xdr:from>
    <xdr:to>
      <xdr:col>8</xdr:col>
      <xdr:colOff>0</xdr:colOff>
      <xdr:row>13</xdr:row>
      <xdr:rowOff>161925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2AAFBF3-8CFC-4883-937B-5812045634F9}"/>
            </a:ext>
          </a:extLst>
        </xdr:cNvPr>
        <xdr:cNvSpPr txBox="1">
          <a:spLocks noChangeArrowheads="1"/>
        </xdr:cNvSpPr>
      </xdr:nvSpPr>
      <xdr:spPr bwMode="auto">
        <a:xfrm>
          <a:off x="76200" y="2638425"/>
          <a:ext cx="7639050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SPMS ratings are based on findings made by the auditor during the audit process. These ratings may go up or down depending on results of follow up audits.  </a:t>
          </a:r>
        </a:p>
      </xdr:txBody>
    </xdr:sp>
    <xdr:clientData/>
  </xdr:twoCellAnchor>
  <xdr:twoCellAnchor>
    <xdr:from>
      <xdr:col>0</xdr:col>
      <xdr:colOff>109904</xdr:colOff>
      <xdr:row>336</xdr:row>
      <xdr:rowOff>87923</xdr:rowOff>
    </xdr:from>
    <xdr:to>
      <xdr:col>7</xdr:col>
      <xdr:colOff>527538</xdr:colOff>
      <xdr:row>336</xdr:row>
      <xdr:rowOff>3480289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80CCA3-3933-472A-B73B-5AF253EAF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318721</xdr:colOff>
      <xdr:row>335</xdr:row>
      <xdr:rowOff>329711</xdr:rowOff>
    </xdr:from>
    <xdr:to>
      <xdr:col>8</xdr:col>
      <xdr:colOff>80596</xdr:colOff>
      <xdr:row>337</xdr:row>
      <xdr:rowOff>2154115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D5261F-6867-478B-870F-E9D6C8A0C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168518</xdr:colOff>
      <xdr:row>14</xdr:row>
      <xdr:rowOff>65942</xdr:rowOff>
    </xdr:from>
    <xdr:to>
      <xdr:col>8</xdr:col>
      <xdr:colOff>386163</xdr:colOff>
      <xdr:row>23</xdr:row>
      <xdr:rowOff>109472</xdr:rowOff>
    </xdr:to>
    <xdr:pic>
      <xdr:nvPicPr>
        <xdr:cNvPr id="5" name="Picture 4" descr="besix200809-mrfive20-emergency">
          <a:extLst>
            <a:ext uri="{FF2B5EF4-FFF2-40B4-BE49-F238E27FC236}">
              <a16:creationId xmlns:a16="http://schemas.microsoft.com/office/drawing/2014/main" id="{2E47DCB5-3B7A-42A5-8348-207685F9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74068" y="3228242"/>
          <a:ext cx="1627345" cy="17675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87924</xdr:colOff>
      <xdr:row>15</xdr:row>
      <xdr:rowOff>51289</xdr:rowOff>
    </xdr:from>
    <xdr:to>
      <xdr:col>5</xdr:col>
      <xdr:colOff>154477</xdr:colOff>
      <xdr:row>20</xdr:row>
      <xdr:rowOff>25659</xdr:rowOff>
    </xdr:to>
    <xdr:pic>
      <xdr:nvPicPr>
        <xdr:cNvPr id="6" name="Content Placeholder 7">
          <a:extLst>
            <a:ext uri="{FF2B5EF4-FFF2-40B4-BE49-F238E27FC236}">
              <a16:creationId xmlns:a16="http://schemas.microsoft.com/office/drawing/2014/main" id="{FCCD57AC-FF10-429B-BFF3-E48AAB8F5990}"/>
            </a:ext>
          </a:extLst>
        </xdr:cNvPr>
        <xdr:cNvPicPr>
          <a:picLocks noGrp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964724" y="3413614"/>
          <a:ext cx="1495303" cy="9268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</xdr:row>
          <xdr:rowOff>133350</xdr:rowOff>
        </xdr:from>
        <xdr:to>
          <xdr:col>10</xdr:col>
          <xdr:colOff>0</xdr:colOff>
          <xdr:row>15</xdr:row>
          <xdr:rowOff>123825</xdr:rowOff>
        </xdr:to>
        <xdr:sp macro="" textlink="">
          <xdr:nvSpPr>
            <xdr:cNvPr id="4097" name="Object 13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AB0B701D-C522-4655-BA61-30328CD2D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11</xdr:row>
      <xdr:rowOff>47625</xdr:rowOff>
    </xdr:from>
    <xdr:to>
      <xdr:col>8</xdr:col>
      <xdr:colOff>0</xdr:colOff>
      <xdr:row>13</xdr:row>
      <xdr:rowOff>161925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6EA69D5-A2B0-484E-AE23-FAEB2BEBE5C9}"/>
            </a:ext>
          </a:extLst>
        </xdr:cNvPr>
        <xdr:cNvSpPr txBox="1">
          <a:spLocks noChangeArrowheads="1"/>
        </xdr:cNvSpPr>
      </xdr:nvSpPr>
      <xdr:spPr bwMode="auto">
        <a:xfrm>
          <a:off x="76200" y="2638425"/>
          <a:ext cx="7639050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SPMS ratings are based on findings made by the auditor during the audit process. These ratings may go up or down depending on results of follow up audits.  </a:t>
          </a:r>
        </a:p>
      </xdr:txBody>
    </xdr:sp>
    <xdr:clientData/>
  </xdr:twoCellAnchor>
  <xdr:twoCellAnchor>
    <xdr:from>
      <xdr:col>0</xdr:col>
      <xdr:colOff>109904</xdr:colOff>
      <xdr:row>336</xdr:row>
      <xdr:rowOff>87923</xdr:rowOff>
    </xdr:from>
    <xdr:to>
      <xdr:col>7</xdr:col>
      <xdr:colOff>527538</xdr:colOff>
      <xdr:row>336</xdr:row>
      <xdr:rowOff>3480289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0B2071-B7B5-43D9-A5F4-CFD55C030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318721</xdr:colOff>
      <xdr:row>335</xdr:row>
      <xdr:rowOff>329711</xdr:rowOff>
    </xdr:from>
    <xdr:to>
      <xdr:col>8</xdr:col>
      <xdr:colOff>80596</xdr:colOff>
      <xdr:row>337</xdr:row>
      <xdr:rowOff>2154115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3F83C5-1A74-425C-B9AF-2767821D9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168518</xdr:colOff>
      <xdr:row>14</xdr:row>
      <xdr:rowOff>65942</xdr:rowOff>
    </xdr:from>
    <xdr:to>
      <xdr:col>8</xdr:col>
      <xdr:colOff>386163</xdr:colOff>
      <xdr:row>23</xdr:row>
      <xdr:rowOff>131884</xdr:rowOff>
    </xdr:to>
    <xdr:pic>
      <xdr:nvPicPr>
        <xdr:cNvPr id="5" name="Picture 4" descr="besix200809-mrfive20-emergency">
          <a:extLst>
            <a:ext uri="{FF2B5EF4-FFF2-40B4-BE49-F238E27FC236}">
              <a16:creationId xmlns:a16="http://schemas.microsoft.com/office/drawing/2014/main" id="{51F61B03-C8B1-45D5-ADAA-93E27D754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74068" y="3228242"/>
          <a:ext cx="1627345" cy="178044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87924</xdr:colOff>
      <xdr:row>15</xdr:row>
      <xdr:rowOff>51289</xdr:rowOff>
    </xdr:from>
    <xdr:to>
      <xdr:col>5</xdr:col>
      <xdr:colOff>154477</xdr:colOff>
      <xdr:row>20</xdr:row>
      <xdr:rowOff>25658</xdr:rowOff>
    </xdr:to>
    <xdr:pic>
      <xdr:nvPicPr>
        <xdr:cNvPr id="6" name="Content Placeholder 7">
          <a:extLst>
            <a:ext uri="{FF2B5EF4-FFF2-40B4-BE49-F238E27FC236}">
              <a16:creationId xmlns:a16="http://schemas.microsoft.com/office/drawing/2014/main" id="{00B76E2D-055C-4FA2-B8BD-E6C43A2275C4}"/>
            </a:ext>
          </a:extLst>
        </xdr:cNvPr>
        <xdr:cNvPicPr>
          <a:picLocks noGrp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964724" y="3404089"/>
          <a:ext cx="1495303" cy="9268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65943</xdr:colOff>
      <xdr:row>0</xdr:row>
      <xdr:rowOff>58615</xdr:rowOff>
    </xdr:from>
    <xdr:to>
      <xdr:col>0</xdr:col>
      <xdr:colOff>1248670</xdr:colOff>
      <xdr:row>3</xdr:row>
      <xdr:rowOff>145540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777802-0F54-4A78-96F0-7D206F547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943" y="58615"/>
          <a:ext cx="1182727" cy="65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202407</xdr:colOff>
      <xdr:row>2</xdr:row>
      <xdr:rowOff>154781</xdr:rowOff>
    </xdr:from>
    <xdr:to>
      <xdr:col>0</xdr:col>
      <xdr:colOff>236024</xdr:colOff>
      <xdr:row>29</xdr:row>
      <xdr:rowOff>95250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E280715-362D-45C9-91F0-2229C612D6FF}"/>
            </a:ext>
          </a:extLst>
        </xdr:cNvPr>
        <xdr:cNvCxnSpPr/>
      </xdr:nvCxnSpPr>
      <xdr:spPr>
        <a:xfrm flipH="1" flipV="1">
          <a:off x="202407" y="511969"/>
          <a:ext cx="33617" cy="4762500"/>
        </a:xfrm>
        <a:prstGeom prst="line">
          <a:avLst/>
        </a:prstGeom>
        <a:ln>
          <a:solidFill>
            <a:schemeClr val="bg1"/>
          </a:solidFill>
        </a:ln>
        <a:effectLst>
          <a:glow rad="139700">
            <a:schemeClr val="accent4">
              <a:satMod val="175000"/>
              <a:alpha val="40000"/>
            </a:schemeClr>
          </a:glow>
          <a:outerShdw blurRad="114300" dist="457200" dir="4680000" sx="122000" sy="122000" rotWithShape="0">
            <a:srgbClr val="0070C0">
              <a:alpha val="95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607217</xdr:colOff>
      <xdr:row>1</xdr:row>
      <xdr:rowOff>154781</xdr:rowOff>
    </xdr:from>
    <xdr:to>
      <xdr:col>0</xdr:col>
      <xdr:colOff>619124</xdr:colOff>
      <xdr:row>23</xdr:row>
      <xdr:rowOff>36419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B1094FA-F7F7-48CD-B1F6-53AD074F9FF9}"/>
            </a:ext>
          </a:extLst>
        </xdr:cNvPr>
        <xdr:cNvCxnSpPr/>
      </xdr:nvCxnSpPr>
      <xdr:spPr>
        <a:xfrm flipV="1">
          <a:off x="607217" y="333375"/>
          <a:ext cx="11907" cy="3810700"/>
        </a:xfrm>
        <a:prstGeom prst="line">
          <a:avLst/>
        </a:prstGeom>
        <a:ln>
          <a:solidFill>
            <a:schemeClr val="bg1"/>
          </a:solidFill>
        </a:ln>
        <a:effectLst>
          <a:glow rad="139700">
            <a:schemeClr val="accent5">
              <a:satMod val="175000"/>
              <a:alpha val="40000"/>
            </a:schemeClr>
          </a:glow>
          <a:outerShdw blurRad="114300" dist="457200" dir="4680000" sx="122000" sy="122000" rotWithShape="0">
            <a:schemeClr val="accent5">
              <a:lumMod val="75000"/>
            </a:scheme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392906</xdr:colOff>
      <xdr:row>0</xdr:row>
      <xdr:rowOff>0</xdr:rowOff>
    </xdr:from>
    <xdr:to>
      <xdr:col>1</xdr:col>
      <xdr:colOff>392908</xdr:colOff>
      <xdr:row>15</xdr:row>
      <xdr:rowOff>47627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61A7330-5BE9-402E-840E-713A49DF770F}"/>
            </a:ext>
          </a:extLst>
        </xdr:cNvPr>
        <xdr:cNvCxnSpPr/>
      </xdr:nvCxnSpPr>
      <xdr:spPr>
        <a:xfrm flipV="1">
          <a:off x="1083469" y="0"/>
          <a:ext cx="2" cy="2726533"/>
        </a:xfrm>
        <a:prstGeom prst="line">
          <a:avLst/>
        </a:prstGeom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  <a:outerShdw blurRad="114300" dist="457200" dir="4680000" sx="122000" sy="122000" rotWithShape="0">
            <a:schemeClr val="accent3">
              <a:lumMod val="60000"/>
              <a:lumOff val="40000"/>
            </a:scheme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30955</xdr:colOff>
      <xdr:row>0</xdr:row>
      <xdr:rowOff>69056</xdr:rowOff>
    </xdr:from>
    <xdr:to>
      <xdr:col>10</xdr:col>
      <xdr:colOff>428625</xdr:colOff>
      <xdr:row>3</xdr:row>
      <xdr:rowOff>21431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B7E4FDC-C41E-BCBB-A61C-624186D69242}"/>
            </a:ext>
          </a:extLst>
        </xdr:cNvPr>
        <xdr:cNvSpPr/>
      </xdr:nvSpPr>
      <xdr:spPr>
        <a:xfrm>
          <a:off x="30955" y="69056"/>
          <a:ext cx="7303295" cy="488156"/>
        </a:xfrm>
        <a:prstGeom prst="roundRect">
          <a:avLst>
            <a:gd name="adj" fmla="val 50000"/>
          </a:avLst>
        </a:prstGeom>
        <a:gradFill flip="none" rotWithShape="1">
          <a:gsLst>
            <a:gs pos="35000">
              <a:schemeClr val="accent5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  <a:gs pos="65000">
              <a:srgbClr val="002060"/>
            </a:gs>
            <a:gs pos="100000">
              <a:schemeClr val="accent5">
                <a:lumMod val="50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190500" dist="152400" dir="4800000" sx="90000" sy="90000" rotWithShape="0">
            <a:schemeClr val="bg1">
              <a:alpha val="12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126205</xdr:colOff>
      <xdr:row>0</xdr:row>
      <xdr:rowOff>4763</xdr:rowOff>
    </xdr:from>
    <xdr:to>
      <xdr:col>5</xdr:col>
      <xdr:colOff>107156</xdr:colOff>
      <xdr:row>3</xdr:row>
      <xdr:rowOff>33338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69B6BC7-6AB6-7755-FD54-45F77EE0FB9B}"/>
            </a:ext>
          </a:extLst>
        </xdr:cNvPr>
        <xdr:cNvSpPr txBox="1"/>
      </xdr:nvSpPr>
      <xdr:spPr>
        <a:xfrm>
          <a:off x="126205" y="4763"/>
          <a:ext cx="3433764" cy="564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>
              <a:solidFill>
                <a:schemeClr val="bg1"/>
              </a:solidFill>
              <a:latin typeface="Freestyle Script" panose="030804020302050B0404" pitchFamily="66" charset="0"/>
            </a:rPr>
            <a:t>Internal inspection Analysis</a:t>
          </a:r>
        </a:p>
      </xdr:txBody>
    </xdr:sp>
    <xdr:clientData/>
  </xdr:twoCellAnchor>
  <xdr:twoCellAnchor>
    <xdr:from>
      <xdr:col>14</xdr:col>
      <xdr:colOff>626074</xdr:colOff>
      <xdr:row>19</xdr:row>
      <xdr:rowOff>95251</xdr:rowOff>
    </xdr:from>
    <xdr:to>
      <xdr:col>17</xdr:col>
      <xdr:colOff>88632</xdr:colOff>
      <xdr:row>31</xdr:row>
      <xdr:rowOff>65544</xdr:rowOff>
    </xdr:to>
    <mc:AlternateContent xmlns:mc="http://schemas.openxmlformats.org/markup-compatibility/2006">
      <mc:Choice xmlns:am3d="http://schemas.microsoft.com/office/drawing/2017/model3d" Requires="am3d">
        <xdr:graphicFrame macro="">
          <xdr:nvGraphicFramePr>
            <xdr:cNvPr id="5" name="3D Model 4" descr="Graph Growth">
              <a:extLst>
                <a:ext uri="{FF2B5EF4-FFF2-40B4-BE49-F238E27FC236}">
                  <a16:creationId xmlns:a16="http://schemas.microsoft.com/office/drawing/2014/main" id="{7A996C08-0FB5-1743-93D9-06BA2E294BB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7/model3d">
              <am3d:model3d xmlns:r="http://schemas.openxmlformats.org/officeDocument/2006/relationships" r:embed="rId1">
                <am3d:spPr>
                  <a:xfrm>
                    <a:off x="0" y="0"/>
                    <a:ext cx="1534246" cy="2113418"/>
                  </a:xfrm>
                  <a:prstGeom prst="rect">
                    <a:avLst/>
                  </a:prstGeom>
                </am3d:spPr>
                <am3d:camera>
                  <am3d:pos x="0" y="0" z="63144380"/>
                  <am3d:up dx="0" dy="36000000" dz="0"/>
                  <am3d:lookAt x="0" y="0" z="0"/>
                  <am3d:perspective fov="2700000"/>
                </am3d:camera>
                <am3d:trans>
                  <am3d:meterPerModelUnit n="111083" d="1000000"/>
                  <am3d:preTrans dx="0" dy="-18000000" dz="0"/>
                  <am3d:scale>
                    <am3d:sx n="1000000" d="1000000"/>
                    <am3d:sy n="1000000" d="1000000"/>
                    <am3d:sz n="1000000" d="1000000"/>
                  </am3d:scale>
                  <am3d:rot ax="47653" ay="2287331" az="29425"/>
                  <am3d:postTrans dx="0" dy="0" dz="0"/>
                </am3d:trans>
                <am3d:raster rName="Office3DRenderer" rVer="16.0.8326">
                  <am3d:blip r:embed="rId2"/>
                </am3d:raster>
                <am3d:objViewport viewportSz="2492912"/>
                <am3d:ambientLight>
                  <am3d:clr>
                    <a:scrgbClr r="50000" g="50000" b="50000"/>
                  </am3d:clr>
                  <am3d:illuminance n="500000" d="1000000"/>
                </am3d:ambientLight>
                <am3d:ptLight rad="0">
                  <am3d:clr>
                    <a:scrgbClr r="100000" g="75000" b="50000"/>
                  </am3d:clr>
                  <am3d:intensity n="9765625" d="1000000"/>
                  <am3d:pos x="21959998" y="70920001" z="16344003"/>
                </am3d:ptLight>
                <am3d:ptLight rad="0">
                  <am3d:clr>
                    <a:scrgbClr r="40000" g="60000" b="95000"/>
                  </am3d:clr>
                  <am3d:intensity n="12250000" d="1000000"/>
                  <am3d:pos x="-37964106" y="51130435" z="57631972"/>
                </am3d:ptLight>
                <am3d:ptLight rad="0">
                  <am3d:clr>
                    <a:scrgbClr r="86837" g="72700" b="100000"/>
                  </am3d:clr>
                  <am3d:intensity n="3125000" d="1000000"/>
                  <am3d:pos x="-37739122" y="58056624" z="-34769649"/>
                </am3d:ptLight>
              </am3d:model3d>
            </a:graphicData>
          </a:graphic>
        </xdr:graphicFrame>
      </mc:Choice>
      <mc:Fallback>
        <xdr:pic>
          <xdr:nvPicPr>
            <xdr:cNvPr id="5" name="3D Model 4" descr="Graph Growth">
              <a:extLst>
                <a:ext uri="{FF2B5EF4-FFF2-40B4-BE49-F238E27FC236}">
                  <a16:creationId xmlns:a16="http://schemas.microsoft.com/office/drawing/2014/main" id="{7A996C08-0FB5-1743-93D9-06BA2E294BBF}"/>
                </a:ext>
              </a:extLst>
            </xdr:cNvPr>
            <xdr:cNvPicPr>
              <a:picLocks noGrp="1" noRot="1" noChangeAspect="1" noMove="1" noResize="1" noEditPoints="1" noAdjustHandles="1" noChangeArrowheads="1" noChangeShapeType="1" noCrop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293949" y="3488532"/>
              <a:ext cx="1534246" cy="211341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392204</xdr:colOff>
      <xdr:row>7</xdr:row>
      <xdr:rowOff>26616</xdr:rowOff>
    </xdr:from>
    <xdr:to>
      <xdr:col>7</xdr:col>
      <xdr:colOff>317964</xdr:colOff>
      <xdr:row>16</xdr:row>
      <xdr:rowOff>84744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CE115E-CAB0-495A-AD5F-EA7CA8F8D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297797</xdr:colOff>
      <xdr:row>14</xdr:row>
      <xdr:rowOff>172151</xdr:rowOff>
    </xdr:from>
    <xdr:to>
      <xdr:col>7</xdr:col>
      <xdr:colOff>373995</xdr:colOff>
      <xdr:row>15</xdr:row>
      <xdr:rowOff>1402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026C064-0136-3AF8-1DD5-F4D831550EB3}"/>
            </a:ext>
          </a:extLst>
        </xdr:cNvPr>
        <xdr:cNvCxnSpPr/>
      </xdr:nvCxnSpPr>
      <xdr:spPr>
        <a:xfrm flipV="1">
          <a:off x="1678922" y="2672464"/>
          <a:ext cx="3529011" cy="7844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  <a:effectLst>
          <a:outerShdw blurRad="152400" dist="101600" dir="4680000" rotWithShape="0">
            <a:srgbClr val="0070C0">
              <a:alpha val="84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232522</xdr:colOff>
      <xdr:row>5</xdr:row>
      <xdr:rowOff>71437</xdr:rowOff>
    </xdr:from>
    <xdr:to>
      <xdr:col>5</xdr:col>
      <xdr:colOff>559592</xdr:colOff>
      <xdr:row>6</xdr:row>
      <xdr:rowOff>142735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60B1457-5E1C-4B38-A2FD-A40C79AEF266}"/>
            </a:ext>
          </a:extLst>
        </xdr:cNvPr>
        <xdr:cNvSpPr txBox="1"/>
      </xdr:nvSpPr>
      <xdr:spPr>
        <a:xfrm>
          <a:off x="2304210" y="964406"/>
          <a:ext cx="1708195" cy="24989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tx1"/>
              </a:solidFill>
              <a:latin typeface="Baskerville Old Face" panose="02020602080505020303" pitchFamily="18" charset="0"/>
            </a:rPr>
            <a:t>POWER OF </a:t>
          </a:r>
          <a:r>
            <a:rPr lang="en-US" sz="1400" baseline="0">
              <a:solidFill>
                <a:schemeClr val="tx1"/>
              </a:solidFill>
              <a:latin typeface="Baskerville Old Face" panose="02020602080505020303" pitchFamily="18" charset="0"/>
            </a:rPr>
            <a:t>TS</a:t>
          </a:r>
          <a:endParaRPr lang="en-US" sz="1400">
            <a:solidFill>
              <a:schemeClr val="tx1"/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>
    <xdr:from>
      <xdr:col>4</xdr:col>
      <xdr:colOff>677116</xdr:colOff>
      <xdr:row>10</xdr:row>
      <xdr:rowOff>107155</xdr:rowOff>
    </xdr:from>
    <xdr:to>
      <xdr:col>7</xdr:col>
      <xdr:colOff>190501</xdr:colOff>
      <xdr:row>12</xdr:row>
      <xdr:rowOff>20451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DE923EF-B39A-4FBA-BA37-E9FC6384B9E6}"/>
            </a:ext>
          </a:extLst>
        </xdr:cNvPr>
        <xdr:cNvSpPr txBox="1"/>
      </xdr:nvSpPr>
      <xdr:spPr>
        <a:xfrm>
          <a:off x="3439366" y="1893093"/>
          <a:ext cx="1585073" cy="270483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tx1"/>
              </a:solidFill>
              <a:latin typeface="Baskerville Old Face" panose="02020602080505020303" pitchFamily="18" charset="0"/>
            </a:rPr>
            <a:t>POWER OF </a:t>
          </a:r>
          <a:r>
            <a:rPr lang="en-US" sz="1400" baseline="0">
              <a:solidFill>
                <a:schemeClr val="tx1"/>
              </a:solidFill>
              <a:latin typeface="Baskerville Old Face" panose="02020602080505020303" pitchFamily="18" charset="0"/>
            </a:rPr>
            <a:t>SHB</a:t>
          </a:r>
          <a:endParaRPr lang="en-US" sz="1400">
            <a:solidFill>
              <a:schemeClr val="tx1"/>
            </a:solidFill>
            <a:latin typeface="Baskerville Old Face" panose="02020602080505020303" pitchFamily="18" charset="0"/>
          </a:endParaRPr>
        </a:p>
      </xdr:txBody>
    </xdr:sp>
    <xdr:clientData/>
  </xdr:twoCellAnchor>
  <xdr:twoCellAnchor>
    <xdr:from>
      <xdr:col>13</xdr:col>
      <xdr:colOff>454740</xdr:colOff>
      <xdr:row>5</xdr:row>
      <xdr:rowOff>161585</xdr:rowOff>
    </xdr:from>
    <xdr:to>
      <xdr:col>17</xdr:col>
      <xdr:colOff>517072</xdr:colOff>
      <xdr:row>17</xdr:row>
      <xdr:rowOff>130349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D2A8F1-F231-4919-B353-DDB071C34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116920</xdr:colOff>
      <xdr:row>1</xdr:row>
      <xdr:rowOff>13606</xdr:rowOff>
    </xdr:from>
    <xdr:to>
      <xdr:col>15</xdr:col>
      <xdr:colOff>503464</xdr:colOff>
      <xdr:row>19</xdr:row>
      <xdr:rowOff>32496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929B54D-BF6A-498A-8FF5-1B5D58D1D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80261</xdr:colOff>
      <xdr:row>16</xdr:row>
      <xdr:rowOff>117663</xdr:rowOff>
    </xdr:from>
    <xdr:to>
      <xdr:col>15</xdr:col>
      <xdr:colOff>297655</xdr:colOff>
      <xdr:row>29</xdr:row>
      <xdr:rowOff>141476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ED713DA-8C24-46CA-8159-3E245B567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414337</xdr:colOff>
      <xdr:row>24</xdr:row>
      <xdr:rowOff>59531</xdr:rowOff>
    </xdr:from>
    <xdr:to>
      <xdr:col>15</xdr:col>
      <xdr:colOff>95249</xdr:colOff>
      <xdr:row>24</xdr:row>
      <xdr:rowOff>61913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5E21CAA-139F-4C14-B0AE-2FB81360A219}"/>
            </a:ext>
          </a:extLst>
        </xdr:cNvPr>
        <xdr:cNvCxnSpPr/>
      </xdr:nvCxnSpPr>
      <xdr:spPr>
        <a:xfrm flipV="1">
          <a:off x="1104900" y="4345781"/>
          <a:ext cx="9348787" cy="2382"/>
        </a:xfrm>
        <a:prstGeom prst="line">
          <a:avLst/>
        </a:prstGeom>
        <a:ln>
          <a:solidFill>
            <a:schemeClr val="accent5">
              <a:lumMod val="40000"/>
              <a:lumOff val="60000"/>
            </a:schemeClr>
          </a:solidFill>
        </a:ln>
        <a:effectLst>
          <a:outerShdw blurRad="114300" dist="101600" dir="4680000" rotWithShape="0">
            <a:schemeClr val="accent5">
              <a:lumMod val="60000"/>
              <a:lumOff val="40000"/>
              <a:alpha val="84000"/>
            </a:scheme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348583</xdr:colOff>
      <xdr:row>3</xdr:row>
      <xdr:rowOff>27214</xdr:rowOff>
    </xdr:from>
    <xdr:to>
      <xdr:col>9</xdr:col>
      <xdr:colOff>172491</xdr:colOff>
      <xdr:row>12</xdr:row>
      <xdr:rowOff>5103</xdr:rowOff>
    </xdr:to>
    <xdr:sp macro="" textlink="">
      <xdr:nvSpPr>
        <xdr:cNvPr id="41" name="Flowchart: Off-page Connector 40">
          <a:extLst>
            <a:ext uri="{FF2B5EF4-FFF2-40B4-BE49-F238E27FC236}">
              <a16:creationId xmlns:a16="http://schemas.microsoft.com/office/drawing/2014/main" id="{70C3AA71-F33D-1666-E5C0-BD228227FE7C}"/>
            </a:ext>
          </a:extLst>
        </xdr:cNvPr>
        <xdr:cNvSpPr/>
      </xdr:nvSpPr>
      <xdr:spPr>
        <a:xfrm>
          <a:off x="5791440" y="557893"/>
          <a:ext cx="504265" cy="1569924"/>
        </a:xfrm>
        <a:prstGeom prst="flowChartOffpageConnector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330971</xdr:colOff>
      <xdr:row>3</xdr:row>
      <xdr:rowOff>11905</xdr:rowOff>
    </xdr:from>
    <xdr:to>
      <xdr:col>8</xdr:col>
      <xdr:colOff>161884</xdr:colOff>
      <xdr:row>5</xdr:row>
      <xdr:rowOff>101553</xdr:rowOff>
    </xdr:to>
    <xdr:sp macro="" textlink="">
      <xdr:nvSpPr>
        <xdr:cNvPr id="42" name="Flowchart: Off-page Connector 4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D81874-651D-47F9-A0CB-7DF161222432}"/>
            </a:ext>
          </a:extLst>
        </xdr:cNvPr>
        <xdr:cNvSpPr/>
      </xdr:nvSpPr>
      <xdr:spPr>
        <a:xfrm>
          <a:off x="5093471" y="542584"/>
          <a:ext cx="511270" cy="443433"/>
        </a:xfrm>
        <a:prstGeom prst="flowChartOffpageConnector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160884</xdr:colOff>
      <xdr:row>10</xdr:row>
      <xdr:rowOff>161585</xdr:rowOff>
    </xdr:from>
    <xdr:to>
      <xdr:col>16</xdr:col>
      <xdr:colOff>125866</xdr:colOff>
      <xdr:row>14</xdr:row>
      <xdr:rowOff>64935</xdr:rowOff>
    </xdr:to>
    <xdr:sp macro="" textlink="">
      <xdr:nvSpPr>
        <xdr:cNvPr id="43" name="Circle: Hollow 42">
          <a:extLst>
            <a:ext uri="{FF2B5EF4-FFF2-40B4-BE49-F238E27FC236}">
              <a16:creationId xmlns:a16="http://schemas.microsoft.com/office/drawing/2014/main" id="{65D47786-8DD9-95A0-EB0B-93342ADB1B5B}"/>
            </a:ext>
          </a:extLst>
        </xdr:cNvPr>
        <xdr:cNvSpPr/>
      </xdr:nvSpPr>
      <xdr:spPr>
        <a:xfrm>
          <a:off x="10519322" y="1947523"/>
          <a:ext cx="655544" cy="617725"/>
        </a:xfrm>
        <a:prstGeom prst="donut">
          <a:avLst>
            <a:gd name="adj" fmla="val 13130"/>
          </a:avLst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331275</xdr:colOff>
      <xdr:row>0</xdr:row>
      <xdr:rowOff>162485</xdr:rowOff>
    </xdr:from>
    <xdr:to>
      <xdr:col>22</xdr:col>
      <xdr:colOff>677258</xdr:colOff>
      <xdr:row>15</xdr:row>
      <xdr:rowOff>62331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DAF235CE-FAF5-445F-BB1B-901A6E368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483052</xdr:colOff>
      <xdr:row>15</xdr:row>
      <xdr:rowOff>161585</xdr:rowOff>
    </xdr:from>
    <xdr:to>
      <xdr:col>22</xdr:col>
      <xdr:colOff>659946</xdr:colOff>
      <xdr:row>31</xdr:row>
      <xdr:rowOff>74499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BFC335A3-D4EB-4988-9C5A-D01172DBEB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282350</xdr:colOff>
      <xdr:row>21</xdr:row>
      <xdr:rowOff>171791</xdr:rowOff>
    </xdr:from>
    <xdr:to>
      <xdr:col>17</xdr:col>
      <xdr:colOff>299358</xdr:colOff>
      <xdr:row>31</xdr:row>
      <xdr:rowOff>27214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93C40149-8E26-4BAE-9739-2998EA6A1ED9}"/>
            </a:ext>
          </a:extLst>
        </xdr:cNvPr>
        <xdr:cNvCxnSpPr/>
      </xdr:nvCxnSpPr>
      <xdr:spPr>
        <a:xfrm flipH="1" flipV="1">
          <a:off x="11848421" y="3886541"/>
          <a:ext cx="17008" cy="1624352"/>
        </a:xfrm>
        <a:prstGeom prst="line">
          <a:avLst/>
        </a:prstGeom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  <a:outerShdw blurRad="114300" dist="457200" dir="4680000" sx="122000" sy="122000" rotWithShape="0">
            <a:schemeClr val="accent3">
              <a:lumMod val="60000"/>
              <a:lumOff val="40000"/>
            </a:scheme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624229</xdr:colOff>
      <xdr:row>16</xdr:row>
      <xdr:rowOff>54428</xdr:rowOff>
    </xdr:from>
    <xdr:to>
      <xdr:col>16</xdr:col>
      <xdr:colOff>625929</xdr:colOff>
      <xdr:row>31</xdr:row>
      <xdr:rowOff>68035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04B107C2-E411-4FDF-A84C-D03C3E784B51}"/>
            </a:ext>
          </a:extLst>
        </xdr:cNvPr>
        <xdr:cNvCxnSpPr/>
      </xdr:nvCxnSpPr>
      <xdr:spPr>
        <a:xfrm flipH="1" flipV="1">
          <a:off x="11509943" y="2884714"/>
          <a:ext cx="1700" cy="2667000"/>
        </a:xfrm>
        <a:prstGeom prst="line">
          <a:avLst/>
        </a:prstGeom>
        <a:ln>
          <a:solidFill>
            <a:schemeClr val="bg1"/>
          </a:solidFill>
        </a:ln>
        <a:effectLst>
          <a:glow rad="139700">
            <a:schemeClr val="accent5">
              <a:satMod val="175000"/>
              <a:alpha val="40000"/>
            </a:schemeClr>
          </a:glow>
          <a:outerShdw blurRad="114300" dist="457200" dir="4680000" sx="122000" sy="122000" rotWithShape="0">
            <a:schemeClr val="accent5">
              <a:lumMod val="75000"/>
            </a:scheme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299357</xdr:colOff>
      <xdr:row>0</xdr:row>
      <xdr:rowOff>0</xdr:rowOff>
    </xdr:from>
    <xdr:to>
      <xdr:col>17</xdr:col>
      <xdr:colOff>331275</xdr:colOff>
      <xdr:row>8</xdr:row>
      <xdr:rowOff>23961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34E4133-DCD0-46A6-848F-6E52A3D0CD59}"/>
            </a:ext>
          </a:extLst>
        </xdr:cNvPr>
        <xdr:cNvCxnSpPr>
          <a:stCxn id="44" idx="1"/>
        </xdr:cNvCxnSpPr>
      </xdr:nvCxnSpPr>
      <xdr:spPr>
        <a:xfrm flipH="1" flipV="1">
          <a:off x="11865428" y="0"/>
          <a:ext cx="31918" cy="1439104"/>
        </a:xfrm>
        <a:prstGeom prst="line">
          <a:avLst/>
        </a:prstGeom>
        <a:ln>
          <a:solidFill>
            <a:schemeClr val="bg1"/>
          </a:solidFill>
        </a:ln>
        <a:effectLst>
          <a:glow rad="139700">
            <a:schemeClr val="accent4">
              <a:satMod val="175000"/>
              <a:alpha val="40000"/>
            </a:schemeClr>
          </a:glow>
          <a:outerShdw blurRad="114300" dist="457200" dir="4680000" sx="122000" sy="122000" rotWithShape="0">
            <a:srgbClr val="0070C0">
              <a:alpha val="95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0</xdr:row>
      <xdr:rowOff>0</xdr:rowOff>
    </xdr:from>
    <xdr:to>
      <xdr:col>14</xdr:col>
      <xdr:colOff>392906</xdr:colOff>
      <xdr:row>3</xdr:row>
      <xdr:rowOff>142875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332F01AF-684A-45A0-9F8A-1A942B5248CF}"/>
            </a:ext>
          </a:extLst>
        </xdr:cNvPr>
        <xdr:cNvCxnSpPr/>
      </xdr:nvCxnSpPr>
      <xdr:spPr>
        <a:xfrm flipH="1" flipV="1">
          <a:off x="10048875" y="0"/>
          <a:ext cx="11906" cy="678656"/>
        </a:xfrm>
        <a:prstGeom prst="line">
          <a:avLst/>
        </a:prstGeom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  <a:outerShdw blurRad="114300" dist="457200" dir="4680000" sx="122000" sy="122000" rotWithShape="0">
            <a:schemeClr val="accent3">
              <a:lumMod val="60000"/>
              <a:lumOff val="40000"/>
            </a:scheme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0.38311</cdr:x>
      <cdr:y>0.39375</cdr:y>
    </cdr:from>
    <cdr:to>
      <cdr:x>0.61893</cdr:x>
      <cdr:y>0.72445</cdr:y>
    </cdr:to>
    <cdr:sp macro="" textlink="">
      <cdr:nvSpPr>
        <cdr:cNvPr id="2" name="Circle: Hollow 1">
          <a:extLst xmlns:a="http://schemas.openxmlformats.org/drawingml/2006/main">
            <a:ext uri="{FF2B5EF4-FFF2-40B4-BE49-F238E27FC236}">
              <a16:creationId xmlns:a16="http://schemas.microsoft.com/office/drawing/2014/main" id="{65D47786-8DD9-95A0-EB0B-93342ADB1B5B}"/>
            </a:ext>
          </a:extLst>
        </cdr:cNvPr>
        <cdr:cNvSpPr/>
      </cdr:nvSpPr>
      <cdr:spPr>
        <a:xfrm xmlns:a="http://schemas.openxmlformats.org/drawingml/2006/main">
          <a:off x="1735437" y="1273224"/>
          <a:ext cx="1068257" cy="1069337"/>
        </a:xfrm>
        <a:prstGeom xmlns:a="http://schemas.openxmlformats.org/drawingml/2006/main" prst="donut">
          <a:avLst>
            <a:gd name="adj" fmla="val 13481"/>
          </a:avLst>
        </a:prstGeom>
        <a:solidFill xmlns:a="http://schemas.openxmlformats.org/drawingml/2006/main">
          <a:schemeClr val="accent4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21851</xdr:colOff>
      <xdr:row>0</xdr:row>
      <xdr:rowOff>51547</xdr:rowOff>
    </xdr:from>
    <xdr:to>
      <xdr:col>10</xdr:col>
      <xdr:colOff>268941</xdr:colOff>
      <xdr:row>3</xdr:row>
      <xdr:rowOff>3922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3ACA0E8-084F-4535-9473-9E7C650401EA}"/>
            </a:ext>
          </a:extLst>
        </xdr:cNvPr>
        <xdr:cNvSpPr/>
      </xdr:nvSpPr>
      <xdr:spPr>
        <a:xfrm>
          <a:off x="21851" y="51547"/>
          <a:ext cx="7082678" cy="490257"/>
        </a:xfrm>
        <a:prstGeom prst="roundRect">
          <a:avLst>
            <a:gd name="adj" fmla="val 50000"/>
          </a:avLst>
        </a:prstGeom>
        <a:gradFill flip="none" rotWithShape="1">
          <a:gsLst>
            <a:gs pos="35000">
              <a:schemeClr val="accent5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  <a:gs pos="65000">
              <a:srgbClr val="002060"/>
            </a:gs>
            <a:gs pos="100000">
              <a:schemeClr val="accent5">
                <a:lumMod val="50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190500" dist="152400" dir="4800000" sx="90000" sy="90000" rotWithShape="0">
            <a:schemeClr val="bg1">
              <a:alpha val="12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161924</xdr:colOff>
      <xdr:row>0</xdr:row>
      <xdr:rowOff>0</xdr:rowOff>
    </xdr:from>
    <xdr:to>
      <xdr:col>5</xdr:col>
      <xdr:colOff>142875</xdr:colOff>
      <xdr:row>3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28D912-17B1-4976-A74A-8419D5FF044D}"/>
            </a:ext>
          </a:extLst>
        </xdr:cNvPr>
        <xdr:cNvSpPr txBox="1"/>
      </xdr:nvSpPr>
      <xdr:spPr>
        <a:xfrm>
          <a:off x="161924" y="0"/>
          <a:ext cx="3398745" cy="566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>
              <a:solidFill>
                <a:schemeClr val="bg1"/>
              </a:solidFill>
              <a:latin typeface="Freestyle Script" panose="030804020302050B0404" pitchFamily="66" charset="0"/>
            </a:rPr>
            <a:t>Internal inspection Analysis</a:t>
          </a:r>
        </a:p>
      </xdr:txBody>
    </xdr:sp>
    <xdr:clientData/>
  </xdr:twoCellAnchor>
  <xdr:twoCellAnchor>
    <xdr:from>
      <xdr:col>15</xdr:col>
      <xdr:colOff>254802</xdr:colOff>
      <xdr:row>0</xdr:row>
      <xdr:rowOff>0</xdr:rowOff>
    </xdr:from>
    <xdr:to>
      <xdr:col>18</xdr:col>
      <xdr:colOff>98102</xdr:colOff>
      <xdr:row>13</xdr:row>
      <xdr:rowOff>100852</xdr:rowOff>
    </xdr:to>
    <mc:AlternateContent xmlns:mc="http://schemas.openxmlformats.org/markup-compatibility/2006">
      <mc:Choice xmlns:am3d="http://schemas.microsoft.com/office/drawing/2017/model3d" Requires="am3d">
        <xdr:graphicFrame macro="">
          <xdr:nvGraphicFramePr>
            <xdr:cNvPr id="5" name="3D Model 4" descr="Graph Growth">
              <a:extLst>
                <a:ext uri="{FF2B5EF4-FFF2-40B4-BE49-F238E27FC236}">
                  <a16:creationId xmlns:a16="http://schemas.microsoft.com/office/drawing/2014/main" id="{4676D527-F35D-450A-881B-7074033C6502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7/model3d">
              <am3d:model3d xmlns:r="http://schemas.openxmlformats.org/officeDocument/2006/relationships" r:embed="rId1">
                <am3d:spPr>
                  <a:xfrm>
                    <a:off x="0" y="0"/>
                    <a:ext cx="1893977" cy="2431676"/>
                  </a:xfrm>
                  <a:prstGeom prst="rect">
                    <a:avLst/>
                  </a:prstGeom>
                </am3d:spPr>
                <am3d:camera>
                  <am3d:pos x="0" y="0" z="63144380"/>
                  <am3d:up dx="0" dy="36000000" dz="0"/>
                  <am3d:lookAt x="0" y="0" z="0"/>
                  <am3d:perspective fov="2700000"/>
                </am3d:camera>
                <am3d:trans>
                  <am3d:meterPerModelUnit n="111083" d="1000000"/>
                  <am3d:preTrans dx="0" dy="-18000000" dz="0"/>
                  <am3d:scale>
                    <am3d:sx n="1000000" d="1000000"/>
                    <am3d:sy n="1000000" d="1000000"/>
                    <am3d:sz n="1000000" d="1000000"/>
                  </am3d:scale>
                  <am3d:rot ax="-95317" ay="2286857" az="-58848"/>
                  <am3d:postTrans dx="0" dy="0" dz="0"/>
                </am3d:trans>
                <am3d:raster rName="Office3DRenderer" rVer="16.0.8326">
                  <am3d:blip r:embed="rId2"/>
                </am3d:raster>
                <am3d:objViewport viewportSz="2897529"/>
                <am3d:ambientLight>
                  <am3d:clr>
                    <a:scrgbClr r="50000" g="50000" b="50000"/>
                  </am3d:clr>
                  <am3d:illuminance n="500000" d="1000000"/>
                </am3d:ambientLight>
                <am3d:ptLight rad="0">
                  <am3d:clr>
                    <a:scrgbClr r="100000" g="75000" b="50000"/>
                  </am3d:clr>
                  <am3d:intensity n="9765625" d="1000000"/>
                  <am3d:pos x="21959998" y="70920001" z="16344003"/>
                </am3d:ptLight>
                <am3d:ptLight rad="0">
                  <am3d:clr>
                    <a:scrgbClr r="40000" g="60000" b="95000"/>
                  </am3d:clr>
                  <am3d:intensity n="12250000" d="1000000"/>
                  <am3d:pos x="-37964106" y="51130435" z="57631972"/>
                </am3d:ptLight>
                <am3d:ptLight rad="0">
                  <am3d:clr>
                    <a:scrgbClr r="86837" g="72700" b="100000"/>
                  </am3d:clr>
                  <am3d:intensity n="3125000" d="1000000"/>
                  <am3d:pos x="-37739122" y="58056624" z="-34769649"/>
                </am3d:ptLight>
              </am3d:model3d>
            </a:graphicData>
          </a:graphic>
        </xdr:graphicFrame>
      </mc:Choice>
      <mc:Fallback>
        <xdr:pic>
          <xdr:nvPicPr>
            <xdr:cNvPr id="5" name="3D Model 4" descr="Graph Growth">
              <a:extLst>
                <a:ext uri="{FF2B5EF4-FFF2-40B4-BE49-F238E27FC236}">
                  <a16:creationId xmlns:a16="http://schemas.microsoft.com/office/drawing/2014/main" id="{4676D527-F35D-450A-881B-7074033C6502}"/>
                </a:ext>
              </a:extLst>
            </xdr:cNvPr>
            <xdr:cNvPicPr>
              <a:picLocks noGrp="1" noRot="1" noChangeAspect="1" noMove="1" noResize="1" noEditPoints="1" noAdjustHandles="1" noChangeArrowheads="1" noChangeShapeType="1" noCrop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08184" y="0"/>
              <a:ext cx="1893977" cy="243167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268940</xdr:colOff>
      <xdr:row>3</xdr:row>
      <xdr:rowOff>0</xdr:rowOff>
    </xdr:from>
    <xdr:to>
      <xdr:col>1</xdr:col>
      <xdr:colOff>89646</xdr:colOff>
      <xdr:row>11</xdr:row>
      <xdr:rowOff>11206</xdr:rowOff>
    </xdr:to>
    <xdr:sp macro="" textlink="">
      <xdr:nvSpPr>
        <xdr:cNvPr id="15" name="Flowchart: Off-page Connector 14">
          <a:extLst>
            <a:ext uri="{FF2B5EF4-FFF2-40B4-BE49-F238E27FC236}">
              <a16:creationId xmlns:a16="http://schemas.microsoft.com/office/drawing/2014/main" id="{FB18A450-20AD-494E-96DA-96F28EA904EB}"/>
            </a:ext>
          </a:extLst>
        </xdr:cNvPr>
        <xdr:cNvSpPr/>
      </xdr:nvSpPr>
      <xdr:spPr>
        <a:xfrm>
          <a:off x="268940" y="537882"/>
          <a:ext cx="504265" cy="1445559"/>
        </a:xfrm>
        <a:prstGeom prst="flowChartOffpageConnector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134469</xdr:colOff>
      <xdr:row>3</xdr:row>
      <xdr:rowOff>1</xdr:rowOff>
    </xdr:from>
    <xdr:to>
      <xdr:col>1</xdr:col>
      <xdr:colOff>638734</xdr:colOff>
      <xdr:row>5</xdr:row>
      <xdr:rowOff>89647</xdr:rowOff>
    </xdr:to>
    <xdr:sp macro="" textlink="">
      <xdr:nvSpPr>
        <xdr:cNvPr id="16" name="Flowchart: Off-page Connector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D0294D-D259-4ED4-AFD9-CF61409500DF}"/>
            </a:ext>
          </a:extLst>
        </xdr:cNvPr>
        <xdr:cNvSpPr/>
      </xdr:nvSpPr>
      <xdr:spPr>
        <a:xfrm>
          <a:off x="818028" y="537883"/>
          <a:ext cx="504265" cy="448235"/>
        </a:xfrm>
        <a:prstGeom prst="flowChartOffpageConnector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392205</xdr:colOff>
      <xdr:row>5</xdr:row>
      <xdr:rowOff>33618</xdr:rowOff>
    </xdr:from>
    <xdr:to>
      <xdr:col>17</xdr:col>
      <xdr:colOff>560293</xdr:colOff>
      <xdr:row>29</xdr:row>
      <xdr:rowOff>89647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E2F139D-2513-4589-A5E6-5C7400C4C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448236</xdr:colOff>
      <xdr:row>1</xdr:row>
      <xdr:rowOff>11205</xdr:rowOff>
    </xdr:from>
    <xdr:to>
      <xdr:col>22</xdr:col>
      <xdr:colOff>193243</xdr:colOff>
      <xdr:row>19</xdr:row>
      <xdr:rowOff>17488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7760837-5757-434C-B73F-DB3FCF824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112059</xdr:colOff>
      <xdr:row>16</xdr:row>
      <xdr:rowOff>112059</xdr:rowOff>
    </xdr:from>
    <xdr:to>
      <xdr:col>21</xdr:col>
      <xdr:colOff>202406</xdr:colOff>
      <xdr:row>28</xdr:row>
      <xdr:rowOff>72419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1D33CCCD-4DFC-458D-95EF-EDC5BF722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0</xdr:colOff>
      <xdr:row>2</xdr:row>
      <xdr:rowOff>78441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8BB7952-07FE-4E29-80C8-46227C9EA8E5}"/>
            </a:ext>
          </a:extLst>
        </xdr:cNvPr>
        <xdr:cNvCxnSpPr/>
      </xdr:nvCxnSpPr>
      <xdr:spPr>
        <a:xfrm flipV="1">
          <a:off x="8886265" y="0"/>
          <a:ext cx="0" cy="437029"/>
        </a:xfrm>
        <a:prstGeom prst="line">
          <a:avLst/>
        </a:prstGeom>
        <a:ln>
          <a:solidFill>
            <a:schemeClr val="bg1"/>
          </a:solidFill>
        </a:ln>
        <a:effectLst>
          <a:glow rad="139700">
            <a:schemeClr val="accent3">
              <a:satMod val="175000"/>
              <a:alpha val="40000"/>
            </a:schemeClr>
          </a:glow>
          <a:outerShdw blurRad="114300" dist="457200" dir="4680000" sx="122000" sy="122000" rotWithShape="0">
            <a:schemeClr val="accent3">
              <a:lumMod val="60000"/>
              <a:lumOff val="40000"/>
            </a:scheme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168088</xdr:colOff>
      <xdr:row>12</xdr:row>
      <xdr:rowOff>1</xdr:rowOff>
    </xdr:from>
    <xdr:to>
      <xdr:col>0</xdr:col>
      <xdr:colOff>168789</xdr:colOff>
      <xdr:row>28</xdr:row>
      <xdr:rowOff>112059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291E593-C85E-4411-9B10-FE81167B8397}"/>
            </a:ext>
          </a:extLst>
        </xdr:cNvPr>
        <xdr:cNvCxnSpPr/>
      </xdr:nvCxnSpPr>
      <xdr:spPr>
        <a:xfrm flipV="1">
          <a:off x="168088" y="2151530"/>
          <a:ext cx="701" cy="2980764"/>
        </a:xfrm>
        <a:prstGeom prst="line">
          <a:avLst/>
        </a:prstGeom>
        <a:ln>
          <a:solidFill>
            <a:schemeClr val="bg1"/>
          </a:solidFill>
        </a:ln>
        <a:effectLst>
          <a:glow rad="139700">
            <a:schemeClr val="accent5">
              <a:satMod val="175000"/>
              <a:alpha val="40000"/>
            </a:schemeClr>
          </a:glow>
          <a:outerShdw blurRad="114300" dist="457200" dir="4680000" sx="122000" sy="122000" rotWithShape="0">
            <a:schemeClr val="accent5">
              <a:lumMod val="75000"/>
            </a:scheme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0.17284</cdr:x>
      <cdr:y>0.6693</cdr:y>
    </cdr:from>
    <cdr:to>
      <cdr:x>0.40866</cdr:x>
      <cdr:y>1</cdr:y>
    </cdr:to>
    <cdr:sp macro="" textlink="">
      <cdr:nvSpPr>
        <cdr:cNvPr id="2" name="Circle: Hollow 1">
          <a:extLst xmlns:a="http://schemas.openxmlformats.org/drawingml/2006/main">
            <a:ext uri="{FF2B5EF4-FFF2-40B4-BE49-F238E27FC236}">
              <a16:creationId xmlns:a16="http://schemas.microsoft.com/office/drawing/2014/main" id="{65D47786-8DD9-95A0-EB0B-93342ADB1B5B}"/>
            </a:ext>
          </a:extLst>
        </cdr:cNvPr>
        <cdr:cNvSpPr/>
      </cdr:nvSpPr>
      <cdr:spPr>
        <a:xfrm xmlns:a="http://schemas.openxmlformats.org/drawingml/2006/main">
          <a:off x="782957" y="2164233"/>
          <a:ext cx="1068246" cy="1069344"/>
        </a:xfrm>
        <a:prstGeom xmlns:a="http://schemas.openxmlformats.org/drawingml/2006/main" prst="donut">
          <a:avLst>
            <a:gd name="adj" fmla="val 13481"/>
          </a:avLst>
        </a:prstGeom>
        <a:solidFill xmlns:a="http://schemas.openxmlformats.org/drawingml/2006/main">
          <a:schemeClr val="accent4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>
            <a:solidFill>
              <a:schemeClr val="tx1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0.14857</cdr:y>
    </cdr:from>
    <cdr:to>
      <cdr:x>0.34132</cdr:x>
      <cdr:y>0.57125</cdr:y>
    </cdr:to>
    <cdr:sp macro="" textlink="">
      <cdr:nvSpPr>
        <cdr:cNvPr id="2" name="Circle: Hollow 1">
          <a:extLst xmlns:a="http://schemas.openxmlformats.org/drawingml/2006/main">
            <a:ext uri="{FF2B5EF4-FFF2-40B4-BE49-F238E27FC236}">
              <a16:creationId xmlns:a16="http://schemas.microsoft.com/office/drawing/2014/main" id="{65D47786-8DD9-95A0-EB0B-93342ADB1B5B}"/>
            </a:ext>
          </a:extLst>
        </cdr:cNvPr>
        <cdr:cNvSpPr/>
      </cdr:nvSpPr>
      <cdr:spPr>
        <a:xfrm xmlns:a="http://schemas.openxmlformats.org/drawingml/2006/main">
          <a:off x="0" y="313765"/>
          <a:ext cx="964079" cy="892644"/>
        </a:xfrm>
        <a:prstGeom xmlns:a="http://schemas.openxmlformats.org/drawingml/2006/main" prst="donut">
          <a:avLst>
            <a:gd name="adj" fmla="val 13130"/>
          </a:avLst>
        </a:prstGeom>
        <a:solidFill xmlns:a="http://schemas.openxmlformats.org/drawingml/2006/main">
          <a:schemeClr val="accent5">
            <a:lumMod val="20000"/>
            <a:lumOff val="8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>
            <a:solidFill>
              <a:schemeClr val="tx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0</xdr:row>
      <xdr:rowOff>0</xdr:rowOff>
    </xdr:from>
    <xdr:to>
      <xdr:col>16</xdr:col>
      <xdr:colOff>219075</xdr:colOff>
      <xdr:row>10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FECBA6-1047-5781-76DD-98A402C4A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11</xdr:row>
      <xdr:rowOff>9525</xdr:rowOff>
    </xdr:from>
    <xdr:to>
      <xdr:col>16</xdr:col>
      <xdr:colOff>361951</xdr:colOff>
      <xdr:row>23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584B07-FFE5-9A24-600E-8F737D5DF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28576</xdr:colOff>
      <xdr:row>11</xdr:row>
      <xdr:rowOff>57150</xdr:rowOff>
    </xdr:from>
    <xdr:to>
      <xdr:col>22</xdr:col>
      <xdr:colOff>66676</xdr:colOff>
      <xdr:row>23</xdr:row>
      <xdr:rowOff>42862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AB7D5F-D32A-6E8D-FDD5-1A6CE4E59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919161</xdr:colOff>
      <xdr:row>23</xdr:row>
      <xdr:rowOff>104774</xdr:rowOff>
    </xdr:from>
    <xdr:to>
      <xdr:col>22</xdr:col>
      <xdr:colOff>114299</xdr:colOff>
      <xdr:row>35</xdr:row>
      <xdr:rowOff>100011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620E80-3862-560B-865E-5609D402D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100012</xdr:colOff>
      <xdr:row>0</xdr:row>
      <xdr:rowOff>38100</xdr:rowOff>
    </xdr:from>
    <xdr:to>
      <xdr:col>28</xdr:col>
      <xdr:colOff>190500</xdr:colOff>
      <xdr:row>13</xdr:row>
      <xdr:rowOff>100011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CA4954F-0248-FB14-C7DA-3936325DB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214312</xdr:colOff>
      <xdr:row>14</xdr:row>
      <xdr:rowOff>161925</xdr:rowOff>
    </xdr:from>
    <xdr:to>
      <xdr:col>28</xdr:col>
      <xdr:colOff>104775</xdr:colOff>
      <xdr:row>27</xdr:row>
      <xdr:rowOff>100012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240FA3-7609-32A9-EE1A-446ACE6D9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266700</xdr:colOff>
      <xdr:row>19</xdr:row>
      <xdr:rowOff>114300</xdr:rowOff>
    </xdr:from>
    <xdr:to>
      <xdr:col>10</xdr:col>
      <xdr:colOff>304800</xdr:colOff>
      <xdr:row>31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E47024-115C-4B2B-516B-A194CA457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nternal%20Inspection%20-%20Social%20Housing%20Buildings.xlsx" TargetMode="External"/><Relationship Id="rId1" Type="http://schemas.openxmlformats.org/officeDocument/2006/relationships/externalLinkPath" Target="file:///D:\Internal%20Inspection%20-%20Social%20Housing%20Building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nternal%20Inspection%20-%20Town%20square.xlsx" TargetMode="External"/><Relationship Id="rId1" Type="http://schemas.openxmlformats.org/officeDocument/2006/relationships/externalLinkPath" Target="file:///D:\Internal%20Inspection%20-%20Town%20squ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dit Form"/>
      <sheetName val="Sheet2"/>
    </sheetNames>
    <sheetDataSet>
      <sheetData sheetId="0">
        <row r="3">
          <cell r="A3" t="str">
            <v>Health, Safety &amp; Environmental Department</v>
          </cell>
        </row>
        <row r="4">
          <cell r="A4" t="str">
            <v xml:space="preserve"> HSE site inspection performance evaluations</v>
          </cell>
        </row>
        <row r="41">
          <cell r="E41">
            <v>0</v>
          </cell>
        </row>
        <row r="49">
          <cell r="E49">
            <v>0</v>
          </cell>
        </row>
        <row r="59">
          <cell r="E59">
            <v>0</v>
          </cell>
        </row>
        <row r="70">
          <cell r="E70">
            <v>0</v>
          </cell>
        </row>
        <row r="78">
          <cell r="E78">
            <v>0</v>
          </cell>
        </row>
        <row r="88">
          <cell r="E88">
            <v>0</v>
          </cell>
        </row>
        <row r="107">
          <cell r="E107">
            <v>0</v>
          </cell>
        </row>
        <row r="115">
          <cell r="E115">
            <v>0</v>
          </cell>
        </row>
        <row r="125">
          <cell r="E125">
            <v>0</v>
          </cell>
        </row>
        <row r="134">
          <cell r="E134">
            <v>0</v>
          </cell>
        </row>
        <row r="156">
          <cell r="E156">
            <v>0</v>
          </cell>
        </row>
        <row r="165">
          <cell r="E165">
            <v>0</v>
          </cell>
        </row>
        <row r="190">
          <cell r="E190">
            <v>15</v>
          </cell>
        </row>
        <row r="209">
          <cell r="E209">
            <v>28.333333333333332</v>
          </cell>
        </row>
        <row r="221">
          <cell r="E221">
            <v>11.111111111111111</v>
          </cell>
        </row>
        <row r="230">
          <cell r="E230">
            <v>0</v>
          </cell>
        </row>
        <row r="245">
          <cell r="E245">
            <v>0</v>
          </cell>
        </row>
        <row r="257">
          <cell r="E257" t="str">
            <v>N/A</v>
          </cell>
        </row>
        <row r="268">
          <cell r="E268">
            <v>0</v>
          </cell>
        </row>
        <row r="277">
          <cell r="E277">
            <v>29.166666666666668</v>
          </cell>
        </row>
        <row r="289">
          <cell r="E289">
            <v>0</v>
          </cell>
        </row>
        <row r="306">
          <cell r="E306">
            <v>32.142857142857146</v>
          </cell>
        </row>
        <row r="314">
          <cell r="E314">
            <v>0</v>
          </cell>
        </row>
      </sheetData>
      <sheetData sheetId="1">
        <row r="5">
          <cell r="B5" t="str">
            <v>1- Health and Safety Organisation</v>
          </cell>
          <cell r="H5">
            <v>0</v>
          </cell>
        </row>
        <row r="6">
          <cell r="B6" t="str">
            <v>2- Project Health and Safety Plan</v>
          </cell>
          <cell r="H6">
            <v>0</v>
          </cell>
        </row>
        <row r="7">
          <cell r="B7" t="str">
            <v>3- General Health and Safety Communication</v>
          </cell>
          <cell r="H7">
            <v>0</v>
          </cell>
        </row>
        <row r="8">
          <cell r="B8" t="str">
            <v xml:space="preserve">4- Health and Safety Inductions </v>
          </cell>
          <cell r="H8">
            <v>0</v>
          </cell>
        </row>
        <row r="9">
          <cell r="B9" t="str">
            <v>5- Project Health and Safety Training</v>
          </cell>
          <cell r="H9">
            <v>0</v>
          </cell>
        </row>
        <row r="10">
          <cell r="B10" t="str">
            <v>6- Fire Safety Management</v>
          </cell>
          <cell r="H10">
            <v>0</v>
          </cell>
        </row>
        <row r="11">
          <cell r="B11" t="str">
            <v>7- Project Hazard &amp; Risk Assessment</v>
          </cell>
          <cell r="H11">
            <v>0</v>
          </cell>
        </row>
        <row r="12">
          <cell r="B12" t="str">
            <v>8- Accident / Incident  Management</v>
          </cell>
          <cell r="H12">
            <v>0</v>
          </cell>
        </row>
        <row r="13">
          <cell r="B13" t="str">
            <v>9- Subcontractors Risk Management  / Communication</v>
          </cell>
          <cell r="H13">
            <v>0</v>
          </cell>
        </row>
        <row r="14">
          <cell r="B14" t="str">
            <v xml:space="preserve">10- Chemical management </v>
          </cell>
          <cell r="H14">
            <v>0</v>
          </cell>
        </row>
        <row r="15">
          <cell r="B15" t="str">
            <v xml:space="preserve">11- Health and Safety Audits </v>
          </cell>
          <cell r="H15">
            <v>0</v>
          </cell>
        </row>
        <row r="16">
          <cell r="B16" t="str">
            <v>12- Health and Safety Inspections</v>
          </cell>
          <cell r="H16">
            <v>0</v>
          </cell>
        </row>
        <row r="17">
          <cell r="B17" t="str">
            <v>13- General Site Performance</v>
          </cell>
          <cell r="H17">
            <v>15</v>
          </cell>
        </row>
        <row r="18">
          <cell r="B18" t="str">
            <v xml:space="preserve">14- Maintenance &amp; Fabrication Workshop </v>
          </cell>
          <cell r="H18">
            <v>28.333333333333332</v>
          </cell>
        </row>
        <row r="19">
          <cell r="B19" t="str">
            <v xml:space="preserve">15- Lifting and rigging operations </v>
          </cell>
          <cell r="H19">
            <v>11.111111111111111</v>
          </cell>
        </row>
        <row r="20">
          <cell r="B20" t="str">
            <v>16- Hot works (cutting &amp; Welding)</v>
          </cell>
          <cell r="H20">
            <v>0</v>
          </cell>
        </row>
        <row r="21">
          <cell r="B21" t="str">
            <v xml:space="preserve">17- Working at height and fall protection </v>
          </cell>
          <cell r="H21">
            <v>0</v>
          </cell>
        </row>
        <row r="22">
          <cell r="B22" t="str">
            <v>18- Camp accommodation</v>
          </cell>
          <cell r="H22" t="str">
            <v>N/A</v>
          </cell>
        </row>
        <row r="23">
          <cell r="B23" t="str">
            <v>19- Electrical Hazards</v>
          </cell>
          <cell r="H23">
            <v>0</v>
          </cell>
        </row>
        <row r="24">
          <cell r="B24" t="str">
            <v>20- Excavations.</v>
          </cell>
          <cell r="H24">
            <v>29.166666666666668</v>
          </cell>
        </row>
        <row r="25">
          <cell r="B25" t="str">
            <v>21- Emergency Preparedness.</v>
          </cell>
          <cell r="H25">
            <v>0</v>
          </cell>
        </row>
        <row r="26">
          <cell r="B26" t="str">
            <v>22- Environmental &amp; welfare general items.</v>
          </cell>
          <cell r="H26">
            <v>32.142857142857146</v>
          </cell>
        </row>
        <row r="27">
          <cell r="B27" t="str">
            <v>23- Management Support</v>
          </cell>
          <cell r="H2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dit Form"/>
      <sheetName val="Sheet2"/>
    </sheetNames>
    <sheetDataSet>
      <sheetData sheetId="0">
        <row r="3">
          <cell r="A3" t="str">
            <v>Health, Safety &amp; Environmental Department</v>
          </cell>
        </row>
        <row r="4">
          <cell r="A4" t="str">
            <v xml:space="preserve"> HSE site inspection performance evaluations</v>
          </cell>
        </row>
        <row r="41">
          <cell r="E41">
            <v>95</v>
          </cell>
        </row>
        <row r="49">
          <cell r="E49">
            <v>95</v>
          </cell>
        </row>
        <row r="59">
          <cell r="E59">
            <v>85.714285714285708</v>
          </cell>
        </row>
        <row r="70">
          <cell r="E70">
            <v>100</v>
          </cell>
        </row>
        <row r="78">
          <cell r="E78">
            <v>90</v>
          </cell>
        </row>
        <row r="88">
          <cell r="E88">
            <v>91.666666666666671</v>
          </cell>
        </row>
        <row r="107">
          <cell r="E107">
            <v>90</v>
          </cell>
        </row>
        <row r="115">
          <cell r="E115">
            <v>100</v>
          </cell>
        </row>
        <row r="125">
          <cell r="E125">
            <v>89.285714285714292</v>
          </cell>
        </row>
        <row r="134">
          <cell r="E134">
            <v>75</v>
          </cell>
        </row>
        <row r="156">
          <cell r="E156">
            <v>100</v>
          </cell>
        </row>
        <row r="165">
          <cell r="E165">
            <v>91.666666666666671</v>
          </cell>
        </row>
        <row r="190">
          <cell r="E190">
            <v>85</v>
          </cell>
        </row>
        <row r="209">
          <cell r="E209">
            <v>86.538461538461533</v>
          </cell>
        </row>
        <row r="221">
          <cell r="E221">
            <v>91.666666666666671</v>
          </cell>
        </row>
        <row r="230">
          <cell r="E230">
            <v>95</v>
          </cell>
        </row>
        <row r="245">
          <cell r="E245">
            <v>90.909090909090907</v>
          </cell>
        </row>
        <row r="257">
          <cell r="E257" t="str">
            <v>N/A</v>
          </cell>
        </row>
        <row r="268">
          <cell r="E268">
            <v>78.125</v>
          </cell>
        </row>
        <row r="277">
          <cell r="E277">
            <v>83.333333333333329</v>
          </cell>
        </row>
        <row r="289">
          <cell r="E289">
            <v>100</v>
          </cell>
        </row>
        <row r="306">
          <cell r="E306">
            <v>89.285714285714292</v>
          </cell>
        </row>
        <row r="314">
          <cell r="E314">
            <v>93.75</v>
          </cell>
        </row>
      </sheetData>
      <sheetData sheetId="1">
        <row r="5">
          <cell r="B5" t="str">
            <v>1- Health and Safety Organisation</v>
          </cell>
          <cell r="H5">
            <v>95</v>
          </cell>
        </row>
        <row r="6">
          <cell r="B6" t="str">
            <v>2- Project Health and Safety Plan</v>
          </cell>
          <cell r="H6">
            <v>95</v>
          </cell>
        </row>
        <row r="7">
          <cell r="B7" t="str">
            <v>3- General Health and Safety Communication</v>
          </cell>
          <cell r="H7">
            <v>85.714285714285708</v>
          </cell>
        </row>
        <row r="8">
          <cell r="B8" t="str">
            <v xml:space="preserve">4- Health and Safety Inductions </v>
          </cell>
          <cell r="H8">
            <v>100</v>
          </cell>
        </row>
        <row r="9">
          <cell r="B9" t="str">
            <v>5- Project Health and Safety Training</v>
          </cell>
          <cell r="H9">
            <v>90</v>
          </cell>
        </row>
        <row r="10">
          <cell r="B10" t="str">
            <v>6- Fire Safety Management</v>
          </cell>
          <cell r="H10">
            <v>91.666666666666671</v>
          </cell>
        </row>
        <row r="11">
          <cell r="B11" t="str">
            <v>7- Project Hazard &amp; Risk Assessment</v>
          </cell>
          <cell r="H11">
            <v>90</v>
          </cell>
        </row>
        <row r="12">
          <cell r="B12" t="str">
            <v>8- Accident / Incident  Management</v>
          </cell>
          <cell r="H12">
            <v>100</v>
          </cell>
        </row>
        <row r="13">
          <cell r="B13" t="str">
            <v>9- Subcontractors Risk Management  / Communication</v>
          </cell>
          <cell r="H13">
            <v>89.285714285714292</v>
          </cell>
        </row>
        <row r="14">
          <cell r="B14" t="str">
            <v xml:space="preserve">10- Chemical management </v>
          </cell>
          <cell r="H14">
            <v>75</v>
          </cell>
        </row>
        <row r="15">
          <cell r="B15" t="str">
            <v xml:space="preserve">11- Health and Safety Audits </v>
          </cell>
          <cell r="H15">
            <v>100</v>
          </cell>
        </row>
        <row r="16">
          <cell r="B16" t="str">
            <v>12- Health and Safety Inspections</v>
          </cell>
          <cell r="H16">
            <v>91.666666666666671</v>
          </cell>
        </row>
        <row r="17">
          <cell r="B17" t="str">
            <v>13- General Site Performance</v>
          </cell>
          <cell r="H17">
            <v>85</v>
          </cell>
        </row>
        <row r="18">
          <cell r="B18" t="str">
            <v xml:space="preserve">14- Maintenance &amp; Fabrication Workshop </v>
          </cell>
          <cell r="H18">
            <v>86.538461538461533</v>
          </cell>
        </row>
        <row r="19">
          <cell r="B19" t="str">
            <v xml:space="preserve">15- Lifting and rigging operations </v>
          </cell>
          <cell r="H19">
            <v>91.666666666666671</v>
          </cell>
        </row>
        <row r="20">
          <cell r="B20" t="str">
            <v>16- Hot works (cutting &amp; Welding)</v>
          </cell>
          <cell r="H20">
            <v>95</v>
          </cell>
        </row>
        <row r="21">
          <cell r="B21" t="str">
            <v xml:space="preserve">17- Working at height and fall protection </v>
          </cell>
          <cell r="H21">
            <v>90.909090909090907</v>
          </cell>
        </row>
        <row r="22">
          <cell r="B22" t="str">
            <v>18- Camp accommodation</v>
          </cell>
          <cell r="H22" t="str">
            <v>N/A</v>
          </cell>
        </row>
        <row r="23">
          <cell r="B23" t="str">
            <v>19- Electrical Hazards</v>
          </cell>
          <cell r="H23">
            <v>78.125</v>
          </cell>
        </row>
        <row r="24">
          <cell r="B24" t="str">
            <v>20- Excavations.</v>
          </cell>
          <cell r="H24">
            <v>83.333333333333329</v>
          </cell>
        </row>
        <row r="25">
          <cell r="B25" t="str">
            <v>21- Emergency Preparedness.</v>
          </cell>
          <cell r="H25">
            <v>100</v>
          </cell>
        </row>
        <row r="26">
          <cell r="B26" t="str">
            <v>22- Environmental &amp; welfare general items.</v>
          </cell>
          <cell r="H26">
            <v>89.285714285714292</v>
          </cell>
        </row>
        <row r="27">
          <cell r="B27" t="str">
            <v>23- Management Support</v>
          </cell>
          <cell r="H27">
            <v>93.75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ger Mustafa" refreshedDate="45880.752467939812" createdVersion="8" refreshedVersion="8" minRefreshableVersion="3" recordCount="24" xr:uid="{641D8155-FBA4-4C42-8166-7A0A3A5F6FA4}">
  <cacheSource type="worksheet">
    <worksheetSource name="SPMSD"/>
  </cacheSource>
  <cacheFields count="7">
    <cacheField name="Standards" numFmtId="0">
      <sharedItems count="24">
        <s v="1- Health and Safety Organisation"/>
        <s v="2- Project Health and Safety Plan"/>
        <s v="3- General Health and Safety Communication"/>
        <s v="4- Health and Safety Inductions "/>
        <s v="5- Project Health and Safety Training"/>
        <s v="6- Fire Safety Management"/>
        <s v="7- Project Hazard &amp; Risk Assessment"/>
        <s v="8- Accident / Incident  Management"/>
        <s v="9- Subcontractors Risk Management  / Communication"/>
        <s v="10- Chemical management "/>
        <s v="11- Health and Safety Audits "/>
        <s v="12- Health and Safety Inspections"/>
        <s v="13- General Site Performance"/>
        <s v="14- Maintenance &amp; Fabrication Workshop "/>
        <s v="15- Lifting and rigging operations "/>
        <s v="16- Hot works (cutting &amp; Welding)"/>
        <s v="17- Working at height and fall protection "/>
        <s v="18- Camp accommodation"/>
        <s v="19- Electrical Hazards"/>
        <s v="20- Excavations."/>
        <s v="21- Emergency Preparedness."/>
        <s v="22- Environmental &amp; welfare general items."/>
        <s v="23- Management Support"/>
        <s v="TOTAL"/>
      </sharedItems>
    </cacheField>
    <cacheField name="SHB" numFmtId="2">
      <sharedItems containsString="0" containsBlank="1" containsNumber="1" minValue="0" maxValue="32.14" count="8">
        <n v="0"/>
        <n v="15"/>
        <n v="28.33"/>
        <n v="11.11"/>
        <m/>
        <n v="29.17"/>
        <n v="32.14"/>
        <n v="8.18"/>
      </sharedItems>
    </cacheField>
    <cacheField name="TS" numFmtId="2">
      <sharedItems containsString="0" containsBlank="1" containsNumber="1" minValue="75" maxValue="100" count="15">
        <n v="95"/>
        <n v="85.71"/>
        <n v="100"/>
        <n v="90"/>
        <n v="91.67"/>
        <n v="89.29"/>
        <n v="75"/>
        <n v="85"/>
        <n v="86.54"/>
        <n v="90.91"/>
        <m/>
        <n v="78.13"/>
        <n v="83.33"/>
        <n v="93.75"/>
        <n v="90.1"/>
      </sharedItems>
    </cacheField>
    <cacheField name="SHB Performance" numFmtId="2">
      <sharedItems containsBlank="1" count="2">
        <s v="low"/>
        <m/>
      </sharedItems>
    </cacheField>
    <cacheField name="TS Performance" numFmtId="0">
      <sharedItems containsBlank="1" count="2">
        <s v="high"/>
        <m/>
      </sharedItems>
    </cacheField>
    <cacheField name="Difference" numFmtId="2">
      <sharedItems containsString="0" containsBlank="1" containsNumber="1" minValue="54.16" maxValue="100"/>
    </cacheField>
    <cacheField name="Include in analysis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  <x v="0"/>
    <n v="95"/>
    <x v="0"/>
  </r>
  <r>
    <x v="1"/>
    <x v="0"/>
    <x v="0"/>
    <x v="0"/>
    <x v="0"/>
    <n v="95"/>
    <x v="0"/>
  </r>
  <r>
    <x v="2"/>
    <x v="0"/>
    <x v="1"/>
    <x v="0"/>
    <x v="0"/>
    <n v="85.71"/>
    <x v="0"/>
  </r>
  <r>
    <x v="3"/>
    <x v="0"/>
    <x v="2"/>
    <x v="0"/>
    <x v="0"/>
    <n v="100"/>
    <x v="0"/>
  </r>
  <r>
    <x v="4"/>
    <x v="0"/>
    <x v="3"/>
    <x v="0"/>
    <x v="0"/>
    <n v="90"/>
    <x v="0"/>
  </r>
  <r>
    <x v="5"/>
    <x v="0"/>
    <x v="4"/>
    <x v="0"/>
    <x v="0"/>
    <n v="91.67"/>
    <x v="0"/>
  </r>
  <r>
    <x v="6"/>
    <x v="0"/>
    <x v="3"/>
    <x v="0"/>
    <x v="0"/>
    <n v="90"/>
    <x v="0"/>
  </r>
  <r>
    <x v="7"/>
    <x v="0"/>
    <x v="2"/>
    <x v="0"/>
    <x v="0"/>
    <n v="100"/>
    <x v="0"/>
  </r>
  <r>
    <x v="8"/>
    <x v="0"/>
    <x v="5"/>
    <x v="0"/>
    <x v="0"/>
    <n v="89.29"/>
    <x v="0"/>
  </r>
  <r>
    <x v="9"/>
    <x v="0"/>
    <x v="6"/>
    <x v="0"/>
    <x v="0"/>
    <n v="75"/>
    <x v="0"/>
  </r>
  <r>
    <x v="10"/>
    <x v="0"/>
    <x v="2"/>
    <x v="0"/>
    <x v="0"/>
    <n v="100"/>
    <x v="0"/>
  </r>
  <r>
    <x v="11"/>
    <x v="0"/>
    <x v="4"/>
    <x v="0"/>
    <x v="0"/>
    <n v="91.67"/>
    <x v="0"/>
  </r>
  <r>
    <x v="12"/>
    <x v="1"/>
    <x v="7"/>
    <x v="0"/>
    <x v="0"/>
    <n v="70"/>
    <x v="0"/>
  </r>
  <r>
    <x v="13"/>
    <x v="2"/>
    <x v="8"/>
    <x v="0"/>
    <x v="0"/>
    <n v="58.210000000000008"/>
    <x v="0"/>
  </r>
  <r>
    <x v="14"/>
    <x v="3"/>
    <x v="4"/>
    <x v="0"/>
    <x v="0"/>
    <n v="80.56"/>
    <x v="0"/>
  </r>
  <r>
    <x v="15"/>
    <x v="0"/>
    <x v="0"/>
    <x v="0"/>
    <x v="0"/>
    <n v="95"/>
    <x v="0"/>
  </r>
  <r>
    <x v="16"/>
    <x v="0"/>
    <x v="9"/>
    <x v="0"/>
    <x v="0"/>
    <n v="90.91"/>
    <x v="0"/>
  </r>
  <r>
    <x v="17"/>
    <x v="4"/>
    <x v="10"/>
    <x v="1"/>
    <x v="1"/>
    <m/>
    <x v="1"/>
  </r>
  <r>
    <x v="18"/>
    <x v="0"/>
    <x v="11"/>
    <x v="0"/>
    <x v="0"/>
    <n v="78.13"/>
    <x v="0"/>
  </r>
  <r>
    <x v="19"/>
    <x v="5"/>
    <x v="12"/>
    <x v="0"/>
    <x v="0"/>
    <n v="54.16"/>
    <x v="0"/>
  </r>
  <r>
    <x v="20"/>
    <x v="0"/>
    <x v="2"/>
    <x v="0"/>
    <x v="0"/>
    <n v="100"/>
    <x v="0"/>
  </r>
  <r>
    <x v="21"/>
    <x v="6"/>
    <x v="5"/>
    <x v="0"/>
    <x v="0"/>
    <n v="57.150000000000006"/>
    <x v="0"/>
  </r>
  <r>
    <x v="22"/>
    <x v="0"/>
    <x v="13"/>
    <x v="0"/>
    <x v="0"/>
    <n v="93.75"/>
    <x v="0"/>
  </r>
  <r>
    <x v="23"/>
    <x v="7"/>
    <x v="14"/>
    <x v="0"/>
    <x v="0"/>
    <n v="81.91999999999998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4A823-BB13-42F5-8CC5-E83B27597DCF}" name="PivotTable37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13:J18" firstHeaderRow="1" firstDataRow="1" firstDataCol="1"/>
  <pivotFields count="7">
    <pivotField axis="axisRow" showAll="0" measureFilter="1">
      <items count="25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"/>
        <item x="3"/>
        <item x="4"/>
        <item x="5"/>
        <item x="6"/>
        <item x="7"/>
        <item x="8"/>
        <item x="23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5">
    <i>
      <x v="2"/>
    </i>
    <i>
      <x v="13"/>
    </i>
    <i>
      <x v="17"/>
    </i>
    <i>
      <x v="21"/>
    </i>
    <i t="grand">
      <x/>
    </i>
  </rowItems>
  <colItems count="1">
    <i/>
  </colItems>
  <dataFields count="1">
    <dataField name="Sum of TS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2336CB-DE43-4597-BAA2-8A14F3A25AFC}" name="PivotTable36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I5:J9" firstHeaderRow="1" firstDataRow="1" firstDataCol="1"/>
  <pivotFields count="7">
    <pivotField axis="axisRow" showAll="0" measureFilter="1">
      <items count="25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"/>
        <item x="3"/>
        <item x="4"/>
        <item x="5"/>
        <item x="6"/>
        <item x="7"/>
        <item x="8"/>
        <item x="23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4">
    <i>
      <x v="5"/>
    </i>
    <i>
      <x v="12"/>
    </i>
    <i>
      <x v="14"/>
    </i>
    <i t="grand">
      <x/>
    </i>
  </rowItems>
  <colItems count="1">
    <i/>
  </colItems>
  <dataFields count="1">
    <dataField name="Sum of SHB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6F7FA-95FF-47E7-8189-79FC3BAE1273}" name="PivotTable34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I1:K3" firstHeaderRow="0" firstDataRow="1" firstDataCol="1"/>
  <pivotFields count="7">
    <pivotField axis="axisRow" showAll="0">
      <items count="25">
        <item h="1" x="0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"/>
        <item h="1" x="19"/>
        <item h="1" x="20"/>
        <item h="1" x="21"/>
        <item h="1" x="22"/>
        <item h="1" x="2"/>
        <item h="1" x="3"/>
        <item h="1" x="4"/>
        <item h="1" x="5"/>
        <item h="1" x="6"/>
        <item h="1" x="7"/>
        <item h="1" x="8"/>
        <item x="23"/>
        <item t="default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2"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Power of TS" fld="2" baseField="0" baseItem="23"/>
    <dataField name="Power of SHB" fld="1" baseField="0" baseItem="23"/>
  </dataFields>
  <chartFormats count="4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7A5FB-5581-41A2-B219-7AC61FD53BB0}" name="PivotTable33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E15:F38" firstHeaderRow="1" firstDataRow="1" firstDataCol="1"/>
  <pivotFields count="7">
    <pivotField axis="axisRow" showAll="0">
      <items count="25">
        <item x="0"/>
        <item x="9"/>
        <item x="10"/>
        <item x="11"/>
        <item x="12"/>
        <item x="13"/>
        <item x="14"/>
        <item x="15"/>
        <item x="16"/>
        <item h="1" x="17"/>
        <item x="18"/>
        <item x="1"/>
        <item x="19"/>
        <item x="20"/>
        <item x="21"/>
        <item x="22"/>
        <item x="2"/>
        <item x="3"/>
        <item x="4"/>
        <item x="5"/>
        <item x="6"/>
        <item x="7"/>
        <item x="8"/>
        <item h="1" x="23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TS over SHB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2E886-1FAF-47D9-9851-6558123AE97B}" name="PivotTable32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E9:F11" firstHeaderRow="1" firstDataRow="1" firstDataCol="1" rowPageCount="1" colPageCount="1"/>
  <pivotFields count="7"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Page" showAll="0">
      <items count="3">
        <item x="1"/>
        <item x="0"/>
        <item t="default"/>
      </items>
    </pivotField>
  </pivotFields>
  <rowFields count="1">
    <field x="4"/>
  </rowFields>
  <rowItems count="2">
    <i>
      <x/>
    </i>
    <i t="grand">
      <x/>
    </i>
  </rowItems>
  <colItems count="1">
    <i/>
  </colItems>
  <pageFields count="1">
    <pageField fld="6" item="1" hier="-1"/>
  </pageFields>
  <dataFields count="1">
    <dataField name="Count of Standards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6CE1F3-BE89-4861-A639-3ADCF8231A09}" name="PivotTable30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E3:F5" firstHeaderRow="1" firstDataRow="1" firstDataCol="1" rowPageCount="1" colPageCount="1"/>
  <pivotFields count="7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3"/>
  </rowFields>
  <rowItems count="2">
    <i>
      <x/>
    </i>
    <i t="grand">
      <x/>
    </i>
  </rowItems>
  <colItems count="1">
    <i/>
  </colItems>
  <pageFields count="1">
    <pageField fld="6" hier="-1"/>
  </pageFields>
  <dataFields count="1">
    <dataField name="Count of Standards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FC7E3-8571-43CD-8C22-F6E5D4B64A86}" name="PivotTable25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:C25" firstHeaderRow="0" firstDataRow="1" firstDataCol="1"/>
  <pivotFields count="7">
    <pivotField axis="axisRow" showAll="0">
      <items count="25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"/>
        <item x="3"/>
        <item x="4"/>
        <item x="5"/>
        <item x="6"/>
        <item x="7"/>
        <item x="8"/>
        <item h="1" x="23"/>
        <item t="default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HB" fld="1" subtotal="average" baseField="0" baseItem="0"/>
    <dataField name="Average of TS" fld="2" subtotal="average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30742A-138C-4051-8919-868325685FFB}" name="SPMSD" displayName="SPMSD" ref="A1:G25" totalsRowShown="0" tableBorderDxfId="7">
  <autoFilter ref="A1:G25" xr:uid="{5830742A-138C-4051-8919-868325685FFB}"/>
  <tableColumns count="7">
    <tableColumn id="1" xr3:uid="{CDB6609A-C9C8-4741-B811-7A02A95BB775}" name="Standards" dataDxfId="6"/>
    <tableColumn id="2" xr3:uid="{7C5D6BD2-519B-404A-A090-F7B72D135E86}" name="SHB" dataDxfId="3" dataCellStyle="Normal 2"/>
    <tableColumn id="3" xr3:uid="{E174E107-B3AF-4360-A403-19DFFFF032D7}" name="TS" dataDxfId="2" dataCellStyle="Normal 2"/>
    <tableColumn id="4" xr3:uid="{282633FD-DCE8-41F3-BCCB-C1AD66AB8A40}" name="SHB Performance" dataDxfId="5">
      <calculatedColumnFormula>IF(SPMSD[[#This Row],[SHB]]&gt;50,"high",IF(SPMSD[[#This Row],[SHB]]=50,"medium","low"))</calculatedColumnFormula>
    </tableColumn>
    <tableColumn id="5" xr3:uid="{319410EF-D139-4633-928E-715743E08E99}" name="TS Performance" dataDxfId="4">
      <calculatedColumnFormula>IF(SPMSD[[#This Row],[TS]]&gt;50,"high",IF(SPMSD[[#This Row],[TS]]=50,"medium","low"))</calculatedColumnFormula>
    </tableColumn>
    <tableColumn id="6" xr3:uid="{DDF7266F-07D7-4C94-8214-FC0C356B9FA2}" name="Difference" dataDxfId="1">
      <calculatedColumnFormula>SPMSD[[#This Row],[TS]]-SPMSD[[#This Row],[SHB]]</calculatedColumnFormula>
    </tableColumn>
    <tableColumn id="7" xr3:uid="{2A6AE6B3-A166-457E-AC71-9F6D53368D9F}" name="Include in analysi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DF1D-A2F4-4205-B956-85F12768FC04}">
  <sheetPr>
    <pageSetUpPr fitToPage="1"/>
  </sheetPr>
  <dimension ref="A1:K430"/>
  <sheetViews>
    <sheetView zoomScale="85" zoomScaleNormal="85" workbookViewId="0">
      <selection activeCell="L9" sqref="L9"/>
    </sheetView>
  </sheetViews>
  <sheetFormatPr defaultRowHeight="15" x14ac:dyDescent="0.25"/>
  <cols>
    <col min="1" max="1" width="58" style="4" customWidth="1"/>
    <col min="2" max="4" width="6" style="4" customWidth="1"/>
    <col min="5" max="5" width="6.75" style="4" customWidth="1"/>
    <col min="6" max="6" width="6" style="4" customWidth="1"/>
    <col min="7" max="7" width="4.875" style="4" customWidth="1"/>
    <col min="8" max="8" width="7.625" style="4" customWidth="1"/>
    <col min="9" max="9" width="6.5" style="4" customWidth="1"/>
    <col min="10" max="10" width="3" style="4" customWidth="1"/>
    <col min="11" max="11" width="23" style="4" customWidth="1"/>
    <col min="12" max="16384" width="9" style="4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x14ac:dyDescent="0.25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5">
      <c r="A3" s="5" t="s">
        <v>0</v>
      </c>
      <c r="B3" s="6"/>
      <c r="C3" s="6"/>
      <c r="D3" s="6"/>
      <c r="E3" s="6"/>
      <c r="F3" s="6"/>
      <c r="G3" s="6"/>
      <c r="H3" s="8"/>
      <c r="I3" s="9"/>
    </row>
    <row r="4" spans="1:9" ht="15" customHeight="1" thickBot="1" x14ac:dyDescent="0.3">
      <c r="A4" s="10" t="s">
        <v>1</v>
      </c>
      <c r="B4" s="11"/>
      <c r="C4" s="11"/>
      <c r="D4" s="11"/>
      <c r="E4" s="11"/>
      <c r="F4" s="11"/>
      <c r="G4" s="11"/>
      <c r="H4" s="12"/>
      <c r="I4" s="13"/>
    </row>
    <row r="5" spans="1:9" ht="15" customHeight="1" x14ac:dyDescent="0.25">
      <c r="A5" s="14"/>
      <c r="B5" s="14"/>
      <c r="C5" s="14"/>
      <c r="D5" s="14"/>
      <c r="E5" s="14"/>
      <c r="F5" s="15"/>
      <c r="G5" s="15"/>
    </row>
    <row r="6" spans="1:9" ht="15.75" thickBot="1" x14ac:dyDescent="0.3">
      <c r="A6" s="15"/>
    </row>
    <row r="7" spans="1:9" ht="26.25" customHeight="1" thickBot="1" x14ac:dyDescent="0.3">
      <c r="A7" s="16" t="s">
        <v>2</v>
      </c>
      <c r="B7" s="17" t="s">
        <v>3</v>
      </c>
      <c r="C7" s="18"/>
      <c r="D7" s="18"/>
      <c r="E7" s="18"/>
      <c r="F7" s="18"/>
      <c r="G7" s="18"/>
      <c r="H7" s="18"/>
      <c r="I7" s="19"/>
    </row>
    <row r="8" spans="1:9" ht="30.75" customHeight="1" thickBot="1" x14ac:dyDescent="0.3">
      <c r="A8" s="16" t="s">
        <v>4</v>
      </c>
      <c r="B8" s="17" t="s">
        <v>5</v>
      </c>
      <c r="C8" s="18"/>
      <c r="D8" s="18"/>
      <c r="E8" s="18"/>
      <c r="F8" s="18"/>
      <c r="G8" s="18"/>
      <c r="H8" s="18"/>
      <c r="I8" s="19"/>
    </row>
    <row r="9" spans="1:9" ht="28.5" customHeight="1" thickBot="1" x14ac:dyDescent="0.3">
      <c r="A9" s="17" t="s">
        <v>6</v>
      </c>
      <c r="B9" s="18"/>
      <c r="C9" s="18"/>
      <c r="D9" s="18"/>
      <c r="E9" s="18"/>
      <c r="F9" s="18"/>
      <c r="G9" s="18"/>
      <c r="H9" s="18"/>
      <c r="I9" s="19"/>
    </row>
    <row r="10" spans="1:9" x14ac:dyDescent="0.25">
      <c r="A10" s="15"/>
    </row>
    <row r="11" spans="1:9" ht="12.75" customHeight="1" x14ac:dyDescent="0.25">
      <c r="A11" s="20" t="s">
        <v>7</v>
      </c>
    </row>
    <row r="12" spans="1:9" x14ac:dyDescent="0.25">
      <c r="A12" s="21"/>
    </row>
    <row r="13" spans="1:9" x14ac:dyDescent="0.25">
      <c r="A13" s="21"/>
    </row>
    <row r="14" spans="1:9" x14ac:dyDescent="0.25">
      <c r="A14" s="21"/>
    </row>
    <row r="15" spans="1:9" ht="15.75" x14ac:dyDescent="0.25">
      <c r="A15" s="14" t="s">
        <v>8</v>
      </c>
    </row>
    <row r="16" spans="1:9" x14ac:dyDescent="0.25">
      <c r="A16" s="22" t="s">
        <v>9</v>
      </c>
    </row>
    <row r="17" spans="1:11" x14ac:dyDescent="0.25">
      <c r="A17" s="22" t="s">
        <v>10</v>
      </c>
    </row>
    <row r="18" spans="1:11" x14ac:dyDescent="0.25">
      <c r="A18" s="22" t="s">
        <v>11</v>
      </c>
    </row>
    <row r="19" spans="1:11" x14ac:dyDescent="0.25">
      <c r="A19" s="22" t="s">
        <v>12</v>
      </c>
    </row>
    <row r="20" spans="1:11" x14ac:dyDescent="0.25">
      <c r="A20" s="22"/>
    </row>
    <row r="21" spans="1:11" x14ac:dyDescent="0.25">
      <c r="A21" s="22"/>
    </row>
    <row r="22" spans="1:11" s="24" customFormat="1" x14ac:dyDescent="0.25">
      <c r="A22" s="23"/>
    </row>
    <row r="23" spans="1:11" s="24" customFormat="1" x14ac:dyDescent="0.25">
      <c r="A23" s="4"/>
    </row>
    <row r="24" spans="1:11" ht="15.75" x14ac:dyDescent="0.25">
      <c r="A24" s="20" t="s">
        <v>13</v>
      </c>
    </row>
    <row r="25" spans="1:11" x14ac:dyDescent="0.25">
      <c r="A25" s="25" t="s">
        <v>14</v>
      </c>
    </row>
    <row r="26" spans="1:11" s="24" customFormat="1" ht="38.25" x14ac:dyDescent="0.25">
      <c r="A26" s="26" t="s">
        <v>15</v>
      </c>
      <c r="B26" s="27"/>
      <c r="C26" s="27"/>
      <c r="D26" s="27"/>
      <c r="E26" s="27"/>
      <c r="F26" s="27"/>
      <c r="G26" s="27"/>
      <c r="H26" s="27"/>
    </row>
    <row r="27" spans="1:11" s="24" customFormat="1" x14ac:dyDescent="0.25">
      <c r="A27" s="28"/>
      <c r="B27" s="28"/>
      <c r="C27" s="28"/>
      <c r="D27" s="28"/>
      <c r="E27" s="28"/>
      <c r="F27" s="28"/>
      <c r="G27" s="28"/>
      <c r="H27" s="28"/>
    </row>
    <row r="28" spans="1:11" s="24" customFormat="1" x14ac:dyDescent="0.25">
      <c r="A28" s="29" t="s">
        <v>16</v>
      </c>
      <c r="B28" s="30"/>
      <c r="C28" s="30"/>
      <c r="D28" s="30"/>
      <c r="E28" s="30"/>
      <c r="F28" s="30"/>
      <c r="G28" s="30"/>
      <c r="H28" s="30"/>
    </row>
    <row r="29" spans="1:11" s="24" customFormat="1" ht="15.75" thickBot="1" x14ac:dyDescent="0.3">
      <c r="A29" s="31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4" customFormat="1" ht="15.75" thickBot="1" x14ac:dyDescent="0.3">
      <c r="A30" s="32" t="s">
        <v>17</v>
      </c>
      <c r="B30" s="33"/>
      <c r="C30" s="34" t="s">
        <v>18</v>
      </c>
      <c r="D30" s="35"/>
      <c r="E30" s="35"/>
      <c r="F30" s="35"/>
      <c r="G30" s="35"/>
      <c r="H30" s="35"/>
      <c r="I30" s="36"/>
      <c r="J30" s="4"/>
      <c r="K30" s="4"/>
    </row>
    <row r="31" spans="1:11" s="24" customFormat="1" ht="15.75" thickBot="1" x14ac:dyDescent="0.3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4" customFormat="1" ht="15.75" thickBot="1" x14ac:dyDescent="0.3">
      <c r="A32" s="37" t="s">
        <v>19</v>
      </c>
      <c r="B32" s="38" t="s">
        <v>20</v>
      </c>
      <c r="C32" s="39"/>
      <c r="D32" s="39"/>
      <c r="E32" s="39"/>
      <c r="F32" s="39"/>
      <c r="G32" s="39"/>
      <c r="H32" s="39"/>
      <c r="I32" s="40"/>
      <c r="J32" s="4"/>
      <c r="K32" s="4"/>
    </row>
    <row r="33" spans="1:11" s="24" customFormat="1" ht="15.75" thickBot="1" x14ac:dyDescent="0.3">
      <c r="A33" s="41" t="s">
        <v>21</v>
      </c>
      <c r="B33" s="42"/>
      <c r="C33" s="42"/>
      <c r="D33" s="42"/>
      <c r="E33" s="42"/>
      <c r="F33" s="42"/>
      <c r="G33" s="42"/>
      <c r="H33" s="42"/>
      <c r="I33" s="43"/>
      <c r="J33" s="4"/>
      <c r="K33" s="4"/>
    </row>
    <row r="34" spans="1:11" s="24" customFormat="1" ht="26.25" thickBot="1" x14ac:dyDescent="0.3">
      <c r="A34" s="44" t="s">
        <v>22</v>
      </c>
      <c r="B34" s="45" t="s">
        <v>23</v>
      </c>
      <c r="C34" s="45">
        <v>0</v>
      </c>
      <c r="D34" s="46">
        <v>1</v>
      </c>
      <c r="E34" s="46">
        <v>2</v>
      </c>
      <c r="F34" s="46">
        <v>3</v>
      </c>
      <c r="G34" s="47">
        <v>4</v>
      </c>
      <c r="H34" s="48" t="s">
        <v>24</v>
      </c>
      <c r="I34" s="48" t="s">
        <v>25</v>
      </c>
      <c r="J34" s="4"/>
      <c r="K34" s="4"/>
    </row>
    <row r="35" spans="1:11" s="24" customFormat="1" x14ac:dyDescent="0.25">
      <c r="A35" s="49" t="s">
        <v>26</v>
      </c>
      <c r="B35" s="50"/>
      <c r="C35" s="51" t="s">
        <v>27</v>
      </c>
      <c r="D35" s="51" t="s">
        <v>28</v>
      </c>
      <c r="E35" s="51"/>
      <c r="F35" s="51"/>
      <c r="G35" s="52"/>
      <c r="H35" s="53">
        <f>+IF(C35="A",0,IF(D35="A",1,IF(E35="A",2,IF(F35="A",3,IF(G35="A",4,"")))))</f>
        <v>0</v>
      </c>
      <c r="I35" s="54"/>
      <c r="J35" s="4"/>
      <c r="K35" s="4"/>
    </row>
    <row r="36" spans="1:11" s="24" customFormat="1" x14ac:dyDescent="0.25">
      <c r="A36" s="55" t="s">
        <v>29</v>
      </c>
      <c r="B36" s="56"/>
      <c r="C36" s="57" t="s">
        <v>27</v>
      </c>
      <c r="D36" s="58"/>
      <c r="E36" s="58"/>
      <c r="F36" s="58"/>
      <c r="G36" s="59"/>
      <c r="H36" s="60">
        <f t="shared" ref="H36:H39" si="0">+IF(C36="A",0,IF(D36="A",1,IF(E36="A",2,IF(F36="A",3,IF(G36="A",4,"")))))</f>
        <v>0</v>
      </c>
      <c r="I36" s="61"/>
      <c r="J36" s="4"/>
      <c r="K36" s="4"/>
    </row>
    <row r="37" spans="1:11" s="24" customFormat="1" x14ac:dyDescent="0.25">
      <c r="A37" s="62" t="s">
        <v>30</v>
      </c>
      <c r="B37" s="56"/>
      <c r="C37" s="57" t="s">
        <v>27</v>
      </c>
      <c r="D37" s="58"/>
      <c r="E37" s="58"/>
      <c r="F37" s="58"/>
      <c r="G37" s="59"/>
      <c r="H37" s="60">
        <f t="shared" si="0"/>
        <v>0</v>
      </c>
      <c r="I37" s="61"/>
      <c r="J37" s="4"/>
      <c r="K37" s="4"/>
    </row>
    <row r="38" spans="1:11" s="24" customFormat="1" x14ac:dyDescent="0.25">
      <c r="A38" s="63" t="s">
        <v>31</v>
      </c>
      <c r="B38" s="56"/>
      <c r="C38" s="57" t="s">
        <v>27</v>
      </c>
      <c r="D38" s="58"/>
      <c r="E38" s="58"/>
      <c r="F38" s="58"/>
      <c r="G38" s="59"/>
      <c r="H38" s="60">
        <f t="shared" si="0"/>
        <v>0</v>
      </c>
      <c r="I38" s="61"/>
      <c r="J38" s="4"/>
      <c r="K38" s="4"/>
    </row>
    <row r="39" spans="1:11" s="24" customFormat="1" ht="15.75" thickBot="1" x14ac:dyDescent="0.3">
      <c r="A39" s="49" t="s">
        <v>32</v>
      </c>
      <c r="B39" s="50"/>
      <c r="C39" s="64" t="s">
        <v>27</v>
      </c>
      <c r="D39" s="65"/>
      <c r="E39" s="65"/>
      <c r="F39" s="65"/>
      <c r="G39" s="66"/>
      <c r="H39" s="67">
        <f t="shared" si="0"/>
        <v>0</v>
      </c>
      <c r="I39" s="68"/>
      <c r="J39" s="4"/>
      <c r="K39" s="4"/>
    </row>
    <row r="40" spans="1:11" s="24" customFormat="1" ht="15.75" thickBot="1" x14ac:dyDescent="0.3">
      <c r="A40" s="38"/>
      <c r="B40" s="40"/>
      <c r="C40" s="69" t="s">
        <v>25</v>
      </c>
      <c r="D40" s="70"/>
      <c r="E40" s="70"/>
      <c r="F40" s="70"/>
      <c r="G40" s="71"/>
      <c r="H40" s="72">
        <f>SUM(H35:H39)</f>
        <v>0</v>
      </c>
      <c r="I40" s="72">
        <f>IF(B35="N/A",0,4)+IF(B36="N/A",0,4)+IF(B37="N/A",0,4)+IF(B38="N/A",0,4)+IF(B39="N/A",0,4)</f>
        <v>20</v>
      </c>
      <c r="J40" s="4"/>
      <c r="K40" s="4"/>
    </row>
    <row r="41" spans="1:11" s="24" customFormat="1" ht="15.75" thickBot="1" x14ac:dyDescent="0.3">
      <c r="A41" s="73" t="s">
        <v>33</v>
      </c>
      <c r="B41" s="74"/>
      <c r="C41" s="75"/>
      <c r="D41" s="76"/>
      <c r="E41" s="77">
        <f>IF(I40=0,"N/A",(H40*100)/I40)</f>
        <v>0</v>
      </c>
      <c r="F41" s="78" t="s">
        <v>34</v>
      </c>
      <c r="G41" s="79"/>
      <c r="H41" s="80"/>
      <c r="I41" s="81"/>
      <c r="J41" s="4"/>
      <c r="K41" s="4"/>
    </row>
    <row r="42" spans="1:11" s="24" customFormat="1" ht="26.25" thickBot="1" x14ac:dyDescent="0.3">
      <c r="A42" s="82" t="s">
        <v>35</v>
      </c>
      <c r="B42" s="83" t="s">
        <v>23</v>
      </c>
      <c r="C42" s="84">
        <v>0</v>
      </c>
      <c r="D42" s="85">
        <v>1</v>
      </c>
      <c r="E42" s="86">
        <v>2</v>
      </c>
      <c r="F42" s="87">
        <v>3</v>
      </c>
      <c r="G42" s="88">
        <v>4</v>
      </c>
      <c r="H42" s="89" t="s">
        <v>24</v>
      </c>
      <c r="I42" s="89" t="s">
        <v>25</v>
      </c>
      <c r="J42" s="4"/>
      <c r="K42" s="4"/>
    </row>
    <row r="43" spans="1:11" s="24" customFormat="1" x14ac:dyDescent="0.25">
      <c r="A43" s="49" t="s">
        <v>36</v>
      </c>
      <c r="B43" s="50"/>
      <c r="C43" s="90" t="s">
        <v>27</v>
      </c>
      <c r="D43" s="91"/>
      <c r="E43" s="91"/>
      <c r="F43" s="91"/>
      <c r="G43" s="92"/>
      <c r="H43" s="60">
        <f t="shared" ref="H43:H47" si="1">+IF(C43="A",0,IF(D43="A",1,IF(E43="A",2,IF(F43="A",3,IF(G43="A",4,"")))))</f>
        <v>0</v>
      </c>
      <c r="I43" s="54"/>
      <c r="J43" s="4"/>
      <c r="K43" s="4"/>
    </row>
    <row r="44" spans="1:11" s="24" customFormat="1" x14ac:dyDescent="0.25">
      <c r="A44" s="55" t="s">
        <v>37</v>
      </c>
      <c r="B44" s="56"/>
      <c r="C44" s="58" t="s">
        <v>27</v>
      </c>
      <c r="D44" s="57"/>
      <c r="E44" s="58"/>
      <c r="F44" s="58"/>
      <c r="G44" s="93"/>
      <c r="H44" s="60">
        <f t="shared" si="1"/>
        <v>0</v>
      </c>
      <c r="I44" s="61"/>
      <c r="J44" s="4"/>
      <c r="K44" s="4"/>
    </row>
    <row r="45" spans="1:11" s="24" customFormat="1" x14ac:dyDescent="0.25">
      <c r="A45" s="62" t="s">
        <v>38</v>
      </c>
      <c r="B45" s="56"/>
      <c r="C45" s="94" t="s">
        <v>27</v>
      </c>
      <c r="D45" s="57"/>
      <c r="E45" s="58"/>
      <c r="F45" s="58"/>
      <c r="G45" s="93"/>
      <c r="H45" s="60">
        <f t="shared" si="1"/>
        <v>0</v>
      </c>
      <c r="I45" s="61"/>
      <c r="J45" s="4"/>
      <c r="K45" s="4"/>
    </row>
    <row r="46" spans="1:11" s="24" customFormat="1" x14ac:dyDescent="0.25">
      <c r="A46" s="63" t="s">
        <v>39</v>
      </c>
      <c r="B46" s="56"/>
      <c r="C46" s="65" t="s">
        <v>27</v>
      </c>
      <c r="D46" s="58"/>
      <c r="E46" s="58"/>
      <c r="F46" s="58"/>
      <c r="G46" s="93"/>
      <c r="H46" s="60">
        <f t="shared" si="1"/>
        <v>0</v>
      </c>
      <c r="I46" s="61"/>
      <c r="J46" s="4"/>
      <c r="K46" s="4"/>
    </row>
    <row r="47" spans="1:11" s="24" customFormat="1" ht="15.75" thickBot="1" x14ac:dyDescent="0.3">
      <c r="A47" s="95" t="s">
        <v>40</v>
      </c>
      <c r="B47" s="96"/>
      <c r="C47" s="97" t="s">
        <v>27</v>
      </c>
      <c r="D47" s="98"/>
      <c r="E47" s="99"/>
      <c r="F47" s="99"/>
      <c r="G47" s="100"/>
      <c r="H47" s="60">
        <f t="shared" si="1"/>
        <v>0</v>
      </c>
      <c r="I47" s="68"/>
      <c r="J47" s="4"/>
      <c r="K47" s="4"/>
    </row>
    <row r="48" spans="1:11" s="24" customFormat="1" ht="15.75" thickBot="1" x14ac:dyDescent="0.3">
      <c r="A48" s="101"/>
      <c r="B48" s="102"/>
      <c r="C48" s="103" t="s">
        <v>25</v>
      </c>
      <c r="D48" s="104"/>
      <c r="E48" s="104"/>
      <c r="F48" s="104"/>
      <c r="G48" s="105"/>
      <c r="H48" s="72">
        <f>SUM(H43:H47)</f>
        <v>0</v>
      </c>
      <c r="I48" s="72">
        <f>IF(B43="N/A",0,4)+IF(B44="N/A",0,4)+IF(B45="N/A",0,4)+IF(B46="N/A",0,4)+IF(B47="N/A",0,4)</f>
        <v>20</v>
      </c>
      <c r="J48" s="4"/>
      <c r="K48" s="4"/>
    </row>
    <row r="49" spans="1:11" s="24" customFormat="1" ht="15.75" thickBot="1" x14ac:dyDescent="0.3">
      <c r="A49" s="73" t="s">
        <v>41</v>
      </c>
      <c r="B49" s="74"/>
      <c r="C49" s="75"/>
      <c r="D49" s="76"/>
      <c r="E49" s="77">
        <f>IF(I48=0,"N/A",(H48*100)/I48)</f>
        <v>0</v>
      </c>
      <c r="F49" s="78" t="s">
        <v>34</v>
      </c>
      <c r="G49" s="79"/>
      <c r="H49" s="80"/>
      <c r="I49" s="81"/>
      <c r="J49" s="106"/>
      <c r="K49" s="4"/>
    </row>
    <row r="50" spans="1:11" s="24" customFormat="1" ht="26.25" thickBot="1" x14ac:dyDescent="0.3">
      <c r="A50" s="44" t="s">
        <v>42</v>
      </c>
      <c r="B50" s="45" t="s">
        <v>23</v>
      </c>
      <c r="C50" s="107">
        <v>0</v>
      </c>
      <c r="D50" s="108">
        <v>1</v>
      </c>
      <c r="E50" s="109">
        <v>2</v>
      </c>
      <c r="F50" s="46">
        <v>3</v>
      </c>
      <c r="G50" s="110">
        <v>4</v>
      </c>
      <c r="H50" s="111" t="s">
        <v>24</v>
      </c>
      <c r="I50" s="48" t="s">
        <v>25</v>
      </c>
      <c r="J50" s="4"/>
      <c r="K50" s="4"/>
    </row>
    <row r="51" spans="1:11" s="24" customFormat="1" ht="15.75" thickBot="1" x14ac:dyDescent="0.3">
      <c r="A51" s="112" t="s">
        <v>43</v>
      </c>
      <c r="B51" s="113"/>
      <c r="C51" s="114" t="s">
        <v>27</v>
      </c>
      <c r="D51" s="115"/>
      <c r="E51" s="116"/>
      <c r="F51" s="117"/>
      <c r="G51" s="115"/>
      <c r="H51" s="118">
        <v>4</v>
      </c>
      <c r="I51" s="119"/>
      <c r="J51" s="4"/>
      <c r="K51" s="4"/>
    </row>
    <row r="52" spans="1:11" s="24" customFormat="1" x14ac:dyDescent="0.25">
      <c r="A52" s="120" t="s">
        <v>44</v>
      </c>
      <c r="B52" s="121"/>
      <c r="C52" s="122" t="s">
        <v>27</v>
      </c>
      <c r="D52" s="51" t="s">
        <v>28</v>
      </c>
      <c r="E52" s="51"/>
      <c r="F52" s="51"/>
      <c r="G52" s="123"/>
      <c r="H52" s="60">
        <f t="shared" ref="H52:H57" si="2">+IF(C52="A",0,IF(D52="A",1,IF(E52="A",2,IF(F52="A",3,IF(G52="A",4,"")))))</f>
        <v>0</v>
      </c>
      <c r="I52" s="54"/>
      <c r="J52" s="4"/>
      <c r="K52" s="4"/>
    </row>
    <row r="53" spans="1:11" s="24" customFormat="1" x14ac:dyDescent="0.25">
      <c r="A53" s="62" t="s">
        <v>45</v>
      </c>
      <c r="B53" s="124" t="s">
        <v>28</v>
      </c>
      <c r="C53" s="57" t="s">
        <v>27</v>
      </c>
      <c r="D53" s="58"/>
      <c r="E53" s="58"/>
      <c r="F53" s="58"/>
      <c r="G53" s="125"/>
      <c r="H53" s="60">
        <f t="shared" si="2"/>
        <v>0</v>
      </c>
      <c r="I53" s="61"/>
      <c r="J53" s="4"/>
      <c r="K53" s="4"/>
    </row>
    <row r="54" spans="1:11" s="24" customFormat="1" x14ac:dyDescent="0.25">
      <c r="A54" s="49" t="s">
        <v>46</v>
      </c>
      <c r="B54" s="126"/>
      <c r="C54" s="57" t="s">
        <v>27</v>
      </c>
      <c r="D54" s="58"/>
      <c r="E54" s="58"/>
      <c r="F54" s="58"/>
      <c r="G54" s="125"/>
      <c r="H54" s="60">
        <f t="shared" si="2"/>
        <v>0</v>
      </c>
      <c r="I54" s="61"/>
      <c r="J54" s="4"/>
      <c r="K54" s="4"/>
    </row>
    <row r="55" spans="1:11" s="24" customFormat="1" x14ac:dyDescent="0.25">
      <c r="A55" s="120" t="s">
        <v>47</v>
      </c>
      <c r="B55" s="126"/>
      <c r="C55" s="57" t="s">
        <v>27</v>
      </c>
      <c r="D55" s="58" t="s">
        <v>28</v>
      </c>
      <c r="E55" s="58"/>
      <c r="F55" s="58"/>
      <c r="G55" s="125"/>
      <c r="H55" s="60">
        <f t="shared" si="2"/>
        <v>0</v>
      </c>
      <c r="I55" s="61"/>
      <c r="J55" s="4"/>
      <c r="K55" s="4"/>
    </row>
    <row r="56" spans="1:11" s="24" customFormat="1" ht="15.75" thickBot="1" x14ac:dyDescent="0.3">
      <c r="A56" s="95" t="s">
        <v>48</v>
      </c>
      <c r="B56" s="126"/>
      <c r="C56" s="57" t="s">
        <v>27</v>
      </c>
      <c r="D56" s="58"/>
      <c r="E56" s="58"/>
      <c r="F56" s="58"/>
      <c r="G56" s="125"/>
      <c r="H56" s="60">
        <f t="shared" si="2"/>
        <v>0</v>
      </c>
      <c r="I56" s="61"/>
      <c r="J56" s="4"/>
      <c r="K56" s="4"/>
    </row>
    <row r="57" spans="1:11" s="24" customFormat="1" ht="26.25" thickBot="1" x14ac:dyDescent="0.3">
      <c r="A57" s="95" t="s">
        <v>49</v>
      </c>
      <c r="B57" s="96"/>
      <c r="C57" s="64" t="s">
        <v>27</v>
      </c>
      <c r="D57" s="65"/>
      <c r="E57" s="65"/>
      <c r="F57" s="65"/>
      <c r="G57" s="127"/>
      <c r="H57" s="60">
        <f t="shared" si="2"/>
        <v>0</v>
      </c>
      <c r="I57" s="68"/>
      <c r="J57" s="4"/>
      <c r="K57" s="4"/>
    </row>
    <row r="58" spans="1:11" s="24" customFormat="1" ht="15.75" thickBot="1" x14ac:dyDescent="0.3">
      <c r="A58" s="38"/>
      <c r="B58" s="40"/>
      <c r="C58" s="69" t="s">
        <v>25</v>
      </c>
      <c r="D58" s="70"/>
      <c r="E58" s="70"/>
      <c r="F58" s="70"/>
      <c r="G58" s="71"/>
      <c r="H58" s="128">
        <v>0</v>
      </c>
      <c r="I58" s="72">
        <v>28</v>
      </c>
      <c r="J58" s="4"/>
      <c r="K58" s="4"/>
    </row>
    <row r="59" spans="1:11" s="24" customFormat="1" ht="15.75" thickBot="1" x14ac:dyDescent="0.3">
      <c r="A59" s="73" t="s">
        <v>50</v>
      </c>
      <c r="B59" s="74"/>
      <c r="C59" s="75"/>
      <c r="D59" s="76"/>
      <c r="E59" s="77">
        <f>IF(I58=0,"N/A",(H58*100)/I58)</f>
        <v>0</v>
      </c>
      <c r="F59" s="78" t="s">
        <v>34</v>
      </c>
      <c r="G59" s="79"/>
      <c r="H59" s="80"/>
      <c r="I59" s="81"/>
      <c r="J59" s="106"/>
      <c r="K59" s="4"/>
    </row>
    <row r="60" spans="1:11" s="24" customFormat="1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4"/>
      <c r="K60" s="4"/>
    </row>
    <row r="61" spans="1:11" s="24" customFormat="1" ht="15.75" thickBot="1" x14ac:dyDescent="0.3">
      <c r="A61" s="31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s="24" customFormat="1" ht="15.75" thickBot="1" x14ac:dyDescent="0.3">
      <c r="A62" s="37" t="s">
        <v>19</v>
      </c>
      <c r="B62" s="38" t="s">
        <v>20</v>
      </c>
      <c r="C62" s="39"/>
      <c r="D62" s="39"/>
      <c r="E62" s="39"/>
      <c r="F62" s="39"/>
      <c r="G62" s="39"/>
      <c r="H62" s="39"/>
      <c r="I62" s="40"/>
      <c r="J62" s="4"/>
      <c r="K62" s="4"/>
    </row>
    <row r="63" spans="1:11" s="24" customFormat="1" ht="15.75" thickBot="1" x14ac:dyDescent="0.3">
      <c r="A63" s="41" t="s">
        <v>51</v>
      </c>
      <c r="B63" s="42"/>
      <c r="C63" s="42"/>
      <c r="D63" s="42"/>
      <c r="E63" s="42"/>
      <c r="F63" s="42"/>
      <c r="G63" s="42"/>
      <c r="H63" s="42"/>
      <c r="I63" s="43"/>
      <c r="J63" s="4"/>
      <c r="K63" s="4"/>
    </row>
    <row r="64" spans="1:11" s="24" customFormat="1" ht="26.25" thickBot="1" x14ac:dyDescent="0.3">
      <c r="A64" s="44" t="s">
        <v>52</v>
      </c>
      <c r="B64" s="45" t="s">
        <v>23</v>
      </c>
      <c r="C64" s="107">
        <v>0</v>
      </c>
      <c r="D64" s="108">
        <v>1</v>
      </c>
      <c r="E64" s="109">
        <v>2</v>
      </c>
      <c r="F64" s="46">
        <v>3</v>
      </c>
      <c r="G64" s="130">
        <v>4</v>
      </c>
      <c r="H64" s="111" t="s">
        <v>24</v>
      </c>
      <c r="I64" s="48" t="s">
        <v>25</v>
      </c>
      <c r="J64" s="4"/>
      <c r="K64" s="4"/>
    </row>
    <row r="65" spans="1:11" s="24" customFormat="1" x14ac:dyDescent="0.25">
      <c r="A65" s="131" t="s">
        <v>53</v>
      </c>
      <c r="B65" s="124"/>
      <c r="C65" s="90" t="s">
        <v>27</v>
      </c>
      <c r="D65" s="132"/>
      <c r="E65" s="91"/>
      <c r="F65" s="91"/>
      <c r="G65" s="92"/>
      <c r="H65" s="60">
        <f t="shared" ref="H65:H68" si="3">+IF(C65="A",0,IF(D65="A",1,IF(E65="A",2,IF(F65="A",3,IF(G65="A",4,"")))))</f>
        <v>0</v>
      </c>
      <c r="I65" s="54"/>
      <c r="J65" s="4"/>
      <c r="K65" s="4"/>
    </row>
    <row r="66" spans="1:11" s="24" customFormat="1" ht="38.25" x14ac:dyDescent="0.25">
      <c r="A66" s="133" t="s">
        <v>54</v>
      </c>
      <c r="B66" s="56"/>
      <c r="C66" s="134" t="s">
        <v>27</v>
      </c>
      <c r="D66" s="57" t="s">
        <v>28</v>
      </c>
      <c r="E66" s="58"/>
      <c r="F66" s="58"/>
      <c r="G66" s="93"/>
      <c r="H66" s="60">
        <f t="shared" si="3"/>
        <v>0</v>
      </c>
      <c r="I66" s="61"/>
      <c r="J66" s="4"/>
      <c r="K66" s="4"/>
    </row>
    <row r="67" spans="1:11" s="24" customFormat="1" x14ac:dyDescent="0.25">
      <c r="A67" s="62" t="s">
        <v>55</v>
      </c>
      <c r="B67" s="135"/>
      <c r="C67" s="134" t="s">
        <v>27</v>
      </c>
      <c r="D67" s="57"/>
      <c r="E67" s="58"/>
      <c r="F67" s="58"/>
      <c r="G67" s="93"/>
      <c r="H67" s="60">
        <f t="shared" si="3"/>
        <v>0</v>
      </c>
      <c r="I67" s="61"/>
      <c r="J67" s="4"/>
      <c r="K67" s="4"/>
    </row>
    <row r="68" spans="1:11" s="24" customFormat="1" ht="15.75" thickBot="1" x14ac:dyDescent="0.3">
      <c r="A68" s="136" t="s">
        <v>56</v>
      </c>
      <c r="B68" s="100"/>
      <c r="C68" s="137" t="s">
        <v>27</v>
      </c>
      <c r="D68" s="138"/>
      <c r="E68" s="139"/>
      <c r="F68" s="139"/>
      <c r="G68" s="124"/>
      <c r="H68" s="60">
        <f t="shared" si="3"/>
        <v>0</v>
      </c>
      <c r="I68" s="68"/>
      <c r="J68" s="4"/>
      <c r="K68" s="4"/>
    </row>
    <row r="69" spans="1:11" s="24" customFormat="1" ht="15.75" thickBot="1" x14ac:dyDescent="0.3">
      <c r="A69" s="140"/>
      <c r="B69" s="141"/>
      <c r="C69" s="142" t="s">
        <v>25</v>
      </c>
      <c r="D69" s="143"/>
      <c r="E69" s="70"/>
      <c r="F69" s="70"/>
      <c r="G69" s="71"/>
      <c r="H69" s="128">
        <f>SUM(H65:H68)</f>
        <v>0</v>
      </c>
      <c r="I69" s="72">
        <v>16</v>
      </c>
      <c r="J69" s="4"/>
      <c r="K69" s="4"/>
    </row>
    <row r="70" spans="1:11" s="24" customFormat="1" ht="15.75" thickBot="1" x14ac:dyDescent="0.3">
      <c r="A70" s="73" t="s">
        <v>50</v>
      </c>
      <c r="B70" s="74"/>
      <c r="C70" s="75"/>
      <c r="D70" s="76"/>
      <c r="E70" s="77">
        <f>IF(I69=0,"N/A",(H69*100)/I69)</f>
        <v>0</v>
      </c>
      <c r="F70" s="78" t="s">
        <v>34</v>
      </c>
      <c r="G70" s="79"/>
      <c r="H70" s="80"/>
      <c r="I70" s="81"/>
      <c r="J70" s="106"/>
      <c r="K70" s="4"/>
    </row>
    <row r="71" spans="1:11" s="24" customFormat="1" ht="26.25" thickBot="1" x14ac:dyDescent="0.3">
      <c r="A71" s="44" t="s">
        <v>57</v>
      </c>
      <c r="B71" s="45" t="s">
        <v>23</v>
      </c>
      <c r="C71" s="107">
        <v>0</v>
      </c>
      <c r="D71" s="108">
        <v>1</v>
      </c>
      <c r="E71" s="109">
        <v>2</v>
      </c>
      <c r="F71" s="46">
        <v>3</v>
      </c>
      <c r="G71" s="130">
        <v>4</v>
      </c>
      <c r="H71" s="111" t="s">
        <v>24</v>
      </c>
      <c r="I71" s="48" t="s">
        <v>25</v>
      </c>
      <c r="J71" s="4"/>
      <c r="K71" s="4"/>
    </row>
    <row r="72" spans="1:11" s="24" customFormat="1" x14ac:dyDescent="0.25">
      <c r="A72" s="49" t="s">
        <v>58</v>
      </c>
      <c r="B72" s="124"/>
      <c r="C72" s="144" t="s">
        <v>27</v>
      </c>
      <c r="D72" s="91"/>
      <c r="E72" s="91"/>
      <c r="F72" s="91"/>
      <c r="G72" s="92"/>
      <c r="H72" s="60">
        <f t="shared" ref="H72:H76" si="4">+IF(C72="A",0,IF(D72="A",1,IF(E72="A",2,IF(F72="A",3,IF(G72="A",4,"")))))</f>
        <v>0</v>
      </c>
      <c r="I72" s="54"/>
      <c r="J72" s="4"/>
      <c r="K72" s="4"/>
    </row>
    <row r="73" spans="1:11" s="24" customFormat="1" x14ac:dyDescent="0.25">
      <c r="A73" s="62" t="s">
        <v>59</v>
      </c>
      <c r="B73" s="56"/>
      <c r="C73" s="145" t="s">
        <v>27</v>
      </c>
      <c r="D73" s="51"/>
      <c r="E73" s="51"/>
      <c r="F73" s="51"/>
      <c r="G73" s="146"/>
      <c r="H73" s="60">
        <f t="shared" si="4"/>
        <v>0</v>
      </c>
      <c r="I73" s="61"/>
      <c r="J73" s="4"/>
      <c r="K73" s="4"/>
    </row>
    <row r="74" spans="1:11" s="24" customFormat="1" x14ac:dyDescent="0.25">
      <c r="A74" s="62" t="s">
        <v>60</v>
      </c>
      <c r="B74" s="93"/>
      <c r="C74" s="94" t="s">
        <v>27</v>
      </c>
      <c r="D74" s="58"/>
      <c r="E74" s="58"/>
      <c r="F74" s="58"/>
      <c r="G74" s="93"/>
      <c r="H74" s="60">
        <f t="shared" si="4"/>
        <v>0</v>
      </c>
      <c r="I74" s="61"/>
      <c r="J74" s="4"/>
      <c r="K74" s="4"/>
    </row>
    <row r="75" spans="1:11" s="24" customFormat="1" x14ac:dyDescent="0.25">
      <c r="A75" s="62" t="s">
        <v>61</v>
      </c>
      <c r="B75" s="93"/>
      <c r="C75" s="94" t="s">
        <v>27</v>
      </c>
      <c r="D75" s="58"/>
      <c r="E75" s="58"/>
      <c r="F75" s="58"/>
      <c r="G75" s="93"/>
      <c r="H75" s="60">
        <f t="shared" si="4"/>
        <v>0</v>
      </c>
      <c r="I75" s="61"/>
      <c r="J75" s="4"/>
      <c r="K75" s="4"/>
    </row>
    <row r="76" spans="1:11" s="24" customFormat="1" ht="15.75" thickBot="1" x14ac:dyDescent="0.3">
      <c r="A76" s="136" t="s">
        <v>62</v>
      </c>
      <c r="B76" s="100"/>
      <c r="C76" s="147" t="s">
        <v>27</v>
      </c>
      <c r="D76" s="139"/>
      <c r="E76" s="139"/>
      <c r="F76" s="139"/>
      <c r="G76" s="124"/>
      <c r="H76" s="60">
        <f t="shared" si="4"/>
        <v>0</v>
      </c>
      <c r="I76" s="68"/>
      <c r="J76" s="4"/>
      <c r="K76" s="4"/>
    </row>
    <row r="77" spans="1:11" s="24" customFormat="1" ht="15.75" thickBot="1" x14ac:dyDescent="0.3">
      <c r="A77" s="38"/>
      <c r="B77" s="40"/>
      <c r="C77" s="69" t="s">
        <v>25</v>
      </c>
      <c r="D77" s="70"/>
      <c r="E77" s="70"/>
      <c r="F77" s="70"/>
      <c r="G77" s="71"/>
      <c r="H77" s="128">
        <f>SUM(H72:H76)</f>
        <v>0</v>
      </c>
      <c r="I77" s="72">
        <f>IF(B72="N/A",0,4)+IF(B73="N/A",0,4)+IF(B74="N/A",0,4)+IF(B75="N/A",0,4)+IF(B76="N/A",0,4)</f>
        <v>20</v>
      </c>
      <c r="J77" s="4"/>
      <c r="K77" s="4"/>
    </row>
    <row r="78" spans="1:11" s="24" customFormat="1" ht="15.75" thickBot="1" x14ac:dyDescent="0.3">
      <c r="A78" s="148" t="s">
        <v>50</v>
      </c>
      <c r="B78" s="149"/>
      <c r="C78" s="150"/>
      <c r="D78" s="151"/>
      <c r="E78" s="77">
        <f>IF(I77=0,"N/A",(H77*100)/I77)</f>
        <v>0</v>
      </c>
      <c r="F78" s="152" t="s">
        <v>34</v>
      </c>
      <c r="G78" s="79"/>
      <c r="H78" s="80"/>
      <c r="I78" s="81"/>
      <c r="J78" s="4"/>
      <c r="K78" s="4"/>
    </row>
    <row r="79" spans="1:11" s="24" customFormat="1" ht="26.25" thickBot="1" x14ac:dyDescent="0.3">
      <c r="A79" s="82" t="s">
        <v>63</v>
      </c>
      <c r="B79" s="153" t="s">
        <v>23</v>
      </c>
      <c r="C79" s="153">
        <v>0</v>
      </c>
      <c r="D79" s="153">
        <v>1</v>
      </c>
      <c r="E79" s="153">
        <v>2</v>
      </c>
      <c r="F79" s="153">
        <v>3</v>
      </c>
      <c r="G79" s="153">
        <v>4</v>
      </c>
      <c r="H79" s="153" t="s">
        <v>24</v>
      </c>
      <c r="I79" s="153" t="s">
        <v>25</v>
      </c>
      <c r="J79" s="4"/>
      <c r="K79" s="4"/>
    </row>
    <row r="80" spans="1:11" s="24" customFormat="1" x14ac:dyDescent="0.25">
      <c r="A80" s="62" t="s">
        <v>64</v>
      </c>
      <c r="B80" s="93"/>
      <c r="C80" s="94" t="s">
        <v>27</v>
      </c>
      <c r="D80" s="58"/>
      <c r="E80" s="58"/>
      <c r="F80" s="58"/>
      <c r="G80" s="93"/>
      <c r="H80" s="60">
        <f t="shared" ref="H80:H86" si="5">+IF(C80="A",0,IF(D80="A",1,IF(E80="A",2,IF(F80="A",3,IF(G80="A",4,"")))))</f>
        <v>0</v>
      </c>
      <c r="I80" s="61"/>
      <c r="J80" s="4"/>
      <c r="K80" s="4"/>
    </row>
    <row r="81" spans="1:11" s="24" customFormat="1" x14ac:dyDescent="0.25">
      <c r="A81" s="62" t="s">
        <v>65</v>
      </c>
      <c r="B81" s="93"/>
      <c r="C81" s="94" t="s">
        <v>27</v>
      </c>
      <c r="D81" s="58"/>
      <c r="E81" s="58"/>
      <c r="F81" s="58"/>
      <c r="G81" s="93"/>
      <c r="H81" s="60">
        <f t="shared" si="5"/>
        <v>0</v>
      </c>
      <c r="I81" s="61"/>
      <c r="J81" s="4"/>
      <c r="K81" s="4"/>
    </row>
    <row r="82" spans="1:11" s="24" customFormat="1" x14ac:dyDescent="0.25">
      <c r="A82" s="62" t="s">
        <v>66</v>
      </c>
      <c r="B82" s="93"/>
      <c r="C82" s="94" t="s">
        <v>27</v>
      </c>
      <c r="D82" s="58"/>
      <c r="E82" s="58"/>
      <c r="F82" s="58"/>
      <c r="G82" s="93"/>
      <c r="H82" s="60">
        <f t="shared" si="5"/>
        <v>0</v>
      </c>
      <c r="I82" s="61"/>
      <c r="J82" s="4"/>
      <c r="K82" s="4"/>
    </row>
    <row r="83" spans="1:11" s="24" customFormat="1" x14ac:dyDescent="0.25">
      <c r="A83" s="62" t="s">
        <v>67</v>
      </c>
      <c r="B83" s="93"/>
      <c r="C83" s="94" t="s">
        <v>27</v>
      </c>
      <c r="D83" s="58"/>
      <c r="E83" s="58"/>
      <c r="F83" s="58"/>
      <c r="G83" s="93"/>
      <c r="H83" s="60">
        <f t="shared" si="5"/>
        <v>0</v>
      </c>
      <c r="I83" s="61"/>
      <c r="J83" s="4"/>
      <c r="K83" s="4"/>
    </row>
    <row r="84" spans="1:11" s="24" customFormat="1" x14ac:dyDescent="0.25">
      <c r="A84" s="62" t="s">
        <v>68</v>
      </c>
      <c r="B84" s="93"/>
      <c r="C84" s="94" t="s">
        <v>27</v>
      </c>
      <c r="D84" s="58"/>
      <c r="E84" s="58"/>
      <c r="F84" s="58"/>
      <c r="G84" s="93"/>
      <c r="H84" s="60">
        <f t="shared" si="5"/>
        <v>0</v>
      </c>
      <c r="I84" s="61"/>
      <c r="J84" s="4"/>
      <c r="K84" s="4"/>
    </row>
    <row r="85" spans="1:11" s="24" customFormat="1" x14ac:dyDescent="0.25">
      <c r="A85" s="62" t="s">
        <v>69</v>
      </c>
      <c r="B85" s="93"/>
      <c r="C85" s="94" t="s">
        <v>27</v>
      </c>
      <c r="D85" s="58"/>
      <c r="E85" s="58"/>
      <c r="F85" s="58"/>
      <c r="G85" s="93"/>
      <c r="H85" s="60">
        <f t="shared" si="5"/>
        <v>0</v>
      </c>
      <c r="I85" s="61"/>
      <c r="J85" s="4"/>
      <c r="K85" s="4"/>
    </row>
    <row r="86" spans="1:11" s="24" customFormat="1" ht="15.75" thickBot="1" x14ac:dyDescent="0.3">
      <c r="A86" s="136" t="s">
        <v>70</v>
      </c>
      <c r="B86" s="100"/>
      <c r="C86" s="147" t="s">
        <v>27</v>
      </c>
      <c r="D86" s="139"/>
      <c r="E86" s="139"/>
      <c r="F86" s="139"/>
      <c r="G86" s="124"/>
      <c r="H86" s="60">
        <f t="shared" si="5"/>
        <v>0</v>
      </c>
      <c r="I86" s="68"/>
      <c r="J86" s="4"/>
      <c r="K86" s="4"/>
    </row>
    <row r="87" spans="1:11" s="24" customFormat="1" ht="15.75" thickBot="1" x14ac:dyDescent="0.3">
      <c r="A87" s="38"/>
      <c r="B87" s="40"/>
      <c r="C87" s="69" t="s">
        <v>25</v>
      </c>
      <c r="D87" s="70"/>
      <c r="E87" s="70"/>
      <c r="F87" s="70"/>
      <c r="G87" s="71"/>
      <c r="H87" s="128">
        <f>SUM(H80:H86)</f>
        <v>0</v>
      </c>
      <c r="I87" s="72">
        <v>24</v>
      </c>
      <c r="J87" s="4"/>
      <c r="K87" s="4"/>
    </row>
    <row r="88" spans="1:11" s="24" customFormat="1" ht="15.75" thickBot="1" x14ac:dyDescent="0.3">
      <c r="A88" s="73" t="s">
        <v>41</v>
      </c>
      <c r="B88" s="154"/>
      <c r="C88" s="155"/>
      <c r="D88" s="156"/>
      <c r="E88" s="77">
        <f>IF(I87=0,"N/A",(H87*100)/I87)</f>
        <v>0</v>
      </c>
      <c r="F88" s="157" t="s">
        <v>34</v>
      </c>
      <c r="G88" s="79"/>
      <c r="H88" s="80"/>
      <c r="I88" s="81"/>
      <c r="J88" s="106"/>
      <c r="K88" s="4"/>
    </row>
    <row r="89" spans="1:11" s="24" customFormat="1" ht="15.75" thickBot="1" x14ac:dyDescent="0.3">
      <c r="A89" s="158"/>
      <c r="B89" s="159"/>
      <c r="C89" s="160"/>
      <c r="D89" s="160"/>
      <c r="E89" s="161"/>
      <c r="F89" s="162"/>
      <c r="G89" s="106"/>
      <c r="H89" s="106"/>
      <c r="I89" s="4"/>
      <c r="J89" s="4"/>
      <c r="K89" s="4"/>
    </row>
    <row r="90" spans="1:11" s="24" customFormat="1" ht="15.75" thickBot="1" x14ac:dyDescent="0.3">
      <c r="A90" s="163" t="s">
        <v>71</v>
      </c>
      <c r="B90" s="164"/>
      <c r="C90" s="163"/>
      <c r="D90" s="165"/>
      <c r="E90" s="166">
        <v>144</v>
      </c>
      <c r="F90" s="167"/>
      <c r="G90" s="168"/>
      <c r="H90" s="168"/>
      <c r="I90" s="169"/>
      <c r="J90" s="4"/>
      <c r="K90" s="4"/>
    </row>
    <row r="91" spans="1:11" s="24" customFormat="1" ht="15.75" thickBot="1" x14ac:dyDescent="0.3">
      <c r="A91" s="170"/>
      <c r="B91" s="159"/>
      <c r="C91" s="171"/>
      <c r="D91" s="171"/>
      <c r="E91" s="172"/>
      <c r="F91" s="106"/>
      <c r="G91" s="106"/>
      <c r="H91" s="106"/>
      <c r="I91" s="4"/>
      <c r="J91" s="4"/>
      <c r="K91" s="4"/>
    </row>
    <row r="92" spans="1:11" s="24" customFormat="1" ht="15.75" thickBot="1" x14ac:dyDescent="0.3">
      <c r="A92" s="163" t="s">
        <v>72</v>
      </c>
      <c r="B92" s="164"/>
      <c r="C92" s="163"/>
      <c r="D92" s="165"/>
      <c r="E92" s="166">
        <f>I40+I48+I58+I69+I77+I87</f>
        <v>128</v>
      </c>
      <c r="F92" s="167"/>
      <c r="G92" s="168"/>
      <c r="H92" s="168"/>
      <c r="I92" s="169"/>
      <c r="J92" s="4"/>
      <c r="K92" s="4"/>
    </row>
    <row r="93" spans="1:11" s="24" customFormat="1" ht="15.75" thickBot="1" x14ac:dyDescent="0.3">
      <c r="A93" s="170"/>
      <c r="B93" s="159"/>
      <c r="C93" s="171"/>
      <c r="D93" s="171"/>
      <c r="E93" s="172"/>
      <c r="F93" s="106"/>
      <c r="G93" s="106"/>
      <c r="H93" s="106"/>
      <c r="I93" s="4"/>
      <c r="J93" s="4"/>
      <c r="K93" s="4"/>
    </row>
    <row r="94" spans="1:11" s="24" customFormat="1" ht="15.75" thickBot="1" x14ac:dyDescent="0.3">
      <c r="A94" s="163" t="s">
        <v>73</v>
      </c>
      <c r="B94" s="164"/>
      <c r="C94" s="163"/>
      <c r="D94" s="165"/>
      <c r="E94" s="166">
        <f>H40+H48+H58+H69+H77+H87</f>
        <v>0</v>
      </c>
      <c r="F94" s="167"/>
      <c r="G94" s="168"/>
      <c r="H94" s="168"/>
      <c r="I94" s="169"/>
      <c r="J94" s="4"/>
      <c r="K94" s="4"/>
    </row>
    <row r="95" spans="1:11" s="24" customFormat="1" ht="15.75" thickBot="1" x14ac:dyDescent="0.3">
      <c r="A95" s="170"/>
      <c r="B95" s="159"/>
      <c r="C95" s="171"/>
      <c r="D95" s="171"/>
      <c r="E95" s="172"/>
      <c r="F95" s="106"/>
      <c r="G95" s="106"/>
      <c r="H95" s="106"/>
      <c r="I95" s="4"/>
      <c r="J95" s="4"/>
      <c r="K95" s="4"/>
    </row>
    <row r="96" spans="1:11" s="24" customFormat="1" ht="15.75" thickBot="1" x14ac:dyDescent="0.3">
      <c r="A96" s="163" t="s">
        <v>74</v>
      </c>
      <c r="B96" s="164"/>
      <c r="C96" s="163"/>
      <c r="D96" s="165"/>
      <c r="E96" s="166">
        <f>(E94/E92)*100</f>
        <v>0</v>
      </c>
      <c r="F96" s="167" t="s">
        <v>34</v>
      </c>
      <c r="G96" s="168"/>
      <c r="H96" s="168"/>
      <c r="I96" s="169"/>
      <c r="J96" s="4"/>
      <c r="K96" s="4"/>
    </row>
    <row r="97" spans="1:11" s="24" customFormat="1" ht="15.75" thickBot="1" x14ac:dyDescent="0.3">
      <c r="A97" s="15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s="24" customFormat="1" ht="15.75" thickBot="1" x14ac:dyDescent="0.3">
      <c r="A98" s="37" t="s">
        <v>19</v>
      </c>
      <c r="B98" s="38" t="s">
        <v>20</v>
      </c>
      <c r="C98" s="39"/>
      <c r="D98" s="39"/>
      <c r="E98" s="39"/>
      <c r="F98" s="39"/>
      <c r="G98" s="39"/>
      <c r="H98" s="39"/>
      <c r="I98" s="40"/>
      <c r="J98" s="4"/>
      <c r="K98" s="4"/>
    </row>
    <row r="99" spans="1:11" s="24" customFormat="1" ht="15.75" thickBot="1" x14ac:dyDescent="0.3">
      <c r="A99" s="173" t="s">
        <v>75</v>
      </c>
      <c r="B99" s="174"/>
      <c r="C99" s="174"/>
      <c r="D99" s="174"/>
      <c r="E99" s="174"/>
      <c r="F99" s="174"/>
      <c r="G99" s="174"/>
      <c r="H99" s="174"/>
      <c r="I99" s="175"/>
      <c r="J99" s="4"/>
      <c r="K99" s="4"/>
    </row>
    <row r="100" spans="1:11" s="24" customFormat="1" ht="26.25" thickBot="1" x14ac:dyDescent="0.3">
      <c r="A100" s="176" t="s">
        <v>76</v>
      </c>
      <c r="B100" s="153" t="s">
        <v>23</v>
      </c>
      <c r="C100" s="153">
        <v>0</v>
      </c>
      <c r="D100" s="153">
        <v>1</v>
      </c>
      <c r="E100" s="153">
        <v>2</v>
      </c>
      <c r="F100" s="153">
        <v>3</v>
      </c>
      <c r="G100" s="153">
        <v>4</v>
      </c>
      <c r="H100" s="153" t="s">
        <v>24</v>
      </c>
      <c r="I100" s="153" t="s">
        <v>25</v>
      </c>
      <c r="J100" s="4"/>
      <c r="K100" s="4"/>
    </row>
    <row r="101" spans="1:11" s="24" customFormat="1" x14ac:dyDescent="0.25">
      <c r="A101" s="177" t="s">
        <v>77</v>
      </c>
      <c r="B101" s="92"/>
      <c r="C101" s="144" t="s">
        <v>27</v>
      </c>
      <c r="D101" s="91" t="s">
        <v>28</v>
      </c>
      <c r="E101" s="91"/>
      <c r="F101" s="91"/>
      <c r="G101" s="178"/>
      <c r="H101" s="60">
        <f t="shared" ref="H101:H105" si="6">+IF(C101="A",0,IF(D101="A",1,IF(E101="A",2,IF(F101="A",3,IF(G101="A",4,"")))))</f>
        <v>0</v>
      </c>
      <c r="I101" s="54"/>
      <c r="J101" s="4"/>
      <c r="K101" s="4"/>
    </row>
    <row r="102" spans="1:11" s="24" customFormat="1" x14ac:dyDescent="0.25">
      <c r="A102" s="62" t="s">
        <v>78</v>
      </c>
      <c r="B102" s="93"/>
      <c r="C102" s="94" t="s">
        <v>27</v>
      </c>
      <c r="D102" s="58"/>
      <c r="E102" s="58"/>
      <c r="F102" s="58"/>
      <c r="G102" s="59"/>
      <c r="H102" s="60">
        <f t="shared" si="6"/>
        <v>0</v>
      </c>
      <c r="I102" s="61"/>
      <c r="J102" s="4"/>
      <c r="K102" s="4"/>
    </row>
    <row r="103" spans="1:11" s="24" customFormat="1" x14ac:dyDescent="0.25">
      <c r="A103" s="62" t="s">
        <v>79</v>
      </c>
      <c r="B103" s="93"/>
      <c r="C103" s="145" t="s">
        <v>27</v>
      </c>
      <c r="D103" s="58"/>
      <c r="E103" s="58"/>
      <c r="F103" s="58"/>
      <c r="G103" s="59"/>
      <c r="H103" s="60">
        <f t="shared" si="6"/>
        <v>0</v>
      </c>
      <c r="I103" s="61"/>
      <c r="J103" s="4"/>
      <c r="K103" s="4"/>
    </row>
    <row r="104" spans="1:11" s="24" customFormat="1" x14ac:dyDescent="0.25">
      <c r="A104" s="62" t="s">
        <v>80</v>
      </c>
      <c r="B104" s="93"/>
      <c r="C104" s="94" t="s">
        <v>27</v>
      </c>
      <c r="D104" s="58"/>
      <c r="E104" s="58"/>
      <c r="F104" s="58"/>
      <c r="G104" s="59"/>
      <c r="H104" s="60">
        <f t="shared" si="6"/>
        <v>0</v>
      </c>
      <c r="I104" s="61"/>
      <c r="J104" s="4"/>
      <c r="K104" s="4"/>
    </row>
    <row r="105" spans="1:11" ht="15.75" thickBot="1" x14ac:dyDescent="0.3">
      <c r="A105" s="136" t="s">
        <v>81</v>
      </c>
      <c r="B105" s="100"/>
      <c r="C105" s="147" t="s">
        <v>27</v>
      </c>
      <c r="D105" s="99"/>
      <c r="E105" s="99"/>
      <c r="F105" s="99"/>
      <c r="G105" s="179"/>
      <c r="H105" s="60">
        <f t="shared" si="6"/>
        <v>0</v>
      </c>
      <c r="I105" s="68"/>
    </row>
    <row r="106" spans="1:11" ht="30.75" customHeight="1" thickBot="1" x14ac:dyDescent="0.3">
      <c r="A106" s="38"/>
      <c r="B106" s="40"/>
      <c r="C106" s="142" t="s">
        <v>25</v>
      </c>
      <c r="D106" s="143"/>
      <c r="E106" s="70"/>
      <c r="F106" s="70"/>
      <c r="G106" s="71"/>
      <c r="H106" s="128">
        <f>SUM(H101:H105)</f>
        <v>0</v>
      </c>
      <c r="I106" s="72">
        <f>IF(B101="N/A",0,4)+IF(B102="N/A",0,4)+IF(B103="N/A",0,4)+IF(B104="N/A",0,4)+IF(B105="N/A",0,4)</f>
        <v>20</v>
      </c>
    </row>
    <row r="107" spans="1:11" ht="15.75" thickBot="1" x14ac:dyDescent="0.3">
      <c r="A107" s="73" t="s">
        <v>41</v>
      </c>
      <c r="B107" s="74"/>
      <c r="C107" s="75"/>
      <c r="D107" s="76"/>
      <c r="E107" s="77">
        <f>IF(I106=0,"N/A",(H106*100)/I106)</f>
        <v>0</v>
      </c>
      <c r="F107" s="152" t="s">
        <v>34</v>
      </c>
      <c r="G107" s="79"/>
      <c r="H107" s="80"/>
      <c r="I107" s="81"/>
    </row>
    <row r="108" spans="1:11" ht="26.25" thickBot="1" x14ac:dyDescent="0.3">
      <c r="A108" s="180" t="s">
        <v>82</v>
      </c>
      <c r="B108" s="45" t="s">
        <v>23</v>
      </c>
      <c r="C108" s="107">
        <v>0</v>
      </c>
      <c r="D108" s="108">
        <v>1</v>
      </c>
      <c r="E108" s="109">
        <v>2</v>
      </c>
      <c r="F108" s="46">
        <v>3</v>
      </c>
      <c r="G108" s="110">
        <v>4</v>
      </c>
      <c r="H108" s="111" t="s">
        <v>24</v>
      </c>
      <c r="I108" s="48" t="s">
        <v>25</v>
      </c>
    </row>
    <row r="109" spans="1:11" x14ac:dyDescent="0.25">
      <c r="A109" s="49" t="s">
        <v>83</v>
      </c>
      <c r="B109" s="121"/>
      <c r="C109" s="144" t="s">
        <v>27</v>
      </c>
      <c r="D109" s="91"/>
      <c r="E109" s="91"/>
      <c r="F109" s="91"/>
      <c r="G109" s="178"/>
      <c r="H109" s="60">
        <f t="shared" ref="H109:H113" si="7">+IF(C109="A",0,IF(D109="A",1,IF(E109="A",2,IF(F109="A",3,IF(G109="A",4,"")))))</f>
        <v>0</v>
      </c>
      <c r="I109" s="54"/>
    </row>
    <row r="110" spans="1:11" x14ac:dyDescent="0.25">
      <c r="A110" s="62" t="s">
        <v>84</v>
      </c>
      <c r="B110" s="56"/>
      <c r="C110" s="94" t="s">
        <v>27</v>
      </c>
      <c r="D110" s="58"/>
      <c r="E110" s="58"/>
      <c r="F110" s="58"/>
      <c r="G110" s="59"/>
      <c r="H110" s="60">
        <f t="shared" si="7"/>
        <v>0</v>
      </c>
      <c r="I110" s="61"/>
    </row>
    <row r="111" spans="1:11" x14ac:dyDescent="0.25">
      <c r="A111" s="62" t="s">
        <v>85</v>
      </c>
      <c r="B111" s="56"/>
      <c r="C111" s="94" t="s">
        <v>27</v>
      </c>
      <c r="D111" s="58"/>
      <c r="E111" s="58"/>
      <c r="F111" s="58"/>
      <c r="G111" s="59"/>
      <c r="H111" s="60">
        <f t="shared" si="7"/>
        <v>0</v>
      </c>
      <c r="I111" s="61"/>
    </row>
    <row r="112" spans="1:11" x14ac:dyDescent="0.25">
      <c r="A112" s="62" t="s">
        <v>86</v>
      </c>
      <c r="B112" s="181"/>
      <c r="C112" s="94" t="s">
        <v>27</v>
      </c>
      <c r="D112" s="58"/>
      <c r="E112" s="58"/>
      <c r="F112" s="58"/>
      <c r="G112" s="59"/>
      <c r="H112" s="60">
        <f t="shared" si="7"/>
        <v>0</v>
      </c>
      <c r="I112" s="61"/>
    </row>
    <row r="113" spans="1:9" ht="15.75" thickBot="1" x14ac:dyDescent="0.3">
      <c r="A113" s="95" t="s">
        <v>87</v>
      </c>
      <c r="B113" s="96"/>
      <c r="C113" s="134" t="s">
        <v>27</v>
      </c>
      <c r="D113" s="65"/>
      <c r="E113" s="65"/>
      <c r="F113" s="65"/>
      <c r="G113" s="182"/>
      <c r="H113" s="60">
        <f t="shared" si="7"/>
        <v>0</v>
      </c>
      <c r="I113" s="68"/>
    </row>
    <row r="114" spans="1:9" ht="15.75" thickBot="1" x14ac:dyDescent="0.3">
      <c r="A114" s="38"/>
      <c r="B114" s="40"/>
      <c r="C114" s="142" t="s">
        <v>25</v>
      </c>
      <c r="D114" s="143"/>
      <c r="E114" s="70"/>
      <c r="F114" s="70"/>
      <c r="G114" s="71"/>
      <c r="H114" s="128">
        <f>SUM(H109:H113)</f>
        <v>0</v>
      </c>
      <c r="I114" s="72">
        <f>IF(B109="N/A",0,4)+IF(B110="N/A",0,4)+IF(B111="N/A",0,4)+IF(B112="N/A",0,4)+IF(B113="N/A",0,4)</f>
        <v>20</v>
      </c>
    </row>
    <row r="115" spans="1:9" ht="15.75" thickBot="1" x14ac:dyDescent="0.3">
      <c r="A115" s="73" t="s">
        <v>41</v>
      </c>
      <c r="B115" s="74"/>
      <c r="C115" s="75"/>
      <c r="D115" s="76"/>
      <c r="E115" s="77">
        <f>IF(I114=0,"N/A",(H114*100)/I114)</f>
        <v>0</v>
      </c>
      <c r="F115" s="183" t="s">
        <v>34</v>
      </c>
      <c r="G115" s="79"/>
      <c r="H115" s="80"/>
      <c r="I115" s="81"/>
    </row>
    <row r="116" spans="1:9" ht="26.25" thickBot="1" x14ac:dyDescent="0.3">
      <c r="A116" s="44" t="s">
        <v>88</v>
      </c>
      <c r="B116" s="45" t="s">
        <v>23</v>
      </c>
      <c r="C116" s="107">
        <v>0</v>
      </c>
      <c r="D116" s="108">
        <v>1</v>
      </c>
      <c r="E116" s="109">
        <v>2</v>
      </c>
      <c r="F116" s="46">
        <v>3</v>
      </c>
      <c r="G116" s="130">
        <v>4</v>
      </c>
      <c r="H116" s="48" t="s">
        <v>24</v>
      </c>
      <c r="I116" s="48" t="s">
        <v>25</v>
      </c>
    </row>
    <row r="117" spans="1:9" x14ac:dyDescent="0.25">
      <c r="A117" s="49" t="s">
        <v>89</v>
      </c>
      <c r="B117" s="124"/>
      <c r="C117" s="144" t="s">
        <v>27</v>
      </c>
      <c r="D117" s="91" t="s">
        <v>28</v>
      </c>
      <c r="E117" s="91"/>
      <c r="F117" s="91"/>
      <c r="G117" s="178"/>
      <c r="H117" s="60">
        <f t="shared" ref="H117:H123" si="8">+IF(C117="A",0,IF(D117="A",1,IF(E117="A",2,IF(F117="A",3,IF(G117="A",4,"")))))</f>
        <v>0</v>
      </c>
      <c r="I117" s="54"/>
    </row>
    <row r="118" spans="1:9" x14ac:dyDescent="0.25">
      <c r="A118" s="62" t="s">
        <v>90</v>
      </c>
      <c r="B118" s="56"/>
      <c r="C118" s="94" t="s">
        <v>27</v>
      </c>
      <c r="D118" s="58" t="s">
        <v>28</v>
      </c>
      <c r="E118" s="58"/>
      <c r="F118" s="58"/>
      <c r="G118" s="59"/>
      <c r="H118" s="60">
        <f t="shared" si="8"/>
        <v>0</v>
      </c>
      <c r="I118" s="61"/>
    </row>
    <row r="119" spans="1:9" x14ac:dyDescent="0.25">
      <c r="A119" s="62" t="s">
        <v>91</v>
      </c>
      <c r="B119" s="56"/>
      <c r="C119" s="94" t="s">
        <v>27</v>
      </c>
      <c r="D119" s="58"/>
      <c r="E119" s="58"/>
      <c r="F119" s="58"/>
      <c r="G119" s="59"/>
      <c r="H119" s="60">
        <f t="shared" si="8"/>
        <v>0</v>
      </c>
      <c r="I119" s="61"/>
    </row>
    <row r="120" spans="1:9" x14ac:dyDescent="0.25">
      <c r="A120" s="62" t="s">
        <v>92</v>
      </c>
      <c r="B120" s="124"/>
      <c r="C120" s="94" t="s">
        <v>27</v>
      </c>
      <c r="D120" s="58"/>
      <c r="E120" s="58"/>
      <c r="F120" s="58"/>
      <c r="G120" s="59"/>
      <c r="H120" s="60">
        <f t="shared" si="8"/>
        <v>0</v>
      </c>
      <c r="I120" s="61"/>
    </row>
    <row r="121" spans="1:9" ht="15.75" thickBot="1" x14ac:dyDescent="0.3">
      <c r="A121" s="136" t="s">
        <v>93</v>
      </c>
      <c r="B121" s="56"/>
      <c r="C121" s="134" t="s">
        <v>27</v>
      </c>
      <c r="D121" s="65"/>
      <c r="E121" s="65"/>
      <c r="F121" s="65"/>
      <c r="G121" s="66"/>
      <c r="H121" s="60">
        <v>0</v>
      </c>
      <c r="I121" s="61"/>
    </row>
    <row r="122" spans="1:9" ht="15.75" thickBot="1" x14ac:dyDescent="0.3">
      <c r="A122" s="184" t="s">
        <v>94</v>
      </c>
      <c r="B122" s="126"/>
      <c r="C122" s="134" t="s">
        <v>27</v>
      </c>
      <c r="D122" s="65"/>
      <c r="E122" s="65"/>
      <c r="F122" s="65"/>
      <c r="G122" s="66"/>
      <c r="H122" s="60">
        <v>0</v>
      </c>
      <c r="I122" s="61"/>
    </row>
    <row r="123" spans="1:9" ht="39" thickBot="1" x14ac:dyDescent="0.3">
      <c r="A123" s="184" t="s">
        <v>95</v>
      </c>
      <c r="B123" s="96"/>
      <c r="C123" s="134" t="s">
        <v>27</v>
      </c>
      <c r="D123" s="65"/>
      <c r="E123" s="65"/>
      <c r="F123" s="65"/>
      <c r="G123" s="182"/>
      <c r="H123" s="60">
        <f t="shared" si="8"/>
        <v>0</v>
      </c>
      <c r="I123" s="68"/>
    </row>
    <row r="124" spans="1:9" ht="15.75" thickBot="1" x14ac:dyDescent="0.3">
      <c r="A124" s="38"/>
      <c r="B124" s="40"/>
      <c r="C124" s="142" t="s">
        <v>25</v>
      </c>
      <c r="D124" s="143"/>
      <c r="E124" s="70"/>
      <c r="F124" s="70"/>
      <c r="G124" s="71"/>
      <c r="H124" s="128">
        <f>SUM(H117:H123)</f>
        <v>0</v>
      </c>
      <c r="I124" s="72">
        <v>28</v>
      </c>
    </row>
    <row r="125" spans="1:9" ht="15.75" thickBot="1" x14ac:dyDescent="0.3">
      <c r="A125" s="73" t="s">
        <v>50</v>
      </c>
      <c r="B125" s="74"/>
      <c r="C125" s="75"/>
      <c r="D125" s="76"/>
      <c r="E125" s="77">
        <f>IF(I124=0,"N/A",(H124*100)/I124)</f>
        <v>0</v>
      </c>
      <c r="F125" s="183" t="s">
        <v>34</v>
      </c>
      <c r="G125" s="79"/>
      <c r="H125" s="80"/>
      <c r="I125" s="81"/>
    </row>
    <row r="126" spans="1:9" ht="26.25" thickBot="1" x14ac:dyDescent="0.3">
      <c r="A126" s="44" t="s">
        <v>96</v>
      </c>
      <c r="B126" s="45" t="s">
        <v>23</v>
      </c>
      <c r="C126" s="107">
        <v>0</v>
      </c>
      <c r="D126" s="108">
        <v>1</v>
      </c>
      <c r="E126" s="109">
        <v>2</v>
      </c>
      <c r="F126" s="46">
        <v>3</v>
      </c>
      <c r="G126" s="110">
        <v>4</v>
      </c>
      <c r="H126" s="48" t="s">
        <v>24</v>
      </c>
      <c r="I126" s="48" t="s">
        <v>25</v>
      </c>
    </row>
    <row r="127" spans="1:9" x14ac:dyDescent="0.25">
      <c r="A127" s="177" t="s">
        <v>97</v>
      </c>
      <c r="B127" s="124"/>
      <c r="C127" s="144" t="s">
        <v>27</v>
      </c>
      <c r="D127" s="91"/>
      <c r="E127" s="91"/>
      <c r="F127" s="91"/>
      <c r="G127" s="178"/>
      <c r="H127" s="60">
        <f t="shared" ref="H127:H132" si="9">+IF(C127="A",0,IF(D127="A",1,IF(E127="A",2,IF(F127="A",3,IF(G127="A",4,"")))))</f>
        <v>0</v>
      </c>
      <c r="I127" s="54"/>
    </row>
    <row r="128" spans="1:9" x14ac:dyDescent="0.25">
      <c r="A128" s="49" t="s">
        <v>98</v>
      </c>
      <c r="B128" s="126"/>
      <c r="C128" s="94" t="s">
        <v>27</v>
      </c>
      <c r="D128" s="58"/>
      <c r="E128" s="58"/>
      <c r="F128" s="58"/>
      <c r="G128" s="59"/>
      <c r="H128" s="60">
        <f t="shared" si="9"/>
        <v>0</v>
      </c>
      <c r="I128" s="61"/>
    </row>
    <row r="129" spans="1:9" ht="27.75" customHeight="1" x14ac:dyDescent="0.25">
      <c r="A129" s="62" t="s">
        <v>99</v>
      </c>
      <c r="B129" s="126"/>
      <c r="C129" s="94" t="s">
        <v>27</v>
      </c>
      <c r="D129" s="58"/>
      <c r="E129" s="58"/>
      <c r="F129" s="58"/>
      <c r="G129" s="59"/>
      <c r="H129" s="60">
        <f t="shared" si="9"/>
        <v>0</v>
      </c>
      <c r="I129" s="61"/>
    </row>
    <row r="130" spans="1:9" ht="27.75" customHeight="1" x14ac:dyDescent="0.25">
      <c r="A130" s="49" t="s">
        <v>100</v>
      </c>
      <c r="B130" s="126"/>
      <c r="C130" s="94" t="s">
        <v>27</v>
      </c>
      <c r="D130" s="58"/>
      <c r="E130" s="58"/>
      <c r="F130" s="58"/>
      <c r="G130" s="59"/>
      <c r="H130" s="60">
        <v>0</v>
      </c>
      <c r="I130" s="61"/>
    </row>
    <row r="131" spans="1:9" ht="27.75" customHeight="1" thickBot="1" x14ac:dyDescent="0.3">
      <c r="A131" s="95" t="s">
        <v>101</v>
      </c>
      <c r="B131" s="56"/>
      <c r="C131" s="94" t="s">
        <v>27</v>
      </c>
      <c r="D131" s="58"/>
      <c r="E131" s="58"/>
      <c r="F131" s="58"/>
      <c r="G131" s="59"/>
      <c r="H131" s="60">
        <f t="shared" si="9"/>
        <v>0</v>
      </c>
      <c r="I131" s="61"/>
    </row>
    <row r="132" spans="1:9" ht="26.25" thickBot="1" x14ac:dyDescent="0.3">
      <c r="A132" s="133" t="s">
        <v>102</v>
      </c>
      <c r="B132" s="100"/>
      <c r="C132" s="134" t="s">
        <v>27</v>
      </c>
      <c r="D132" s="65"/>
      <c r="E132" s="65"/>
      <c r="F132" s="65"/>
      <c r="G132" s="182"/>
      <c r="H132" s="60">
        <f t="shared" si="9"/>
        <v>0</v>
      </c>
      <c r="I132" s="68"/>
    </row>
    <row r="133" spans="1:9" ht="15" customHeight="1" thickBot="1" x14ac:dyDescent="0.3">
      <c r="A133" s="38"/>
      <c r="B133" s="40"/>
      <c r="C133" s="69" t="s">
        <v>25</v>
      </c>
      <c r="D133" s="70"/>
      <c r="E133" s="70"/>
      <c r="F133" s="70"/>
      <c r="G133" s="71"/>
      <c r="H133" s="128">
        <f>SUM(H127:H132)</f>
        <v>0</v>
      </c>
      <c r="I133" s="72">
        <f>IF(B127="N/A",0,4)+IF(B128="N/A",0,4)+IF(B129="N/A",0,4)+IF(B131="N/A",0,4)+IF(B132="N/A",0,4)</f>
        <v>20</v>
      </c>
    </row>
    <row r="134" spans="1:9" ht="15.75" thickBot="1" x14ac:dyDescent="0.3">
      <c r="A134" s="73" t="s">
        <v>50</v>
      </c>
      <c r="B134" s="74"/>
      <c r="C134" s="75"/>
      <c r="D134" s="76"/>
      <c r="E134" s="77">
        <f>IF(I133=0,"N/A",(H133*100)/I133)</f>
        <v>0</v>
      </c>
      <c r="F134" s="183" t="s">
        <v>34</v>
      </c>
      <c r="G134" s="79"/>
      <c r="H134" s="80"/>
      <c r="I134" s="81"/>
    </row>
    <row r="135" spans="1:9" ht="15.75" thickBot="1" x14ac:dyDescent="0.3">
      <c r="A135" s="185"/>
      <c r="B135" s="186"/>
      <c r="C135" s="162"/>
      <c r="D135" s="106"/>
      <c r="E135" s="161"/>
      <c r="F135" s="106"/>
      <c r="G135" s="106"/>
      <c r="H135" s="106"/>
    </row>
    <row r="136" spans="1:9" ht="15.75" customHeight="1" thickBot="1" x14ac:dyDescent="0.3">
      <c r="A136" s="187" t="s">
        <v>103</v>
      </c>
      <c r="B136" s="188"/>
      <c r="C136" s="168"/>
      <c r="D136" s="168"/>
      <c r="E136" s="189">
        <v>80</v>
      </c>
      <c r="F136" s="190"/>
      <c r="G136" s="191"/>
      <c r="H136" s="191"/>
      <c r="I136" s="192"/>
    </row>
    <row r="137" spans="1:9" ht="15.75" thickBot="1" x14ac:dyDescent="0.3">
      <c r="A137" s="193"/>
      <c r="B137" s="194"/>
      <c r="C137" s="194"/>
      <c r="D137" s="194"/>
      <c r="E137" s="195"/>
      <c r="F137" s="194"/>
      <c r="G137" s="196"/>
      <c r="H137" s="196"/>
      <c r="I137" s="196"/>
    </row>
    <row r="138" spans="1:9" ht="15.75" thickBot="1" x14ac:dyDescent="0.3">
      <c r="A138" s="187" t="s">
        <v>104</v>
      </c>
      <c r="B138" s="188"/>
      <c r="C138" s="168"/>
      <c r="D138" s="168"/>
      <c r="E138" s="189">
        <f>I106+I114+I124+I133</f>
        <v>88</v>
      </c>
      <c r="F138" s="190"/>
      <c r="G138" s="191"/>
      <c r="H138" s="191"/>
      <c r="I138" s="192"/>
    </row>
    <row r="139" spans="1:9" ht="15.75" thickBot="1" x14ac:dyDescent="0.3">
      <c r="A139" s="193"/>
      <c r="B139" s="194"/>
      <c r="C139" s="194"/>
      <c r="D139" s="194"/>
      <c r="E139" s="195"/>
      <c r="F139" s="194"/>
      <c r="G139" s="196"/>
      <c r="H139" s="196"/>
      <c r="I139" s="196"/>
    </row>
    <row r="140" spans="1:9" ht="15" customHeight="1" thickBot="1" x14ac:dyDescent="0.3">
      <c r="A140" s="187" t="s">
        <v>105</v>
      </c>
      <c r="B140" s="188"/>
      <c r="C140" s="168"/>
      <c r="D140" s="168"/>
      <c r="E140" s="189">
        <f>H106+H114+H124+H133</f>
        <v>0</v>
      </c>
      <c r="F140" s="190"/>
      <c r="G140" s="191"/>
      <c r="H140" s="191"/>
      <c r="I140" s="192"/>
    </row>
    <row r="141" spans="1:9" ht="15.75" thickBot="1" x14ac:dyDescent="0.3">
      <c r="A141" s="193"/>
      <c r="B141" s="194"/>
      <c r="C141" s="194"/>
      <c r="D141" s="194"/>
      <c r="E141" s="195"/>
      <c r="F141" s="194"/>
      <c r="G141" s="196"/>
      <c r="H141" s="196"/>
      <c r="I141" s="196"/>
    </row>
    <row r="142" spans="1:9" ht="15.75" thickBot="1" x14ac:dyDescent="0.3">
      <c r="A142" s="187" t="s">
        <v>106</v>
      </c>
      <c r="B142" s="188"/>
      <c r="C142" s="168"/>
      <c r="D142" s="168"/>
      <c r="E142" s="189">
        <f>(E140/E138)*100</f>
        <v>0</v>
      </c>
      <c r="F142" s="190" t="s">
        <v>34</v>
      </c>
      <c r="G142" s="191"/>
      <c r="H142" s="191"/>
      <c r="I142" s="192"/>
    </row>
    <row r="143" spans="1:9" x14ac:dyDescent="0.25">
      <c r="A143" s="194"/>
      <c r="B143" s="194"/>
      <c r="C143" s="194"/>
      <c r="D143" s="194"/>
      <c r="E143" s="195" t="s">
        <v>107</v>
      </c>
      <c r="F143" s="194"/>
      <c r="G143" s="196"/>
      <c r="H143" s="196"/>
      <c r="I143" s="196"/>
    </row>
    <row r="144" spans="1:9" ht="18.75" customHeight="1" thickBot="1" x14ac:dyDescent="0.3">
      <c r="A144" s="15"/>
      <c r="E144" s="197" t="s">
        <v>107</v>
      </c>
    </row>
    <row r="145" spans="1:9" ht="18" customHeight="1" thickBot="1" x14ac:dyDescent="0.3">
      <c r="A145" s="37" t="s">
        <v>19</v>
      </c>
      <c r="B145" s="140" t="s">
        <v>20</v>
      </c>
      <c r="C145" s="198"/>
      <c r="D145" s="198"/>
      <c r="E145" s="198"/>
      <c r="F145" s="198"/>
      <c r="G145" s="198"/>
      <c r="H145" s="198"/>
      <c r="I145" s="141"/>
    </row>
    <row r="146" spans="1:9" ht="16.5" customHeight="1" thickBot="1" x14ac:dyDescent="0.3">
      <c r="A146" s="173" t="s">
        <v>108</v>
      </c>
      <c r="B146" s="174"/>
      <c r="C146" s="174"/>
      <c r="D146" s="174"/>
      <c r="E146" s="174"/>
      <c r="F146" s="174"/>
      <c r="G146" s="174"/>
      <c r="H146" s="174"/>
      <c r="I146" s="175"/>
    </row>
    <row r="147" spans="1:9" ht="26.25" thickBot="1" x14ac:dyDescent="0.3">
      <c r="A147" s="199" t="s">
        <v>109</v>
      </c>
      <c r="B147" s="45" t="s">
        <v>23</v>
      </c>
      <c r="C147" s="200">
        <v>0</v>
      </c>
      <c r="D147" s="201">
        <v>1</v>
      </c>
      <c r="E147" s="202">
        <v>2</v>
      </c>
      <c r="F147" s="203">
        <v>3</v>
      </c>
      <c r="G147" s="110">
        <v>4</v>
      </c>
      <c r="H147" s="48" t="s">
        <v>24</v>
      </c>
      <c r="I147" s="48" t="s">
        <v>25</v>
      </c>
    </row>
    <row r="148" spans="1:9" ht="15.75" customHeight="1" x14ac:dyDescent="0.25">
      <c r="A148" s="49" t="s">
        <v>110</v>
      </c>
      <c r="B148" s="204"/>
      <c r="C148" s="144" t="s">
        <v>27</v>
      </c>
      <c r="D148" s="91"/>
      <c r="E148" s="91"/>
      <c r="F148" s="91"/>
      <c r="G148" s="178"/>
      <c r="H148" s="60">
        <f t="shared" ref="H148:H154" si="10">+IF(C148="A",0,IF(D148="A",1,IF(E148="A",2,IF(F148="A",3,IF(G148="A",4,"")))))</f>
        <v>0</v>
      </c>
      <c r="I148" s="54"/>
    </row>
    <row r="149" spans="1:9" ht="15.75" customHeight="1" x14ac:dyDescent="0.25">
      <c r="A149" s="133" t="s">
        <v>111</v>
      </c>
      <c r="B149" s="205"/>
      <c r="C149" s="145" t="s">
        <v>27</v>
      </c>
      <c r="D149" s="51"/>
      <c r="E149" s="51"/>
      <c r="F149" s="51"/>
      <c r="G149" s="52"/>
      <c r="H149" s="60">
        <v>0</v>
      </c>
      <c r="I149" s="61"/>
    </row>
    <row r="150" spans="1:9" x14ac:dyDescent="0.25">
      <c r="A150" s="62" t="s">
        <v>112</v>
      </c>
      <c r="B150" s="56"/>
      <c r="C150" s="94" t="s">
        <v>27</v>
      </c>
      <c r="D150" s="58"/>
      <c r="E150" s="58"/>
      <c r="F150" s="58"/>
      <c r="G150" s="59"/>
      <c r="H150" s="60">
        <f t="shared" si="10"/>
        <v>0</v>
      </c>
      <c r="I150" s="61"/>
    </row>
    <row r="151" spans="1:9" x14ac:dyDescent="0.25">
      <c r="A151" s="49" t="s">
        <v>113</v>
      </c>
      <c r="B151" s="56"/>
      <c r="C151" s="94" t="s">
        <v>27</v>
      </c>
      <c r="D151" s="58"/>
      <c r="E151" s="58"/>
      <c r="F151" s="58"/>
      <c r="G151" s="59"/>
      <c r="H151" s="60">
        <f t="shared" si="10"/>
        <v>0</v>
      </c>
      <c r="I151" s="61"/>
    </row>
    <row r="152" spans="1:9" ht="21.75" customHeight="1" x14ac:dyDescent="0.25">
      <c r="A152" s="62" t="s">
        <v>114</v>
      </c>
      <c r="B152" s="56"/>
      <c r="C152" s="94" t="s">
        <v>27</v>
      </c>
      <c r="D152" s="58"/>
      <c r="E152" s="58"/>
      <c r="F152" s="58"/>
      <c r="G152" s="59"/>
      <c r="H152" s="60">
        <f t="shared" si="10"/>
        <v>0</v>
      </c>
      <c r="I152" s="61"/>
    </row>
    <row r="153" spans="1:9" ht="21.75" customHeight="1" x14ac:dyDescent="0.25">
      <c r="A153" s="120" t="s">
        <v>115</v>
      </c>
      <c r="B153" s="124"/>
      <c r="C153" s="134" t="s">
        <v>27</v>
      </c>
      <c r="D153" s="65"/>
      <c r="E153" s="65"/>
      <c r="F153" s="65"/>
      <c r="G153" s="66"/>
      <c r="H153" s="60">
        <v>0</v>
      </c>
      <c r="I153" s="61"/>
    </row>
    <row r="154" spans="1:9" ht="26.25" thickBot="1" x14ac:dyDescent="0.3">
      <c r="A154" s="133" t="s">
        <v>116</v>
      </c>
      <c r="B154" s="124"/>
      <c r="C154" s="134" t="s">
        <v>27</v>
      </c>
      <c r="D154" s="65"/>
      <c r="E154" s="65"/>
      <c r="F154" s="65"/>
      <c r="G154" s="182"/>
      <c r="H154" s="60">
        <f t="shared" si="10"/>
        <v>0</v>
      </c>
      <c r="I154" s="68"/>
    </row>
    <row r="155" spans="1:9" ht="16.5" customHeight="1" thickBot="1" x14ac:dyDescent="0.3">
      <c r="A155" s="38"/>
      <c r="B155" s="40"/>
      <c r="C155" s="69" t="s">
        <v>25</v>
      </c>
      <c r="D155" s="70"/>
      <c r="E155" s="70"/>
      <c r="F155" s="70"/>
      <c r="G155" s="206"/>
      <c r="H155" s="207">
        <f>SUM(H148:H154)</f>
        <v>0</v>
      </c>
      <c r="I155" s="72">
        <v>24</v>
      </c>
    </row>
    <row r="156" spans="1:9" ht="15.75" thickBot="1" x14ac:dyDescent="0.3">
      <c r="A156" s="148" t="s">
        <v>50</v>
      </c>
      <c r="B156" s="208"/>
      <c r="C156" s="209"/>
      <c r="D156" s="210"/>
      <c r="E156" s="77">
        <f>IF(I155=0,"N/A",(H155*100)/I155)</f>
        <v>0</v>
      </c>
      <c r="F156" s="183" t="s">
        <v>34</v>
      </c>
      <c r="G156" s="211"/>
      <c r="H156" s="212"/>
      <c r="I156" s="213"/>
    </row>
    <row r="157" spans="1:9" ht="26.25" thickBot="1" x14ac:dyDescent="0.3">
      <c r="A157" s="44" t="s">
        <v>117</v>
      </c>
      <c r="B157" s="45" t="s">
        <v>23</v>
      </c>
      <c r="C157" s="107">
        <v>0</v>
      </c>
      <c r="D157" s="108">
        <v>1</v>
      </c>
      <c r="E157" s="109">
        <v>2</v>
      </c>
      <c r="F157" s="46">
        <v>3</v>
      </c>
      <c r="G157" s="110">
        <v>4</v>
      </c>
      <c r="H157" s="48" t="s">
        <v>24</v>
      </c>
      <c r="I157" s="48" t="s">
        <v>25</v>
      </c>
    </row>
    <row r="158" spans="1:9" x14ac:dyDescent="0.25">
      <c r="A158" s="49" t="s">
        <v>118</v>
      </c>
      <c r="B158" s="124"/>
      <c r="C158" s="144" t="s">
        <v>27</v>
      </c>
      <c r="D158" s="91"/>
      <c r="E158" s="91"/>
      <c r="F158" s="91"/>
      <c r="G158" s="178"/>
      <c r="H158" s="60">
        <f t="shared" ref="H158:H163" si="11">+IF(C158="A",0,IF(D158="A",1,IF(E158="A",2,IF(F158="A",3,IF(G158="A",4,"")))))</f>
        <v>0</v>
      </c>
      <c r="I158" s="54"/>
    </row>
    <row r="159" spans="1:9" x14ac:dyDescent="0.25">
      <c r="A159" s="62" t="s">
        <v>119</v>
      </c>
      <c r="B159" s="56"/>
      <c r="C159" s="94" t="s">
        <v>27</v>
      </c>
      <c r="D159" s="58" t="s">
        <v>28</v>
      </c>
      <c r="E159" s="58"/>
      <c r="F159" s="58"/>
      <c r="G159" s="59"/>
      <c r="H159" s="60">
        <f t="shared" si="11"/>
        <v>0</v>
      </c>
      <c r="I159" s="61"/>
    </row>
    <row r="160" spans="1:9" x14ac:dyDescent="0.25">
      <c r="A160" s="49" t="s">
        <v>120</v>
      </c>
      <c r="B160" s="124"/>
      <c r="C160" s="94" t="s">
        <v>27</v>
      </c>
      <c r="D160" s="58"/>
      <c r="E160" s="58"/>
      <c r="F160" s="58"/>
      <c r="G160" s="59"/>
      <c r="H160" s="60">
        <f t="shared" si="11"/>
        <v>0</v>
      </c>
      <c r="I160" s="61"/>
    </row>
    <row r="161" spans="1:11" x14ac:dyDescent="0.25">
      <c r="A161" s="62" t="s">
        <v>121</v>
      </c>
      <c r="B161" s="126"/>
      <c r="C161" s="94" t="s">
        <v>27</v>
      </c>
      <c r="D161" s="58"/>
      <c r="E161" s="58"/>
      <c r="F161" s="58"/>
      <c r="G161" s="59"/>
      <c r="H161" s="60">
        <f t="shared" si="11"/>
        <v>0</v>
      </c>
      <c r="I161" s="61"/>
    </row>
    <row r="162" spans="1:11" ht="25.5" x14ac:dyDescent="0.25">
      <c r="A162" s="133" t="s">
        <v>122</v>
      </c>
      <c r="B162" s="126"/>
      <c r="C162" s="134" t="s">
        <v>27</v>
      </c>
      <c r="D162" s="65"/>
      <c r="E162" s="65"/>
      <c r="F162" s="65"/>
      <c r="G162" s="66"/>
      <c r="H162" s="60">
        <v>0</v>
      </c>
      <c r="I162" s="61"/>
    </row>
    <row r="163" spans="1:11" ht="17.25" customHeight="1" thickBot="1" x14ac:dyDescent="0.3">
      <c r="A163" s="49" t="s">
        <v>123</v>
      </c>
      <c r="B163" s="126"/>
      <c r="C163" s="134" t="s">
        <v>27</v>
      </c>
      <c r="D163" s="65"/>
      <c r="E163" s="65"/>
      <c r="F163" s="65"/>
      <c r="G163" s="182"/>
      <c r="H163" s="60">
        <f t="shared" si="11"/>
        <v>0</v>
      </c>
      <c r="I163" s="68"/>
    </row>
    <row r="164" spans="1:11" ht="16.5" customHeight="1" thickBot="1" x14ac:dyDescent="0.3">
      <c r="A164" s="38"/>
      <c r="B164" s="40"/>
      <c r="C164" s="69" t="s">
        <v>25</v>
      </c>
      <c r="D164" s="70"/>
      <c r="E164" s="70"/>
      <c r="F164" s="70"/>
      <c r="G164" s="206"/>
      <c r="H164" s="207">
        <v>0</v>
      </c>
      <c r="I164" s="72">
        <v>24</v>
      </c>
    </row>
    <row r="165" spans="1:11" ht="18" customHeight="1" thickBot="1" x14ac:dyDescent="0.3">
      <c r="A165" s="73" t="s">
        <v>41</v>
      </c>
      <c r="B165" s="74"/>
      <c r="C165" s="75"/>
      <c r="D165" s="76"/>
      <c r="E165" s="77">
        <f>IF(I164=0,"N/A",(H164*100)/I164)</f>
        <v>0</v>
      </c>
      <c r="F165" s="183" t="s">
        <v>34</v>
      </c>
      <c r="G165" s="79"/>
      <c r="H165" s="80"/>
      <c r="I165" s="81"/>
    </row>
    <row r="166" spans="1:11" ht="18" customHeight="1" thickBot="1" x14ac:dyDescent="0.3">
      <c r="A166" s="214"/>
      <c r="B166" s="194"/>
      <c r="C166" s="215"/>
      <c r="D166" s="196"/>
      <c r="E166" s="196"/>
      <c r="F166" s="196"/>
      <c r="G166" s="196"/>
      <c r="H166" s="196"/>
      <c r="I166" s="216"/>
      <c r="J166" s="216"/>
      <c r="K166" s="216"/>
    </row>
    <row r="167" spans="1:11" ht="18.75" customHeight="1" thickBot="1" x14ac:dyDescent="0.3">
      <c r="A167" s="187" t="s">
        <v>124</v>
      </c>
      <c r="B167" s="188"/>
      <c r="C167" s="168"/>
      <c r="D167" s="168"/>
      <c r="E167" s="189">
        <v>40</v>
      </c>
      <c r="F167" s="190"/>
      <c r="G167" s="191"/>
      <c r="H167" s="191"/>
      <c r="I167" s="192"/>
    </row>
    <row r="168" spans="1:11" ht="18" customHeight="1" thickBot="1" x14ac:dyDescent="0.3">
      <c r="A168" s="193"/>
      <c r="B168" s="194"/>
      <c r="C168" s="194"/>
      <c r="D168" s="194"/>
      <c r="E168" s="195"/>
      <c r="F168" s="194"/>
      <c r="G168" s="196"/>
      <c r="H168" s="196"/>
      <c r="I168" s="196"/>
    </row>
    <row r="169" spans="1:11" ht="15.75" thickBot="1" x14ac:dyDescent="0.3">
      <c r="A169" s="187" t="s">
        <v>125</v>
      </c>
      <c r="B169" s="188"/>
      <c r="C169" s="168"/>
      <c r="D169" s="168"/>
      <c r="E169" s="189">
        <f>I155+I164</f>
        <v>48</v>
      </c>
      <c r="F169" s="190"/>
      <c r="G169" s="191"/>
      <c r="H169" s="191"/>
      <c r="I169" s="192"/>
    </row>
    <row r="170" spans="1:11" ht="16.5" customHeight="1" thickBot="1" x14ac:dyDescent="0.3">
      <c r="A170" s="193"/>
      <c r="B170" s="194"/>
      <c r="C170" s="194"/>
      <c r="D170" s="194"/>
      <c r="E170" s="195"/>
      <c r="F170" s="194"/>
      <c r="G170" s="196"/>
      <c r="H170" s="196"/>
      <c r="I170" s="196"/>
    </row>
    <row r="171" spans="1:11" ht="26.25" customHeight="1" thickBot="1" x14ac:dyDescent="0.3">
      <c r="A171" s="187" t="s">
        <v>126</v>
      </c>
      <c r="B171" s="188"/>
      <c r="C171" s="168"/>
      <c r="D171" s="168"/>
      <c r="E171" s="189">
        <f>H155+H164</f>
        <v>0</v>
      </c>
      <c r="F171" s="190"/>
      <c r="G171" s="191"/>
      <c r="H171" s="191"/>
      <c r="I171" s="192"/>
    </row>
    <row r="172" spans="1:11" ht="17.25" customHeight="1" thickBot="1" x14ac:dyDescent="0.3">
      <c r="A172" s="193"/>
      <c r="B172" s="194"/>
      <c r="C172" s="194"/>
      <c r="D172" s="194"/>
      <c r="E172" s="195"/>
      <c r="F172" s="194"/>
      <c r="G172" s="196"/>
      <c r="H172" s="196"/>
      <c r="I172" s="196"/>
    </row>
    <row r="173" spans="1:11" ht="15.75" thickBot="1" x14ac:dyDescent="0.3">
      <c r="A173" s="187" t="s">
        <v>127</v>
      </c>
      <c r="B173" s="188"/>
      <c r="C173" s="168"/>
      <c r="D173" s="168"/>
      <c r="E173" s="189">
        <f>(E171/E169)*100</f>
        <v>0</v>
      </c>
      <c r="F173" s="190" t="s">
        <v>34</v>
      </c>
      <c r="G173" s="191"/>
      <c r="H173" s="191"/>
      <c r="I173" s="192"/>
    </row>
    <row r="174" spans="1:11" x14ac:dyDescent="0.25">
      <c r="A174" s="193"/>
      <c r="B174" s="194"/>
      <c r="C174" s="194"/>
      <c r="D174" s="194"/>
      <c r="E174" s="195"/>
      <c r="F174" s="194"/>
      <c r="G174" s="196"/>
      <c r="H174" s="196"/>
      <c r="I174" s="196"/>
    </row>
    <row r="175" spans="1:11" ht="15.75" customHeight="1" thickBot="1" x14ac:dyDescent="0.3">
      <c r="A175" s="15"/>
    </row>
    <row r="176" spans="1:11" ht="14.25" customHeight="1" thickBot="1" x14ac:dyDescent="0.3">
      <c r="A176" s="217" t="s">
        <v>19</v>
      </c>
      <c r="B176" s="38" t="s">
        <v>20</v>
      </c>
      <c r="C176" s="39"/>
      <c r="D176" s="39"/>
      <c r="E176" s="39"/>
      <c r="F176" s="39"/>
      <c r="G176" s="39"/>
      <c r="H176" s="39"/>
      <c r="I176" s="40"/>
    </row>
    <row r="177" spans="1:9" ht="15.75" customHeight="1" thickBot="1" x14ac:dyDescent="0.3">
      <c r="A177" s="173" t="s">
        <v>128</v>
      </c>
      <c r="B177" s="174"/>
      <c r="C177" s="174"/>
      <c r="D177" s="174"/>
      <c r="E177" s="174"/>
      <c r="F177" s="174"/>
      <c r="G177" s="174"/>
      <c r="H177" s="174"/>
      <c r="I177" s="175"/>
    </row>
    <row r="178" spans="1:9" ht="24.75" customHeight="1" thickBot="1" x14ac:dyDescent="0.3">
      <c r="A178" s="44" t="s">
        <v>129</v>
      </c>
      <c r="B178" s="45" t="s">
        <v>23</v>
      </c>
      <c r="C178" s="107">
        <v>0</v>
      </c>
      <c r="D178" s="108">
        <v>1</v>
      </c>
      <c r="E178" s="109">
        <v>2</v>
      </c>
      <c r="F178" s="46">
        <v>3</v>
      </c>
      <c r="G178" s="130">
        <v>4</v>
      </c>
      <c r="H178" s="48" t="s">
        <v>24</v>
      </c>
      <c r="I178" s="48" t="s">
        <v>25</v>
      </c>
    </row>
    <row r="179" spans="1:9" ht="15.75" customHeight="1" x14ac:dyDescent="0.25">
      <c r="A179" s="177" t="s">
        <v>130</v>
      </c>
      <c r="B179" s="92"/>
      <c r="C179" s="144" t="s">
        <v>27</v>
      </c>
      <c r="D179" s="132" t="s">
        <v>28</v>
      </c>
      <c r="E179" s="132"/>
      <c r="F179" s="132"/>
      <c r="G179" s="92"/>
      <c r="H179" s="60">
        <f t="shared" ref="H179:H188" si="12">+IF(C179="A",0,IF(D179="A",1,IF(E179="A",2,IF(F179="A",3,IF(G179="A",4,"")))))</f>
        <v>0</v>
      </c>
      <c r="I179" s="54"/>
    </row>
    <row r="180" spans="1:9" ht="11.25" customHeight="1" x14ac:dyDescent="0.25">
      <c r="A180" s="62" t="s">
        <v>131</v>
      </c>
      <c r="B180" s="93"/>
      <c r="C180" s="94"/>
      <c r="D180" s="57" t="s">
        <v>28</v>
      </c>
      <c r="E180" s="57" t="s">
        <v>27</v>
      </c>
      <c r="F180" s="57"/>
      <c r="G180" s="93"/>
      <c r="H180" s="60">
        <f t="shared" si="12"/>
        <v>2</v>
      </c>
      <c r="I180" s="61"/>
    </row>
    <row r="181" spans="1:9" ht="15.75" customHeight="1" x14ac:dyDescent="0.25">
      <c r="A181" s="62" t="s">
        <v>132</v>
      </c>
      <c r="B181" s="93"/>
      <c r="C181" s="94" t="s">
        <v>27</v>
      </c>
      <c r="D181" s="57"/>
      <c r="E181" s="57"/>
      <c r="F181" s="57"/>
      <c r="G181" s="93"/>
      <c r="H181" s="60">
        <f t="shared" si="12"/>
        <v>0</v>
      </c>
      <c r="I181" s="61"/>
    </row>
    <row r="182" spans="1:9" x14ac:dyDescent="0.25">
      <c r="A182" s="62" t="s">
        <v>133</v>
      </c>
      <c r="B182" s="93"/>
      <c r="C182" s="94" t="s">
        <v>27</v>
      </c>
      <c r="D182" s="57"/>
      <c r="E182" s="57"/>
      <c r="F182" s="57"/>
      <c r="G182" s="93"/>
      <c r="H182" s="60">
        <f t="shared" si="12"/>
        <v>0</v>
      </c>
      <c r="I182" s="61"/>
    </row>
    <row r="183" spans="1:9" ht="15" customHeight="1" x14ac:dyDescent="0.25">
      <c r="A183" s="62" t="s">
        <v>134</v>
      </c>
      <c r="B183" s="93"/>
      <c r="C183" s="94" t="s">
        <v>27</v>
      </c>
      <c r="D183" s="57" t="s">
        <v>28</v>
      </c>
      <c r="E183" s="57"/>
      <c r="F183" s="57"/>
      <c r="G183" s="93"/>
      <c r="H183" s="60">
        <f t="shared" si="12"/>
        <v>0</v>
      </c>
      <c r="I183" s="61"/>
    </row>
    <row r="184" spans="1:9" x14ac:dyDescent="0.25">
      <c r="A184" s="62" t="s">
        <v>135</v>
      </c>
      <c r="B184" s="93"/>
      <c r="C184" s="94" t="s">
        <v>27</v>
      </c>
      <c r="D184" s="57" t="s">
        <v>28</v>
      </c>
      <c r="E184" s="57"/>
      <c r="F184" s="57"/>
      <c r="G184" s="93"/>
      <c r="H184" s="60">
        <f t="shared" si="12"/>
        <v>0</v>
      </c>
      <c r="I184" s="61"/>
    </row>
    <row r="185" spans="1:9" x14ac:dyDescent="0.25">
      <c r="A185" s="62" t="s">
        <v>136</v>
      </c>
      <c r="B185" s="93"/>
      <c r="C185" s="94" t="s">
        <v>27</v>
      </c>
      <c r="D185" s="57" t="s">
        <v>28</v>
      </c>
      <c r="E185" s="57"/>
      <c r="F185" s="57"/>
      <c r="G185" s="93"/>
      <c r="H185" s="60">
        <f t="shared" si="12"/>
        <v>0</v>
      </c>
      <c r="I185" s="61"/>
    </row>
    <row r="186" spans="1:9" x14ac:dyDescent="0.25">
      <c r="A186" s="62" t="s">
        <v>137</v>
      </c>
      <c r="B186" s="93"/>
      <c r="C186" s="94" t="s">
        <v>28</v>
      </c>
      <c r="D186" s="57"/>
      <c r="E186" s="57" t="s">
        <v>27</v>
      </c>
      <c r="F186" s="57"/>
      <c r="G186" s="93"/>
      <c r="H186" s="60">
        <f t="shared" si="12"/>
        <v>2</v>
      </c>
      <c r="I186" s="61"/>
    </row>
    <row r="187" spans="1:9" x14ac:dyDescent="0.25">
      <c r="A187" s="133" t="s">
        <v>138</v>
      </c>
      <c r="B187" s="124"/>
      <c r="C187" s="218" t="s">
        <v>27</v>
      </c>
      <c r="D187" s="138"/>
      <c r="E187" s="138"/>
      <c r="F187" s="138"/>
      <c r="G187" s="124"/>
      <c r="H187" s="60">
        <v>0</v>
      </c>
      <c r="I187" s="61"/>
    </row>
    <row r="188" spans="1:9" ht="15.75" thickBot="1" x14ac:dyDescent="0.3">
      <c r="A188" s="136" t="s">
        <v>139</v>
      </c>
      <c r="B188" s="100"/>
      <c r="C188" s="147" t="s">
        <v>28</v>
      </c>
      <c r="D188" s="98"/>
      <c r="E188" s="98" t="s">
        <v>27</v>
      </c>
      <c r="F188" s="98"/>
      <c r="G188" s="124"/>
      <c r="H188" s="60">
        <f t="shared" si="12"/>
        <v>2</v>
      </c>
      <c r="I188" s="68"/>
    </row>
    <row r="189" spans="1:9" ht="15.75" thickBot="1" x14ac:dyDescent="0.3">
      <c r="A189" s="38"/>
      <c r="B189" s="40"/>
      <c r="C189" s="142" t="s">
        <v>25</v>
      </c>
      <c r="D189" s="143"/>
      <c r="E189" s="70"/>
      <c r="F189" s="70"/>
      <c r="G189" s="71"/>
      <c r="H189" s="128">
        <f>SUM(H179:H188)</f>
        <v>6</v>
      </c>
      <c r="I189" s="72">
        <v>40</v>
      </c>
    </row>
    <row r="190" spans="1:9" ht="15.75" thickBot="1" x14ac:dyDescent="0.3">
      <c r="A190" s="73" t="s">
        <v>50</v>
      </c>
      <c r="B190" s="74"/>
      <c r="C190" s="75"/>
      <c r="D190" s="76"/>
      <c r="E190" s="77">
        <f>IF(I189=0,"N/A",(H189*100)/I189)</f>
        <v>15</v>
      </c>
      <c r="F190" s="183" t="s">
        <v>34</v>
      </c>
      <c r="G190" s="79"/>
      <c r="H190" s="80"/>
      <c r="I190" s="81"/>
    </row>
    <row r="191" spans="1:9" ht="26.25" thickBot="1" x14ac:dyDescent="0.3">
      <c r="A191" s="219" t="s">
        <v>140</v>
      </c>
      <c r="B191" s="48" t="s">
        <v>23</v>
      </c>
      <c r="C191" s="107">
        <v>0</v>
      </c>
      <c r="D191" s="108">
        <v>1</v>
      </c>
      <c r="E191" s="109">
        <v>2</v>
      </c>
      <c r="F191" s="46">
        <v>3</v>
      </c>
      <c r="G191" s="110">
        <v>4</v>
      </c>
      <c r="H191" s="48" t="s">
        <v>24</v>
      </c>
      <c r="I191" s="48" t="s">
        <v>25</v>
      </c>
    </row>
    <row r="192" spans="1:9" x14ac:dyDescent="0.25">
      <c r="A192" s="177" t="s">
        <v>141</v>
      </c>
      <c r="B192" s="92"/>
      <c r="C192" s="144"/>
      <c r="D192" s="91" t="s">
        <v>28</v>
      </c>
      <c r="E192" s="91"/>
      <c r="F192" s="91" t="s">
        <v>27</v>
      </c>
      <c r="G192" s="92"/>
      <c r="H192" s="60">
        <f t="shared" ref="H192:H207" si="13">+IF(C192="A",0,IF(D192="A",1,IF(E192="A",2,IF(F192="A",3,IF(G192="A",4,"")))))</f>
        <v>3</v>
      </c>
      <c r="I192" s="54"/>
    </row>
    <row r="193" spans="1:9" x14ac:dyDescent="0.25">
      <c r="A193" s="62" t="s">
        <v>142</v>
      </c>
      <c r="B193" s="93"/>
      <c r="C193" s="94" t="s">
        <v>27</v>
      </c>
      <c r="D193" s="58" t="s">
        <v>28</v>
      </c>
      <c r="E193" s="58"/>
      <c r="F193" s="58"/>
      <c r="G193" s="93"/>
      <c r="H193" s="60">
        <f t="shared" si="13"/>
        <v>0</v>
      </c>
      <c r="I193" s="61"/>
    </row>
    <row r="194" spans="1:9" x14ac:dyDescent="0.25">
      <c r="A194" s="62" t="s">
        <v>143</v>
      </c>
      <c r="B194" s="93"/>
      <c r="C194" s="94" t="s">
        <v>27</v>
      </c>
      <c r="D194" s="58" t="s">
        <v>28</v>
      </c>
      <c r="E194" s="58"/>
      <c r="F194" s="58"/>
      <c r="G194" s="93"/>
      <c r="H194" s="60">
        <f t="shared" si="13"/>
        <v>0</v>
      </c>
      <c r="I194" s="61"/>
    </row>
    <row r="195" spans="1:9" x14ac:dyDescent="0.25">
      <c r="A195" s="62" t="s">
        <v>144</v>
      </c>
      <c r="B195" s="93"/>
      <c r="C195" s="94"/>
      <c r="D195" s="58" t="s">
        <v>28</v>
      </c>
      <c r="E195" s="58"/>
      <c r="F195" s="58" t="s">
        <v>27</v>
      </c>
      <c r="G195" s="93"/>
      <c r="H195" s="60">
        <f t="shared" si="13"/>
        <v>3</v>
      </c>
      <c r="I195" s="61"/>
    </row>
    <row r="196" spans="1:9" x14ac:dyDescent="0.25">
      <c r="A196" s="62" t="s">
        <v>145</v>
      </c>
      <c r="B196" s="93"/>
      <c r="C196" s="94" t="s">
        <v>27</v>
      </c>
      <c r="D196" s="58"/>
      <c r="E196" s="58"/>
      <c r="F196" s="58"/>
      <c r="G196" s="93"/>
      <c r="H196" s="60">
        <f t="shared" si="13"/>
        <v>0</v>
      </c>
      <c r="I196" s="61"/>
    </row>
    <row r="197" spans="1:9" x14ac:dyDescent="0.25">
      <c r="A197" s="62" t="s">
        <v>146</v>
      </c>
      <c r="B197" s="93"/>
      <c r="C197" s="94"/>
      <c r="D197" s="58"/>
      <c r="E197" s="58" t="s">
        <v>28</v>
      </c>
      <c r="F197" s="58" t="s">
        <v>27</v>
      </c>
      <c r="G197" s="93"/>
      <c r="H197" s="60">
        <f t="shared" si="13"/>
        <v>3</v>
      </c>
      <c r="I197" s="61"/>
    </row>
    <row r="198" spans="1:9" x14ac:dyDescent="0.25">
      <c r="A198" s="62" t="s">
        <v>147</v>
      </c>
      <c r="B198" s="93"/>
      <c r="C198" s="94"/>
      <c r="D198" s="58" t="s">
        <v>28</v>
      </c>
      <c r="E198" s="58"/>
      <c r="F198" s="58" t="s">
        <v>27</v>
      </c>
      <c r="G198" s="93"/>
      <c r="H198" s="60">
        <f t="shared" si="13"/>
        <v>3</v>
      </c>
      <c r="I198" s="61"/>
    </row>
    <row r="199" spans="1:9" x14ac:dyDescent="0.25">
      <c r="A199" s="62" t="s">
        <v>148</v>
      </c>
      <c r="B199" s="93"/>
      <c r="C199" s="94"/>
      <c r="D199" s="58" t="s">
        <v>28</v>
      </c>
      <c r="E199" s="58" t="s">
        <v>27</v>
      </c>
      <c r="F199" s="58"/>
      <c r="G199" s="93"/>
      <c r="H199" s="60">
        <f t="shared" si="13"/>
        <v>2</v>
      </c>
      <c r="I199" s="61"/>
    </row>
    <row r="200" spans="1:9" ht="27" customHeight="1" x14ac:dyDescent="0.25">
      <c r="A200" s="62" t="s">
        <v>149</v>
      </c>
      <c r="B200" s="93"/>
      <c r="C200" s="94"/>
      <c r="D200" s="58" t="s">
        <v>27</v>
      </c>
      <c r="E200" s="58"/>
      <c r="F200" s="58"/>
      <c r="G200" s="93"/>
      <c r="H200" s="60">
        <f t="shared" si="13"/>
        <v>1</v>
      </c>
      <c r="I200" s="61"/>
    </row>
    <row r="201" spans="1:9" ht="25.5" x14ac:dyDescent="0.25">
      <c r="A201" s="62" t="s">
        <v>150</v>
      </c>
      <c r="B201" s="93"/>
      <c r="C201" s="94"/>
      <c r="D201" s="58" t="s">
        <v>27</v>
      </c>
      <c r="E201" s="58"/>
      <c r="F201" s="58"/>
      <c r="G201" s="93"/>
      <c r="H201" s="60">
        <f t="shared" si="13"/>
        <v>1</v>
      </c>
      <c r="I201" s="61"/>
    </row>
    <row r="202" spans="1:9" ht="25.5" x14ac:dyDescent="0.25">
      <c r="A202" s="62" t="s">
        <v>151</v>
      </c>
      <c r="B202" s="93"/>
      <c r="C202" s="94" t="s">
        <v>27</v>
      </c>
      <c r="D202" s="58"/>
      <c r="E202" s="58"/>
      <c r="F202" s="58"/>
      <c r="G202" s="93"/>
      <c r="H202" s="60">
        <f t="shared" si="13"/>
        <v>0</v>
      </c>
      <c r="I202" s="61"/>
    </row>
    <row r="203" spans="1:9" x14ac:dyDescent="0.25">
      <c r="A203" s="220" t="s">
        <v>152</v>
      </c>
      <c r="B203" s="93"/>
      <c r="C203" s="94" t="s">
        <v>27</v>
      </c>
      <c r="D203" s="58"/>
      <c r="E203" s="58"/>
      <c r="F203" s="58"/>
      <c r="G203" s="93"/>
      <c r="H203" s="60">
        <f t="shared" si="13"/>
        <v>0</v>
      </c>
      <c r="I203" s="61"/>
    </row>
    <row r="204" spans="1:9" x14ac:dyDescent="0.25">
      <c r="A204" s="62" t="s">
        <v>153</v>
      </c>
      <c r="B204" s="93"/>
      <c r="C204" s="94"/>
      <c r="D204" s="58" t="s">
        <v>27</v>
      </c>
      <c r="E204" s="58"/>
      <c r="F204" s="58"/>
      <c r="G204" s="93"/>
      <c r="H204" s="60">
        <f t="shared" si="13"/>
        <v>1</v>
      </c>
      <c r="I204" s="61"/>
    </row>
    <row r="205" spans="1:9" ht="13.9" customHeight="1" x14ac:dyDescent="0.25">
      <c r="A205" s="62" t="s">
        <v>154</v>
      </c>
      <c r="B205" s="93"/>
      <c r="C205" s="94" t="s">
        <v>27</v>
      </c>
      <c r="D205" s="58" t="s">
        <v>28</v>
      </c>
      <c r="E205" s="58"/>
      <c r="F205" s="58"/>
      <c r="G205" s="93"/>
      <c r="H205" s="60">
        <f t="shared" si="13"/>
        <v>0</v>
      </c>
      <c r="I205" s="61"/>
    </row>
    <row r="206" spans="1:9" ht="25.5" x14ac:dyDescent="0.25">
      <c r="A206" s="220" t="s">
        <v>155</v>
      </c>
      <c r="B206" s="93"/>
      <c r="C206" s="94" t="s">
        <v>27</v>
      </c>
      <c r="D206" s="58"/>
      <c r="E206" s="58"/>
      <c r="F206" s="58"/>
      <c r="G206" s="93"/>
      <c r="H206" s="221">
        <v>0</v>
      </c>
      <c r="I206" s="61"/>
    </row>
    <row r="207" spans="1:9" ht="15.75" thickBot="1" x14ac:dyDescent="0.3">
      <c r="A207" s="136" t="s">
        <v>156</v>
      </c>
      <c r="B207" s="100"/>
      <c r="C207" s="147" t="s">
        <v>27</v>
      </c>
      <c r="D207" s="99" t="s">
        <v>28</v>
      </c>
      <c r="E207" s="99"/>
      <c r="F207" s="99"/>
      <c r="G207" s="124"/>
      <c r="H207" s="53">
        <f t="shared" si="13"/>
        <v>0</v>
      </c>
      <c r="I207" s="68"/>
    </row>
    <row r="208" spans="1:9" ht="15.75" thickBot="1" x14ac:dyDescent="0.3">
      <c r="A208" s="38"/>
      <c r="B208" s="40"/>
      <c r="C208" s="69" t="s">
        <v>25</v>
      </c>
      <c r="D208" s="70"/>
      <c r="E208" s="70"/>
      <c r="F208" s="70"/>
      <c r="G208" s="206"/>
      <c r="H208" s="207">
        <f>SUM(H192:H207)</f>
        <v>17</v>
      </c>
      <c r="I208" s="72">
        <f>IF(B192="N/A",0,4)+IF(B193="N/A",0,4)+IF(B194="N/A",0,4)+IF(B195="N/A",0,4)+IF(B196="N/A",0,4)+IF(B197="N/A",0,4)+IF(B198="N/A",0,4)+IF(B199="N/A",0,4)+IF(B200="N/A",0,4)+IF(B201="N/A",0,4)+IF(B202="N/A",0,4)+IF(B203="N/A",0,4)+IF(B204="N/A",0,4)+IF(B205="N/A",0,4)+IF(B207="N/A",0,4)</f>
        <v>60</v>
      </c>
    </row>
    <row r="209" spans="1:9" ht="15.75" customHeight="1" thickBot="1" x14ac:dyDescent="0.3">
      <c r="A209" s="148" t="s">
        <v>50</v>
      </c>
      <c r="B209" s="74"/>
      <c r="C209" s="75"/>
      <c r="D209" s="76"/>
      <c r="E209" s="77">
        <f>IF(I208=0,"N/A",(H208*100)/I208)</f>
        <v>28.333333333333332</v>
      </c>
      <c r="F209" s="183" t="s">
        <v>34</v>
      </c>
      <c r="G209" s="79"/>
      <c r="H209" s="80"/>
      <c r="I209" s="81"/>
    </row>
    <row r="210" spans="1:9" ht="26.25" thickBot="1" x14ac:dyDescent="0.3">
      <c r="A210" s="44" t="s">
        <v>157</v>
      </c>
      <c r="B210" s="48" t="s">
        <v>23</v>
      </c>
      <c r="C210" s="107">
        <v>0</v>
      </c>
      <c r="D210" s="108">
        <v>1</v>
      </c>
      <c r="E210" s="109">
        <v>2</v>
      </c>
      <c r="F210" s="46">
        <v>3</v>
      </c>
      <c r="G210" s="110">
        <v>4</v>
      </c>
      <c r="H210" s="48" t="s">
        <v>24</v>
      </c>
      <c r="I210" s="48" t="s">
        <v>25</v>
      </c>
    </row>
    <row r="211" spans="1:9" x14ac:dyDescent="0.25">
      <c r="A211" s="177" t="s">
        <v>158</v>
      </c>
      <c r="B211" s="92"/>
      <c r="C211" s="144" t="s">
        <v>27</v>
      </c>
      <c r="D211" s="132"/>
      <c r="E211" s="132"/>
      <c r="F211" s="132"/>
      <c r="G211" s="92"/>
      <c r="H211" s="60">
        <f t="shared" ref="H211:H219" si="14">+IF(C211="A",0,IF(D211="A",1,IF(E211="A",2,IF(F211="A",3,IF(G211="A",4,"")))))</f>
        <v>0</v>
      </c>
      <c r="I211" s="54"/>
    </row>
    <row r="212" spans="1:9" ht="25.5" x14ac:dyDescent="0.25">
      <c r="A212" s="62" t="s">
        <v>159</v>
      </c>
      <c r="B212" s="93" t="s">
        <v>28</v>
      </c>
      <c r="C212" s="94" t="s">
        <v>27</v>
      </c>
      <c r="D212" s="57"/>
      <c r="E212" s="57"/>
      <c r="F212" s="57"/>
      <c r="G212" s="93"/>
      <c r="H212" s="60">
        <f t="shared" si="14"/>
        <v>0</v>
      </c>
      <c r="I212" s="61"/>
    </row>
    <row r="213" spans="1:9" x14ac:dyDescent="0.25">
      <c r="A213" s="62" t="s">
        <v>160</v>
      </c>
      <c r="B213" s="93" t="s">
        <v>28</v>
      </c>
      <c r="C213" s="94"/>
      <c r="D213" s="57"/>
      <c r="E213" s="57" t="s">
        <v>27</v>
      </c>
      <c r="F213" s="57"/>
      <c r="G213" s="93"/>
      <c r="H213" s="60">
        <f t="shared" si="14"/>
        <v>2</v>
      </c>
      <c r="I213" s="61"/>
    </row>
    <row r="214" spans="1:9" x14ac:dyDescent="0.25">
      <c r="A214" s="62" t="s">
        <v>161</v>
      </c>
      <c r="B214" s="93" t="s">
        <v>28</v>
      </c>
      <c r="C214" s="94" t="s">
        <v>27</v>
      </c>
      <c r="D214" s="57"/>
      <c r="E214" s="57"/>
      <c r="F214" s="57"/>
      <c r="G214" s="93"/>
      <c r="H214" s="60">
        <f t="shared" si="14"/>
        <v>0</v>
      </c>
      <c r="I214" s="61"/>
    </row>
    <row r="215" spans="1:9" ht="25.5" x14ac:dyDescent="0.25">
      <c r="A215" s="62" t="s">
        <v>162</v>
      </c>
      <c r="B215" s="93" t="s">
        <v>28</v>
      </c>
      <c r="C215" s="94" t="s">
        <v>27</v>
      </c>
      <c r="D215" s="57"/>
      <c r="E215" s="57"/>
      <c r="F215" s="57"/>
      <c r="G215" s="93"/>
      <c r="H215" s="60">
        <f t="shared" si="14"/>
        <v>0</v>
      </c>
      <c r="I215" s="61"/>
    </row>
    <row r="216" spans="1:9" x14ac:dyDescent="0.25">
      <c r="A216" s="220" t="s">
        <v>163</v>
      </c>
      <c r="B216" s="94"/>
      <c r="C216" s="58" t="s">
        <v>27</v>
      </c>
      <c r="D216" s="58"/>
      <c r="E216" s="58"/>
      <c r="F216" s="58"/>
      <c r="G216" s="59"/>
      <c r="H216" s="60">
        <f t="shared" si="14"/>
        <v>0</v>
      </c>
      <c r="I216" s="61"/>
    </row>
    <row r="217" spans="1:9" ht="25.5" x14ac:dyDescent="0.25">
      <c r="A217" s="133" t="s">
        <v>164</v>
      </c>
      <c r="B217" s="134"/>
      <c r="C217" s="65" t="s">
        <v>27</v>
      </c>
      <c r="D217" s="65"/>
      <c r="E217" s="65"/>
      <c r="F217" s="65"/>
      <c r="G217" s="66"/>
      <c r="H217" s="60">
        <v>0</v>
      </c>
      <c r="I217" s="61"/>
    </row>
    <row r="218" spans="1:9" x14ac:dyDescent="0.25">
      <c r="A218" s="133" t="s">
        <v>165</v>
      </c>
      <c r="B218" s="134"/>
      <c r="C218" s="65" t="s">
        <v>27</v>
      </c>
      <c r="D218" s="65"/>
      <c r="E218" s="65"/>
      <c r="F218" s="65"/>
      <c r="G218" s="66"/>
      <c r="H218" s="60">
        <v>0</v>
      </c>
      <c r="I218" s="61"/>
    </row>
    <row r="219" spans="1:9" ht="15.75" thickBot="1" x14ac:dyDescent="0.3">
      <c r="A219" s="136" t="s">
        <v>166</v>
      </c>
      <c r="B219" s="137" t="s">
        <v>28</v>
      </c>
      <c r="C219" s="97"/>
      <c r="D219" s="97"/>
      <c r="E219" s="97" t="s">
        <v>27</v>
      </c>
      <c r="F219" s="97"/>
      <c r="G219" s="182"/>
      <c r="H219" s="60">
        <f t="shared" si="14"/>
        <v>2</v>
      </c>
      <c r="I219" s="68"/>
    </row>
    <row r="220" spans="1:9" ht="15.75" customHeight="1" thickBot="1" x14ac:dyDescent="0.3">
      <c r="A220" s="38"/>
      <c r="B220" s="40"/>
      <c r="C220" s="142" t="s">
        <v>25</v>
      </c>
      <c r="D220" s="143"/>
      <c r="E220" s="70"/>
      <c r="F220" s="70"/>
      <c r="G220" s="71"/>
      <c r="H220" s="128">
        <f>SUM(H211:H219)</f>
        <v>4</v>
      </c>
      <c r="I220" s="72">
        <v>36</v>
      </c>
    </row>
    <row r="221" spans="1:9" ht="26.25" thickBot="1" x14ac:dyDescent="0.3">
      <c r="A221" s="73" t="s">
        <v>50</v>
      </c>
      <c r="B221" s="74"/>
      <c r="C221" s="75"/>
      <c r="D221" s="76"/>
      <c r="E221" s="77">
        <f>IF(I220=0,"N/A",(H220*100)/I220)</f>
        <v>11.111111111111111</v>
      </c>
      <c r="F221" s="183" t="s">
        <v>34</v>
      </c>
      <c r="G221" s="79"/>
      <c r="H221" s="80"/>
      <c r="I221" s="81"/>
    </row>
    <row r="222" spans="1:9" ht="26.25" thickBot="1" x14ac:dyDescent="0.3">
      <c r="A222" s="44" t="s">
        <v>167</v>
      </c>
      <c r="B222" s="48" t="s">
        <v>23</v>
      </c>
      <c r="C222" s="107">
        <v>0</v>
      </c>
      <c r="D222" s="108">
        <v>1</v>
      </c>
      <c r="E222" s="109">
        <v>2</v>
      </c>
      <c r="F222" s="46">
        <v>3</v>
      </c>
      <c r="G222" s="110">
        <v>4</v>
      </c>
      <c r="H222" s="48" t="s">
        <v>24</v>
      </c>
      <c r="I222" s="48" t="s">
        <v>25</v>
      </c>
    </row>
    <row r="223" spans="1:9" ht="15.75" customHeight="1" x14ac:dyDescent="0.25">
      <c r="A223" s="177" t="s">
        <v>168</v>
      </c>
      <c r="B223" s="92"/>
      <c r="C223" s="144" t="s">
        <v>27</v>
      </c>
      <c r="D223" s="91"/>
      <c r="E223" s="91"/>
      <c r="F223" s="91"/>
      <c r="G223" s="92"/>
      <c r="H223" s="60">
        <f t="shared" ref="H223:H228" si="15">+IF(C223="A",0,IF(D223="A",1,IF(E223="A",2,IF(F223="A",3,IF(G223="A",4,"")))))</f>
        <v>0</v>
      </c>
      <c r="I223" s="54"/>
    </row>
    <row r="224" spans="1:9" ht="23.25" customHeight="1" x14ac:dyDescent="0.25">
      <c r="A224" s="222" t="s">
        <v>169</v>
      </c>
      <c r="B224" s="93"/>
      <c r="C224" s="94" t="s">
        <v>27</v>
      </c>
      <c r="D224" s="58"/>
      <c r="E224" s="58"/>
      <c r="F224" s="58"/>
      <c r="G224" s="93"/>
      <c r="H224" s="60">
        <f t="shared" si="15"/>
        <v>0</v>
      </c>
      <c r="I224" s="61"/>
    </row>
    <row r="225" spans="1:9" ht="27" customHeight="1" x14ac:dyDescent="0.25">
      <c r="A225" s="222" t="s">
        <v>170</v>
      </c>
      <c r="B225" s="93"/>
      <c r="C225" s="94" t="s">
        <v>27</v>
      </c>
      <c r="D225" s="58"/>
      <c r="E225" s="58"/>
      <c r="F225" s="58"/>
      <c r="G225" s="93"/>
      <c r="H225" s="60">
        <f t="shared" si="15"/>
        <v>0</v>
      </c>
      <c r="I225" s="61"/>
    </row>
    <row r="226" spans="1:9" x14ac:dyDescent="0.25">
      <c r="A226" s="222" t="s">
        <v>171</v>
      </c>
      <c r="B226" s="93"/>
      <c r="C226" s="94" t="s">
        <v>27</v>
      </c>
      <c r="D226" s="58"/>
      <c r="E226" s="58"/>
      <c r="F226" s="58"/>
      <c r="G226" s="93"/>
      <c r="H226" s="60">
        <f t="shared" si="15"/>
        <v>0</v>
      </c>
      <c r="I226" s="61"/>
    </row>
    <row r="227" spans="1:9" ht="25.5" customHeight="1" x14ac:dyDescent="0.25">
      <c r="A227" s="62" t="s">
        <v>172</v>
      </c>
      <c r="B227" s="93"/>
      <c r="C227" s="94" t="s">
        <v>27</v>
      </c>
      <c r="D227" s="58"/>
      <c r="E227" s="58"/>
      <c r="F227" s="58"/>
      <c r="G227" s="93"/>
      <c r="H227" s="60">
        <f t="shared" si="15"/>
        <v>0</v>
      </c>
      <c r="I227" s="61"/>
    </row>
    <row r="228" spans="1:9" ht="25.5" customHeight="1" thickBot="1" x14ac:dyDescent="0.3">
      <c r="A228" s="136" t="s">
        <v>173</v>
      </c>
      <c r="B228" s="100"/>
      <c r="C228" s="147" t="s">
        <v>27</v>
      </c>
      <c r="D228" s="99"/>
      <c r="E228" s="99"/>
      <c r="F228" s="99"/>
      <c r="G228" s="124"/>
      <c r="H228" s="60">
        <f t="shared" si="15"/>
        <v>0</v>
      </c>
      <c r="I228" s="68"/>
    </row>
    <row r="229" spans="1:9" ht="15.75" customHeight="1" thickBot="1" x14ac:dyDescent="0.3">
      <c r="A229" s="38"/>
      <c r="B229" s="40"/>
      <c r="C229" s="142" t="s">
        <v>25</v>
      </c>
      <c r="D229" s="143"/>
      <c r="E229" s="70"/>
      <c r="F229" s="70"/>
      <c r="G229" s="71"/>
      <c r="H229" s="128">
        <f>SUM(H223:H228)</f>
        <v>0</v>
      </c>
      <c r="I229" s="72">
        <f>IF(B223="N/A",0,4)+IF(B224="N/A",0,4)+IF(B225="N/A",0,4)+IF(B226="N/A",0,4)+IF(B227="N/A",0,4)+IF(B228="N/A",0,4)</f>
        <v>24</v>
      </c>
    </row>
    <row r="230" spans="1:9" ht="17.25" customHeight="1" thickBot="1" x14ac:dyDescent="0.3">
      <c r="A230" s="73" t="s">
        <v>50</v>
      </c>
      <c r="B230" s="74"/>
      <c r="C230" s="75"/>
      <c r="D230" s="76"/>
      <c r="E230" s="77">
        <f>IF(I229=0,"N/A",(H229*100)/I229)</f>
        <v>0</v>
      </c>
      <c r="F230" s="183" t="s">
        <v>34</v>
      </c>
      <c r="G230" s="79"/>
      <c r="H230" s="80"/>
      <c r="I230" s="81"/>
    </row>
    <row r="231" spans="1:9" ht="26.25" thickBot="1" x14ac:dyDescent="0.3">
      <c r="A231" s="44" t="s">
        <v>174</v>
      </c>
      <c r="B231" s="48" t="s">
        <v>23</v>
      </c>
      <c r="C231" s="107">
        <v>0</v>
      </c>
      <c r="D231" s="108">
        <v>1</v>
      </c>
      <c r="E231" s="109">
        <v>2</v>
      </c>
      <c r="F231" s="46">
        <v>3</v>
      </c>
      <c r="G231" s="110">
        <v>4</v>
      </c>
      <c r="H231" s="48" t="s">
        <v>24</v>
      </c>
      <c r="I231" s="48" t="s">
        <v>25</v>
      </c>
    </row>
    <row r="232" spans="1:9" ht="39.75" customHeight="1" x14ac:dyDescent="0.25">
      <c r="A232" s="223" t="s">
        <v>175</v>
      </c>
      <c r="B232" s="92" t="s">
        <v>28</v>
      </c>
      <c r="C232" s="144" t="s">
        <v>27</v>
      </c>
      <c r="D232" s="132"/>
      <c r="E232" s="132"/>
      <c r="F232" s="132"/>
      <c r="G232" s="92"/>
      <c r="H232" s="60">
        <f t="shared" ref="H232:H243" si="16">+IF(C232="A",0,IF(D232="A",1,IF(E232="A",2,IF(F232="A",3,IF(G232="A",4,"")))))</f>
        <v>0</v>
      </c>
      <c r="I232" s="54"/>
    </row>
    <row r="233" spans="1:9" ht="25.5" x14ac:dyDescent="0.25">
      <c r="A233" s="222" t="s">
        <v>176</v>
      </c>
      <c r="B233" s="93" t="s">
        <v>28</v>
      </c>
      <c r="C233" s="94" t="s">
        <v>27</v>
      </c>
      <c r="D233" s="57"/>
      <c r="E233" s="57"/>
      <c r="F233" s="57"/>
      <c r="G233" s="93"/>
      <c r="H233" s="60">
        <f t="shared" si="16"/>
        <v>0</v>
      </c>
      <c r="I233" s="61"/>
    </row>
    <row r="234" spans="1:9" x14ac:dyDescent="0.25">
      <c r="A234" s="222" t="s">
        <v>177</v>
      </c>
      <c r="B234" s="93" t="s">
        <v>28</v>
      </c>
      <c r="C234" s="94" t="s">
        <v>27</v>
      </c>
      <c r="D234" s="57"/>
      <c r="E234" s="57"/>
      <c r="F234" s="57"/>
      <c r="G234" s="93"/>
      <c r="H234" s="60">
        <f t="shared" si="16"/>
        <v>0</v>
      </c>
      <c r="I234" s="61"/>
    </row>
    <row r="235" spans="1:9" x14ac:dyDescent="0.25">
      <c r="A235" s="222" t="s">
        <v>178</v>
      </c>
      <c r="B235" s="93" t="s">
        <v>28</v>
      </c>
      <c r="C235" s="94" t="s">
        <v>27</v>
      </c>
      <c r="D235" s="57"/>
      <c r="E235" s="57"/>
      <c r="F235" s="57"/>
      <c r="G235" s="93"/>
      <c r="H235" s="60">
        <f t="shared" si="16"/>
        <v>0</v>
      </c>
      <c r="I235" s="61"/>
    </row>
    <row r="236" spans="1:9" ht="25.5" x14ac:dyDescent="0.25">
      <c r="A236" s="222" t="s">
        <v>179</v>
      </c>
      <c r="B236" s="93" t="s">
        <v>28</v>
      </c>
      <c r="C236" s="94" t="s">
        <v>27</v>
      </c>
      <c r="D236" s="57"/>
      <c r="E236" s="57"/>
      <c r="F236" s="57"/>
      <c r="G236" s="93"/>
      <c r="H236" s="60">
        <f t="shared" si="16"/>
        <v>0</v>
      </c>
      <c r="I236" s="61"/>
    </row>
    <row r="237" spans="1:9" ht="25.5" x14ac:dyDescent="0.25">
      <c r="A237" s="222" t="s">
        <v>180</v>
      </c>
      <c r="B237" s="93" t="s">
        <v>28</v>
      </c>
      <c r="C237" s="94" t="s">
        <v>27</v>
      </c>
      <c r="D237" s="57"/>
      <c r="E237" s="57"/>
      <c r="F237" s="57"/>
      <c r="G237" s="93"/>
      <c r="H237" s="60">
        <f t="shared" si="16"/>
        <v>0</v>
      </c>
      <c r="I237" s="61"/>
    </row>
    <row r="238" spans="1:9" x14ac:dyDescent="0.25">
      <c r="A238" s="222" t="s">
        <v>181</v>
      </c>
      <c r="B238" s="93"/>
      <c r="C238" s="94" t="s">
        <v>27</v>
      </c>
      <c r="D238" s="57" t="s">
        <v>28</v>
      </c>
      <c r="E238" s="57"/>
      <c r="F238" s="57"/>
      <c r="G238" s="93"/>
      <c r="H238" s="60">
        <f t="shared" si="16"/>
        <v>0</v>
      </c>
      <c r="I238" s="61"/>
    </row>
    <row r="239" spans="1:9" ht="25.5" x14ac:dyDescent="0.25">
      <c r="A239" s="224" t="s">
        <v>182</v>
      </c>
      <c r="B239" s="225"/>
      <c r="C239" s="134" t="s">
        <v>27</v>
      </c>
      <c r="D239" s="138"/>
      <c r="E239" s="64"/>
      <c r="F239" s="138"/>
      <c r="G239" s="124"/>
      <c r="H239" s="60">
        <f t="shared" si="16"/>
        <v>0</v>
      </c>
      <c r="I239" s="61"/>
    </row>
    <row r="240" spans="1:9" x14ac:dyDescent="0.25">
      <c r="A240" s="220" t="s">
        <v>183</v>
      </c>
      <c r="B240" s="93"/>
      <c r="C240" s="94" t="s">
        <v>27</v>
      </c>
      <c r="D240" s="57"/>
      <c r="E240" s="57"/>
      <c r="F240" s="57"/>
      <c r="G240" s="93"/>
      <c r="H240" s="60">
        <v>0</v>
      </c>
      <c r="I240" s="61"/>
    </row>
    <row r="241" spans="1:11" ht="25.5" x14ac:dyDescent="0.25">
      <c r="A241" s="220" t="s">
        <v>184</v>
      </c>
      <c r="B241" s="93"/>
      <c r="C241" s="94" t="s">
        <v>27</v>
      </c>
      <c r="D241" s="57"/>
      <c r="E241" s="57"/>
      <c r="F241" s="57"/>
      <c r="G241" s="93"/>
      <c r="H241" s="221">
        <v>0</v>
      </c>
      <c r="I241" s="61"/>
    </row>
    <row r="242" spans="1:11" x14ac:dyDescent="0.25">
      <c r="A242" s="220" t="s">
        <v>185</v>
      </c>
      <c r="B242" s="93"/>
      <c r="C242" s="94" t="s">
        <v>27</v>
      </c>
      <c r="D242" s="57"/>
      <c r="E242" s="57"/>
      <c r="F242" s="57"/>
      <c r="G242" s="93"/>
      <c r="H242" s="221">
        <v>0</v>
      </c>
      <c r="I242" s="61"/>
    </row>
    <row r="243" spans="1:11" ht="21" customHeight="1" thickBot="1" x14ac:dyDescent="0.3">
      <c r="A243" s="226" t="s">
        <v>186</v>
      </c>
      <c r="B243" s="100" t="s">
        <v>28</v>
      </c>
      <c r="C243" s="147" t="s">
        <v>27</v>
      </c>
      <c r="D243" s="98"/>
      <c r="E243" s="98"/>
      <c r="F243" s="98"/>
      <c r="G243" s="100"/>
      <c r="H243" s="53">
        <f t="shared" si="16"/>
        <v>0</v>
      </c>
      <c r="I243" s="68"/>
    </row>
    <row r="244" spans="1:11" ht="15.75" thickBot="1" x14ac:dyDescent="0.3">
      <c r="A244" s="227"/>
      <c r="B244" s="228"/>
      <c r="C244" s="142" t="s">
        <v>25</v>
      </c>
      <c r="D244" s="143"/>
      <c r="E244" s="70"/>
      <c r="F244" s="70"/>
      <c r="G244" s="71"/>
      <c r="H244" s="128">
        <f>SUM(H232:H243)</f>
        <v>0</v>
      </c>
      <c r="I244" s="72">
        <v>44</v>
      </c>
    </row>
    <row r="245" spans="1:11" ht="15.75" thickBot="1" x14ac:dyDescent="0.3">
      <c r="A245" s="73" t="s">
        <v>50</v>
      </c>
      <c r="B245" s="74"/>
      <c r="C245" s="75"/>
      <c r="D245" s="76"/>
      <c r="E245" s="77">
        <f>IF(I244=0,"N/A",(H244*100)/I244)</f>
        <v>0</v>
      </c>
      <c r="F245" s="183" t="s">
        <v>34</v>
      </c>
      <c r="G245" s="79"/>
      <c r="H245" s="80"/>
      <c r="I245" s="81"/>
    </row>
    <row r="246" spans="1:11" ht="26.25" thickBot="1" x14ac:dyDescent="0.3">
      <c r="A246" s="44" t="s">
        <v>187</v>
      </c>
      <c r="B246" s="48" t="s">
        <v>23</v>
      </c>
      <c r="C246" s="107">
        <v>0</v>
      </c>
      <c r="D246" s="108">
        <v>1</v>
      </c>
      <c r="E246" s="109">
        <v>2</v>
      </c>
      <c r="F246" s="46">
        <v>3</v>
      </c>
      <c r="G246" s="110">
        <v>4</v>
      </c>
      <c r="H246" s="48" t="s">
        <v>24</v>
      </c>
      <c r="I246" s="48" t="s">
        <v>25</v>
      </c>
    </row>
    <row r="247" spans="1:11" x14ac:dyDescent="0.25">
      <c r="A247" s="177" t="s">
        <v>188</v>
      </c>
      <c r="B247" s="92" t="s">
        <v>23</v>
      </c>
      <c r="C247" s="144" t="s">
        <v>28</v>
      </c>
      <c r="D247" s="91"/>
      <c r="E247" s="91"/>
      <c r="F247" s="91"/>
      <c r="G247" s="92"/>
      <c r="H247" s="60" t="str">
        <f t="shared" ref="H247:H255" si="17">+IF(C247="A",0,IF(D247="A",1,IF(E247="A",2,IF(F247="A",3,IF(G247="A",4,"")))))</f>
        <v/>
      </c>
      <c r="I247" s="54"/>
    </row>
    <row r="248" spans="1:11" x14ac:dyDescent="0.25">
      <c r="A248" s="62" t="s">
        <v>189</v>
      </c>
      <c r="B248" s="93" t="s">
        <v>23</v>
      </c>
      <c r="C248" s="94" t="s">
        <v>28</v>
      </c>
      <c r="D248" s="58"/>
      <c r="E248" s="58"/>
      <c r="F248" s="58"/>
      <c r="G248" s="93"/>
      <c r="H248" s="60" t="str">
        <f t="shared" si="17"/>
        <v/>
      </c>
      <c r="I248" s="61"/>
    </row>
    <row r="249" spans="1:11" x14ac:dyDescent="0.25">
      <c r="A249" s="62" t="s">
        <v>190</v>
      </c>
      <c r="B249" s="93" t="s">
        <v>23</v>
      </c>
      <c r="C249" s="94" t="s">
        <v>28</v>
      </c>
      <c r="D249" s="58"/>
      <c r="E249" s="58"/>
      <c r="F249" s="58"/>
      <c r="G249" s="93"/>
      <c r="H249" s="60" t="str">
        <f t="shared" si="17"/>
        <v/>
      </c>
      <c r="I249" s="61"/>
    </row>
    <row r="250" spans="1:11" x14ac:dyDescent="0.25">
      <c r="A250" s="62" t="s">
        <v>191</v>
      </c>
      <c r="B250" s="93" t="s">
        <v>23</v>
      </c>
      <c r="C250" s="94" t="s">
        <v>28</v>
      </c>
      <c r="D250" s="58"/>
      <c r="E250" s="58"/>
      <c r="F250" s="58"/>
      <c r="G250" s="93"/>
      <c r="H250" s="60" t="str">
        <f t="shared" si="17"/>
        <v/>
      </c>
      <c r="I250" s="61"/>
    </row>
    <row r="251" spans="1:11" x14ac:dyDescent="0.25">
      <c r="A251" s="62" t="s">
        <v>192</v>
      </c>
      <c r="B251" s="93" t="s">
        <v>23</v>
      </c>
      <c r="C251" s="94" t="s">
        <v>28</v>
      </c>
      <c r="D251" s="58"/>
      <c r="E251" s="58"/>
      <c r="F251" s="58"/>
      <c r="G251" s="93"/>
      <c r="H251" s="60" t="str">
        <f t="shared" si="17"/>
        <v/>
      </c>
      <c r="I251" s="61"/>
    </row>
    <row r="252" spans="1:11" x14ac:dyDescent="0.25">
      <c r="A252" s="62" t="s">
        <v>193</v>
      </c>
      <c r="B252" s="93" t="s">
        <v>23</v>
      </c>
      <c r="C252" s="94" t="s">
        <v>28</v>
      </c>
      <c r="D252" s="58"/>
      <c r="E252" s="58"/>
      <c r="F252" s="58"/>
      <c r="G252" s="93"/>
      <c r="H252" s="60" t="str">
        <f t="shared" si="17"/>
        <v/>
      </c>
      <c r="I252" s="61"/>
    </row>
    <row r="253" spans="1:11" s="216" customFormat="1" x14ac:dyDescent="0.25">
      <c r="A253" s="62" t="s">
        <v>194</v>
      </c>
      <c r="B253" s="93" t="s">
        <v>23</v>
      </c>
      <c r="C253" s="94" t="s">
        <v>28</v>
      </c>
      <c r="D253" s="58"/>
      <c r="E253" s="58"/>
      <c r="F253" s="58"/>
      <c r="G253" s="93"/>
      <c r="H253" s="60" t="str">
        <f t="shared" si="17"/>
        <v/>
      </c>
      <c r="I253" s="61"/>
      <c r="J253" s="4"/>
      <c r="K253" s="4"/>
    </row>
    <row r="254" spans="1:11" ht="25.5" customHeight="1" x14ac:dyDescent="0.25">
      <c r="A254" s="62" t="s">
        <v>195</v>
      </c>
      <c r="B254" s="93" t="s">
        <v>23</v>
      </c>
      <c r="C254" s="94" t="s">
        <v>28</v>
      </c>
      <c r="D254" s="58"/>
      <c r="E254" s="58"/>
      <c r="F254" s="58"/>
      <c r="G254" s="93"/>
      <c r="H254" s="60" t="str">
        <f t="shared" si="17"/>
        <v/>
      </c>
      <c r="I254" s="61"/>
    </row>
    <row r="255" spans="1:11" ht="29.25" customHeight="1" thickBot="1" x14ac:dyDescent="0.3">
      <c r="A255" s="136" t="s">
        <v>196</v>
      </c>
      <c r="B255" s="100" t="s">
        <v>23</v>
      </c>
      <c r="C255" s="147" t="s">
        <v>28</v>
      </c>
      <c r="D255" s="99"/>
      <c r="E255" s="99"/>
      <c r="F255" s="99"/>
      <c r="G255" s="124"/>
      <c r="H255" s="60" t="str">
        <f t="shared" si="17"/>
        <v/>
      </c>
      <c r="I255" s="68"/>
    </row>
    <row r="256" spans="1:11" ht="15.75" customHeight="1" thickBot="1" x14ac:dyDescent="0.3">
      <c r="A256" s="229"/>
      <c r="B256" s="230"/>
      <c r="C256" s="142" t="s">
        <v>25</v>
      </c>
      <c r="D256" s="143"/>
      <c r="E256" s="70"/>
      <c r="F256" s="70"/>
      <c r="G256" s="71"/>
      <c r="H256" s="128">
        <f>SUM(H247:H255)</f>
        <v>0</v>
      </c>
      <c r="I256" s="72">
        <f>IF(B247="N/A",0,4)+IF(B248="N/A",0,4)+IF(B249="N/A",0,4)+IF(B250="N/A",0,4)+IF(B251="N/A",0,4)+IF(B252="N/A",0,4)+IF(B253="N/A",0,4)+IF(B254="N/A",0,4)+IF(B255="N/A",0,4)</f>
        <v>0</v>
      </c>
    </row>
    <row r="257" spans="1:9" ht="18" customHeight="1" thickBot="1" x14ac:dyDescent="0.3">
      <c r="A257" s="73" t="s">
        <v>50</v>
      </c>
      <c r="B257" s="74"/>
      <c r="C257" s="75"/>
      <c r="D257" s="76"/>
      <c r="E257" s="77" t="str">
        <f>IF(I256=0,"N/A",(H256*100)/I256)</f>
        <v>N/A</v>
      </c>
      <c r="F257" s="183" t="s">
        <v>34</v>
      </c>
      <c r="G257" s="79"/>
      <c r="H257" s="80"/>
      <c r="I257" s="81"/>
    </row>
    <row r="258" spans="1:9" ht="26.25" thickBot="1" x14ac:dyDescent="0.3">
      <c r="A258" s="44" t="s">
        <v>197</v>
      </c>
      <c r="B258" s="48" t="s">
        <v>23</v>
      </c>
      <c r="C258" s="107">
        <v>0</v>
      </c>
      <c r="D258" s="108">
        <v>1</v>
      </c>
      <c r="E258" s="109">
        <v>2</v>
      </c>
      <c r="F258" s="46">
        <v>3</v>
      </c>
      <c r="G258" s="110">
        <v>4</v>
      </c>
      <c r="H258" s="48" t="s">
        <v>24</v>
      </c>
      <c r="I258" s="48" t="s">
        <v>25</v>
      </c>
    </row>
    <row r="259" spans="1:9" ht="29.25" customHeight="1" x14ac:dyDescent="0.25">
      <c r="A259" s="223" t="s">
        <v>198</v>
      </c>
      <c r="B259" s="92"/>
      <c r="C259" s="144" t="s">
        <v>27</v>
      </c>
      <c r="D259" s="91" t="s">
        <v>28</v>
      </c>
      <c r="E259" s="91"/>
      <c r="F259" s="91"/>
      <c r="G259" s="92"/>
      <c r="H259" s="60">
        <f t="shared" ref="H259:H266" si="18">+IF(C259="A",0,IF(D259="A",1,IF(E259="A",2,IF(F259="A",3,IF(G259="A",4,"")))))</f>
        <v>0</v>
      </c>
      <c r="I259" s="54"/>
    </row>
    <row r="260" spans="1:9" ht="24.75" customHeight="1" x14ac:dyDescent="0.25">
      <c r="A260" s="222" t="s">
        <v>199</v>
      </c>
      <c r="B260" s="93"/>
      <c r="C260" s="94" t="s">
        <v>27</v>
      </c>
      <c r="D260" s="58"/>
      <c r="E260" s="58"/>
      <c r="F260" s="58"/>
      <c r="G260" s="93"/>
      <c r="H260" s="60">
        <f t="shared" si="18"/>
        <v>0</v>
      </c>
      <c r="I260" s="61"/>
    </row>
    <row r="261" spans="1:9" ht="24.75" customHeight="1" x14ac:dyDescent="0.25">
      <c r="A261" s="220" t="s">
        <v>200</v>
      </c>
      <c r="B261" s="93"/>
      <c r="C261" s="94" t="s">
        <v>27</v>
      </c>
      <c r="D261" s="58"/>
      <c r="E261" s="58"/>
      <c r="F261" s="58"/>
      <c r="G261" s="93"/>
      <c r="H261" s="60">
        <v>0</v>
      </c>
      <c r="I261" s="61"/>
    </row>
    <row r="262" spans="1:9" ht="24.75" customHeight="1" x14ac:dyDescent="0.25">
      <c r="A262" s="220" t="s">
        <v>201</v>
      </c>
      <c r="B262" s="93"/>
      <c r="C262" s="94" t="s">
        <v>27</v>
      </c>
      <c r="D262" s="58"/>
      <c r="E262" s="58"/>
      <c r="F262" s="58"/>
      <c r="G262" s="93"/>
      <c r="H262" s="60">
        <v>0</v>
      </c>
      <c r="I262" s="61"/>
    </row>
    <row r="263" spans="1:9" ht="23.25" customHeight="1" x14ac:dyDescent="0.25">
      <c r="A263" s="222" t="s">
        <v>202</v>
      </c>
      <c r="B263" s="93"/>
      <c r="C263" s="94" t="s">
        <v>27</v>
      </c>
      <c r="D263" s="58"/>
      <c r="E263" s="58"/>
      <c r="F263" s="58"/>
      <c r="G263" s="93"/>
      <c r="H263" s="60">
        <f t="shared" si="18"/>
        <v>0</v>
      </c>
      <c r="I263" s="61"/>
    </row>
    <row r="264" spans="1:9" ht="25.5" x14ac:dyDescent="0.25">
      <c r="A264" s="222" t="s">
        <v>203</v>
      </c>
      <c r="B264" s="93"/>
      <c r="C264" s="94" t="s">
        <v>27</v>
      </c>
      <c r="D264" s="58"/>
      <c r="E264" s="58"/>
      <c r="F264" s="58"/>
      <c r="G264" s="93"/>
      <c r="H264" s="60">
        <f t="shared" si="18"/>
        <v>0</v>
      </c>
      <c r="I264" s="61"/>
    </row>
    <row r="265" spans="1:9" ht="15" customHeight="1" x14ac:dyDescent="0.25">
      <c r="A265" s="222" t="s">
        <v>204</v>
      </c>
      <c r="B265" s="93"/>
      <c r="C265" s="94" t="s">
        <v>27</v>
      </c>
      <c r="D265" s="58"/>
      <c r="E265" s="58"/>
      <c r="F265" s="58"/>
      <c r="G265" s="93"/>
      <c r="H265" s="60">
        <f t="shared" si="18"/>
        <v>0</v>
      </c>
      <c r="I265" s="61"/>
    </row>
    <row r="266" spans="1:9" ht="26.25" thickBot="1" x14ac:dyDescent="0.3">
      <c r="A266" s="226" t="s">
        <v>205</v>
      </c>
      <c r="B266" s="100"/>
      <c r="C266" s="147" t="s">
        <v>27</v>
      </c>
      <c r="D266" s="99"/>
      <c r="E266" s="99"/>
      <c r="F266" s="99"/>
      <c r="G266" s="124"/>
      <c r="H266" s="60">
        <f t="shared" si="18"/>
        <v>0</v>
      </c>
      <c r="I266" s="68"/>
    </row>
    <row r="267" spans="1:9" ht="15.75" thickBot="1" x14ac:dyDescent="0.3">
      <c r="A267" s="227"/>
      <c r="B267" s="228"/>
      <c r="C267" s="142" t="s">
        <v>25</v>
      </c>
      <c r="D267" s="143"/>
      <c r="E267" s="70"/>
      <c r="F267" s="70"/>
      <c r="G267" s="71"/>
      <c r="H267" s="128">
        <f>SUM(H259:H266)</f>
        <v>0</v>
      </c>
      <c r="I267" s="72">
        <v>32</v>
      </c>
    </row>
    <row r="268" spans="1:9" ht="15.75" customHeight="1" thickBot="1" x14ac:dyDescent="0.3">
      <c r="A268" s="73" t="s">
        <v>50</v>
      </c>
      <c r="B268" s="74"/>
      <c r="C268" s="75"/>
      <c r="D268" s="76"/>
      <c r="E268" s="77">
        <f>IF(I267=0,"N/A",(H267*100)/I267)</f>
        <v>0</v>
      </c>
      <c r="F268" s="183" t="s">
        <v>34</v>
      </c>
      <c r="G268" s="79"/>
      <c r="H268" s="80"/>
      <c r="I268" s="81"/>
    </row>
    <row r="269" spans="1:9" ht="26.25" thickBot="1" x14ac:dyDescent="0.3">
      <c r="A269" s="44" t="s">
        <v>206</v>
      </c>
      <c r="B269" s="48" t="s">
        <v>23</v>
      </c>
      <c r="C269" s="107">
        <v>0</v>
      </c>
      <c r="D269" s="108">
        <v>1</v>
      </c>
      <c r="E269" s="109">
        <v>2</v>
      </c>
      <c r="F269" s="46">
        <v>3</v>
      </c>
      <c r="G269" s="110">
        <v>4</v>
      </c>
      <c r="H269" s="48" t="s">
        <v>24</v>
      </c>
      <c r="I269" s="48" t="s">
        <v>25</v>
      </c>
    </row>
    <row r="270" spans="1:9" ht="34.5" customHeight="1" x14ac:dyDescent="0.25">
      <c r="A270" s="177" t="s">
        <v>207</v>
      </c>
      <c r="B270" s="92" t="s">
        <v>28</v>
      </c>
      <c r="C270" s="144"/>
      <c r="D270" s="91"/>
      <c r="E270" s="91" t="s">
        <v>27</v>
      </c>
      <c r="F270" s="91"/>
      <c r="G270" s="92"/>
      <c r="H270" s="60">
        <f t="shared" ref="H270:H275" si="19">+IF(C270="A",0,IF(D270="A",1,IF(E270="A",2,IF(F270="A",3,IF(G270="A",4,"")))))</f>
        <v>2</v>
      </c>
      <c r="I270" s="54"/>
    </row>
    <row r="271" spans="1:9" ht="30.75" customHeight="1" x14ac:dyDescent="0.25">
      <c r="A271" s="62" t="s">
        <v>208</v>
      </c>
      <c r="B271" s="93" t="s">
        <v>28</v>
      </c>
      <c r="C271" s="94"/>
      <c r="D271" s="58"/>
      <c r="E271" s="58" t="s">
        <v>27</v>
      </c>
      <c r="F271" s="58"/>
      <c r="G271" s="93"/>
      <c r="H271" s="60">
        <f t="shared" si="19"/>
        <v>2</v>
      </c>
      <c r="I271" s="61"/>
    </row>
    <row r="272" spans="1:9" ht="25.5" customHeight="1" x14ac:dyDescent="0.25">
      <c r="A272" s="62" t="s">
        <v>209</v>
      </c>
      <c r="B272" s="93" t="s">
        <v>28</v>
      </c>
      <c r="C272" s="94" t="s">
        <v>27</v>
      </c>
      <c r="D272" s="58"/>
      <c r="E272" s="58"/>
      <c r="F272" s="58"/>
      <c r="G272" s="93"/>
      <c r="H272" s="60">
        <f t="shared" si="19"/>
        <v>0</v>
      </c>
      <c r="I272" s="61"/>
    </row>
    <row r="273" spans="1:9" ht="24.75" customHeight="1" x14ac:dyDescent="0.25">
      <c r="A273" s="62" t="s">
        <v>210</v>
      </c>
      <c r="B273" s="93" t="s">
        <v>28</v>
      </c>
      <c r="C273" s="94" t="s">
        <v>27</v>
      </c>
      <c r="D273" s="58"/>
      <c r="E273" s="58"/>
      <c r="F273" s="58"/>
      <c r="G273" s="93"/>
      <c r="H273" s="60">
        <f t="shared" si="19"/>
        <v>0</v>
      </c>
      <c r="I273" s="61"/>
    </row>
    <row r="274" spans="1:9" ht="27.75" customHeight="1" x14ac:dyDescent="0.25">
      <c r="A274" s="62" t="s">
        <v>211</v>
      </c>
      <c r="B274" s="93" t="s">
        <v>28</v>
      </c>
      <c r="C274" s="94"/>
      <c r="D274" s="58"/>
      <c r="E274" s="58"/>
      <c r="F274" s="58" t="s">
        <v>27</v>
      </c>
      <c r="G274" s="93"/>
      <c r="H274" s="60">
        <f t="shared" si="19"/>
        <v>3</v>
      </c>
      <c r="I274" s="61"/>
    </row>
    <row r="275" spans="1:9" ht="15.75" customHeight="1" thickBot="1" x14ac:dyDescent="0.3">
      <c r="A275" s="136" t="s">
        <v>212</v>
      </c>
      <c r="B275" s="100" t="s">
        <v>28</v>
      </c>
      <c r="C275" s="147" t="s">
        <v>27</v>
      </c>
      <c r="D275" s="99"/>
      <c r="E275" s="99"/>
      <c r="F275" s="99"/>
      <c r="G275" s="124"/>
      <c r="H275" s="60">
        <f t="shared" si="19"/>
        <v>0</v>
      </c>
      <c r="I275" s="68"/>
    </row>
    <row r="276" spans="1:9" ht="15.75" customHeight="1" thickBot="1" x14ac:dyDescent="0.3">
      <c r="A276" s="229"/>
      <c r="B276" s="230"/>
      <c r="C276" s="142" t="s">
        <v>25</v>
      </c>
      <c r="D276" s="143"/>
      <c r="E276" s="70"/>
      <c r="F276" s="70"/>
      <c r="G276" s="71"/>
      <c r="H276" s="128">
        <f>SUM(H270:H275)</f>
        <v>7</v>
      </c>
      <c r="I276" s="72">
        <f>IF(B270="N/A",0,4)+IF(B271="N/A",0,4)+IF(B272="N/A",0,4)+IF(B273="N/A",0,4)+IF(B274="N/A",0,4)+IF(B275="N/A",0,4)</f>
        <v>24</v>
      </c>
    </row>
    <row r="277" spans="1:9" ht="15.75" customHeight="1" thickBot="1" x14ac:dyDescent="0.3">
      <c r="A277" s="73" t="s">
        <v>50</v>
      </c>
      <c r="B277" s="74"/>
      <c r="C277" s="75"/>
      <c r="D277" s="76"/>
      <c r="E277" s="77">
        <f>IF(I276=0,"N/A",(H276*100)/I276)</f>
        <v>29.166666666666668</v>
      </c>
      <c r="F277" s="183" t="s">
        <v>34</v>
      </c>
      <c r="G277" s="79"/>
      <c r="H277" s="80"/>
      <c r="I277" s="81"/>
    </row>
    <row r="278" spans="1:9" ht="26.25" thickBot="1" x14ac:dyDescent="0.3">
      <c r="A278" s="44" t="s">
        <v>213</v>
      </c>
      <c r="B278" s="48" t="s">
        <v>23</v>
      </c>
      <c r="C278" s="107">
        <v>0</v>
      </c>
      <c r="D278" s="108">
        <v>1</v>
      </c>
      <c r="E278" s="109">
        <v>2</v>
      </c>
      <c r="F278" s="46">
        <v>3</v>
      </c>
      <c r="G278" s="110">
        <v>4</v>
      </c>
      <c r="H278" s="48" t="s">
        <v>24</v>
      </c>
      <c r="I278" s="48" t="s">
        <v>25</v>
      </c>
    </row>
    <row r="279" spans="1:9" x14ac:dyDescent="0.25">
      <c r="A279" s="177" t="s">
        <v>214</v>
      </c>
      <c r="B279" s="92"/>
      <c r="C279" s="144" t="s">
        <v>27</v>
      </c>
      <c r="D279" s="132"/>
      <c r="E279" s="132"/>
      <c r="F279" s="132"/>
      <c r="G279" s="92"/>
      <c r="H279" s="60">
        <f t="shared" ref="H279:H287" si="20">+IF(C279="A",0,IF(D279="A",1,IF(E279="A",2,IF(F279="A",3,IF(G279="A",4,"")))))</f>
        <v>0</v>
      </c>
      <c r="I279" s="54"/>
    </row>
    <row r="280" spans="1:9" x14ac:dyDescent="0.25">
      <c r="A280" s="62" t="s">
        <v>215</v>
      </c>
      <c r="B280" s="93"/>
      <c r="C280" s="94" t="s">
        <v>27</v>
      </c>
      <c r="D280" s="57"/>
      <c r="E280" s="57"/>
      <c r="F280" s="57"/>
      <c r="G280" s="93"/>
      <c r="H280" s="60">
        <f t="shared" si="20"/>
        <v>0</v>
      </c>
      <c r="I280" s="61"/>
    </row>
    <row r="281" spans="1:9" ht="30" customHeight="1" x14ac:dyDescent="0.25">
      <c r="A281" s="62" t="s">
        <v>216</v>
      </c>
      <c r="B281" s="93"/>
      <c r="C281" s="94" t="s">
        <v>27</v>
      </c>
      <c r="D281" s="57"/>
      <c r="E281" s="57"/>
      <c r="F281" s="57"/>
      <c r="G281" s="93"/>
      <c r="H281" s="60">
        <f t="shared" si="20"/>
        <v>0</v>
      </c>
      <c r="I281" s="61"/>
    </row>
    <row r="282" spans="1:9" ht="30" customHeight="1" x14ac:dyDescent="0.25">
      <c r="A282" s="62" t="s">
        <v>217</v>
      </c>
      <c r="B282" s="93"/>
      <c r="C282" s="94" t="s">
        <v>27</v>
      </c>
      <c r="D282" s="57"/>
      <c r="E282" s="57"/>
      <c r="F282" s="57"/>
      <c r="G282" s="93"/>
      <c r="H282" s="60">
        <f t="shared" si="20"/>
        <v>0</v>
      </c>
      <c r="I282" s="61"/>
    </row>
    <row r="283" spans="1:9" ht="30" customHeight="1" x14ac:dyDescent="0.25">
      <c r="A283" s="62" t="s">
        <v>218</v>
      </c>
      <c r="B283" s="93"/>
      <c r="C283" s="94" t="s">
        <v>27</v>
      </c>
      <c r="D283" s="57"/>
      <c r="E283" s="57"/>
      <c r="F283" s="57"/>
      <c r="G283" s="93"/>
      <c r="H283" s="60">
        <f t="shared" si="20"/>
        <v>0</v>
      </c>
      <c r="I283" s="61"/>
    </row>
    <row r="284" spans="1:9" ht="30" customHeight="1" x14ac:dyDescent="0.25">
      <c r="A284" s="62" t="s">
        <v>219</v>
      </c>
      <c r="B284" s="93"/>
      <c r="C284" s="94" t="s">
        <v>27</v>
      </c>
      <c r="D284" s="57"/>
      <c r="E284" s="57"/>
      <c r="F284" s="57"/>
      <c r="G284" s="93"/>
      <c r="H284" s="60">
        <f t="shared" si="20"/>
        <v>0</v>
      </c>
      <c r="I284" s="61"/>
    </row>
    <row r="285" spans="1:9" x14ac:dyDescent="0.25">
      <c r="A285" s="62" t="s">
        <v>220</v>
      </c>
      <c r="B285" s="93"/>
      <c r="C285" s="94" t="s">
        <v>27</v>
      </c>
      <c r="D285" s="57"/>
      <c r="E285" s="57"/>
      <c r="F285" s="57"/>
      <c r="G285" s="93"/>
      <c r="H285" s="60">
        <f t="shared" si="20"/>
        <v>0</v>
      </c>
      <c r="I285" s="61"/>
    </row>
    <row r="286" spans="1:9" x14ac:dyDescent="0.25">
      <c r="A286" s="62" t="s">
        <v>221</v>
      </c>
      <c r="B286" s="93"/>
      <c r="C286" s="94" t="s">
        <v>27</v>
      </c>
      <c r="D286" s="57"/>
      <c r="E286" s="57"/>
      <c r="F286" s="57"/>
      <c r="G286" s="93"/>
      <c r="H286" s="60">
        <f t="shared" si="20"/>
        <v>0</v>
      </c>
      <c r="I286" s="61"/>
    </row>
    <row r="287" spans="1:9" ht="26.25" thickBot="1" x14ac:dyDescent="0.3">
      <c r="A287" s="120" t="s">
        <v>222</v>
      </c>
      <c r="B287" s="225"/>
      <c r="C287" s="94" t="s">
        <v>27</v>
      </c>
      <c r="D287" s="57"/>
      <c r="E287" s="57"/>
      <c r="F287" s="57"/>
      <c r="G287" s="93"/>
      <c r="H287" s="60">
        <f t="shared" si="20"/>
        <v>0</v>
      </c>
      <c r="I287" s="68"/>
    </row>
    <row r="288" spans="1:9" ht="15.75" thickBot="1" x14ac:dyDescent="0.3">
      <c r="A288" s="229"/>
      <c r="B288" s="230"/>
      <c r="C288" s="142" t="s">
        <v>25</v>
      </c>
      <c r="D288" s="143"/>
      <c r="E288" s="70"/>
      <c r="F288" s="70"/>
      <c r="G288" s="71"/>
      <c r="H288" s="128">
        <f>SUM(H279:H287)</f>
        <v>0</v>
      </c>
      <c r="I288" s="72">
        <f>IF(B279="N/A",0,4)+IF(B280="N/A",0,4)+IF(B281="N/A",0,4)+IF(B282="N/A",0,4)+IF(B283="N/A",0,4)+IF(B284="N/A",0,4)+IF(B285="N/A",0,4)+IF(B286="N/A",0,4)+IF(B287="N/A",0,4)</f>
        <v>36</v>
      </c>
    </row>
    <row r="289" spans="1:9" ht="27" customHeight="1" thickBot="1" x14ac:dyDescent="0.3">
      <c r="A289" s="73" t="s">
        <v>50</v>
      </c>
      <c r="B289" s="74"/>
      <c r="C289" s="75"/>
      <c r="D289" s="76"/>
      <c r="E289" s="77">
        <f>IF(I288=0,"N/A",(H288*100)/I288)</f>
        <v>0</v>
      </c>
      <c r="F289" s="183" t="s">
        <v>34</v>
      </c>
      <c r="G289" s="79"/>
      <c r="H289" s="80"/>
      <c r="I289" s="81"/>
    </row>
    <row r="290" spans="1:9" ht="26.25" thickBot="1" x14ac:dyDescent="0.3">
      <c r="A290" s="44" t="s">
        <v>223</v>
      </c>
      <c r="B290" s="48" t="s">
        <v>23</v>
      </c>
      <c r="C290" s="107">
        <v>0</v>
      </c>
      <c r="D290" s="108">
        <v>1</v>
      </c>
      <c r="E290" s="109">
        <v>2</v>
      </c>
      <c r="F290" s="46">
        <v>3</v>
      </c>
      <c r="G290" s="110">
        <v>4</v>
      </c>
      <c r="H290" s="48" t="s">
        <v>24</v>
      </c>
      <c r="I290" s="48" t="s">
        <v>25</v>
      </c>
    </row>
    <row r="291" spans="1:9" x14ac:dyDescent="0.25">
      <c r="A291" s="177" t="s">
        <v>224</v>
      </c>
      <c r="B291" s="92"/>
      <c r="C291" s="144" t="s">
        <v>27</v>
      </c>
      <c r="D291" s="91"/>
      <c r="E291" s="91"/>
      <c r="F291" s="91"/>
      <c r="G291" s="178"/>
      <c r="H291" s="60">
        <f t="shared" ref="H291:H304" si="21">+IF(C291="A",0,IF(D291="A",1,IF(E291="A",2,IF(F291="A",3,IF(G291="A",4,"")))))</f>
        <v>0</v>
      </c>
      <c r="I291" s="54"/>
    </row>
    <row r="292" spans="1:9" x14ac:dyDescent="0.25">
      <c r="A292" s="62" t="s">
        <v>225</v>
      </c>
      <c r="B292" s="93"/>
      <c r="C292" s="94" t="s">
        <v>27</v>
      </c>
      <c r="D292" s="58"/>
      <c r="E292" s="58"/>
      <c r="F292" s="58"/>
      <c r="G292" s="59"/>
      <c r="H292" s="60">
        <f t="shared" si="21"/>
        <v>0</v>
      </c>
      <c r="I292" s="61"/>
    </row>
    <row r="293" spans="1:9" ht="25.5" x14ac:dyDescent="0.25">
      <c r="A293" s="62" t="s">
        <v>226</v>
      </c>
      <c r="B293" s="93"/>
      <c r="C293" s="94" t="s">
        <v>27</v>
      </c>
      <c r="D293" s="58"/>
      <c r="E293" s="58"/>
      <c r="F293" s="58"/>
      <c r="G293" s="59"/>
      <c r="H293" s="60">
        <f t="shared" si="21"/>
        <v>0</v>
      </c>
      <c r="I293" s="61"/>
    </row>
    <row r="294" spans="1:9" ht="27" customHeight="1" x14ac:dyDescent="0.25">
      <c r="A294" s="62" t="s">
        <v>227</v>
      </c>
      <c r="B294" s="93"/>
      <c r="C294" s="94" t="s">
        <v>27</v>
      </c>
      <c r="D294" s="58"/>
      <c r="E294" s="58"/>
      <c r="F294" s="58"/>
      <c r="G294" s="59"/>
      <c r="H294" s="60">
        <f t="shared" si="21"/>
        <v>0</v>
      </c>
      <c r="I294" s="61"/>
    </row>
    <row r="295" spans="1:9" ht="27" customHeight="1" x14ac:dyDescent="0.25">
      <c r="A295" s="220" t="s">
        <v>228</v>
      </c>
      <c r="B295" s="93"/>
      <c r="C295" s="94"/>
      <c r="D295" s="58"/>
      <c r="E295" s="58"/>
      <c r="F295" s="58"/>
      <c r="G295" s="59" t="s">
        <v>27</v>
      </c>
      <c r="H295" s="60">
        <v>4</v>
      </c>
      <c r="I295" s="61"/>
    </row>
    <row r="296" spans="1:9" x14ac:dyDescent="0.25">
      <c r="A296" s="62" t="s">
        <v>229</v>
      </c>
      <c r="B296" s="93"/>
      <c r="C296" s="94" t="s">
        <v>28</v>
      </c>
      <c r="D296" s="58"/>
      <c r="E296" s="58"/>
      <c r="F296" s="58"/>
      <c r="G296" s="59" t="s">
        <v>27</v>
      </c>
      <c r="H296" s="60">
        <f t="shared" si="21"/>
        <v>4</v>
      </c>
      <c r="I296" s="61"/>
    </row>
    <row r="297" spans="1:9" x14ac:dyDescent="0.25">
      <c r="A297" s="62" t="s">
        <v>230</v>
      </c>
      <c r="B297" s="93"/>
      <c r="C297" s="94"/>
      <c r="D297" s="58"/>
      <c r="E297" s="58" t="s">
        <v>28</v>
      </c>
      <c r="F297" s="58"/>
      <c r="G297" s="59" t="s">
        <v>27</v>
      </c>
      <c r="H297" s="60">
        <f t="shared" si="21"/>
        <v>4</v>
      </c>
      <c r="I297" s="61"/>
    </row>
    <row r="298" spans="1:9" x14ac:dyDescent="0.25">
      <c r="A298" s="220" t="s">
        <v>231</v>
      </c>
      <c r="B298" s="93"/>
      <c r="C298" s="94"/>
      <c r="D298" s="58"/>
      <c r="E298" s="58" t="s">
        <v>27</v>
      </c>
      <c r="F298" s="58"/>
      <c r="G298" s="59"/>
      <c r="H298" s="60">
        <v>2</v>
      </c>
      <c r="I298" s="61"/>
    </row>
    <row r="299" spans="1:9" ht="21" customHeight="1" x14ac:dyDescent="0.25">
      <c r="A299" s="62" t="s">
        <v>232</v>
      </c>
      <c r="B299" s="93" t="s">
        <v>28</v>
      </c>
      <c r="C299" s="94" t="s">
        <v>27</v>
      </c>
      <c r="D299" s="58"/>
      <c r="E299" s="58"/>
      <c r="F299" s="58"/>
      <c r="G299" s="59"/>
      <c r="H299" s="60">
        <f t="shared" si="21"/>
        <v>0</v>
      </c>
      <c r="I299" s="61"/>
    </row>
    <row r="300" spans="1:9" ht="33.75" customHeight="1" x14ac:dyDescent="0.25">
      <c r="A300" s="62" t="s">
        <v>233</v>
      </c>
      <c r="B300" s="93"/>
      <c r="C300" s="94"/>
      <c r="D300" s="58" t="s">
        <v>28</v>
      </c>
      <c r="E300" s="58"/>
      <c r="F300" s="58"/>
      <c r="G300" s="59" t="s">
        <v>27</v>
      </c>
      <c r="H300" s="60">
        <f t="shared" si="21"/>
        <v>4</v>
      </c>
      <c r="I300" s="61"/>
    </row>
    <row r="301" spans="1:9" x14ac:dyDescent="0.25">
      <c r="A301" s="62" t="s">
        <v>234</v>
      </c>
      <c r="B301" s="93"/>
      <c r="C301" s="94" t="s">
        <v>27</v>
      </c>
      <c r="D301" s="58"/>
      <c r="E301" s="58"/>
      <c r="F301" s="58"/>
      <c r="G301" s="59"/>
      <c r="H301" s="60">
        <f t="shared" si="21"/>
        <v>0</v>
      </c>
      <c r="I301" s="61"/>
    </row>
    <row r="302" spans="1:9" x14ac:dyDescent="0.25">
      <c r="A302" s="62" t="s">
        <v>235</v>
      </c>
      <c r="B302" s="93"/>
      <c r="C302" s="94" t="s">
        <v>27</v>
      </c>
      <c r="D302" s="58"/>
      <c r="E302" s="58"/>
      <c r="F302" s="58"/>
      <c r="G302" s="59"/>
      <c r="H302" s="60">
        <f t="shared" si="21"/>
        <v>0</v>
      </c>
      <c r="I302" s="61"/>
    </row>
    <row r="303" spans="1:9" ht="29.25" customHeight="1" x14ac:dyDescent="0.25">
      <c r="A303" s="62" t="s">
        <v>236</v>
      </c>
      <c r="B303" s="93"/>
      <c r="C303" s="94" t="s">
        <v>27</v>
      </c>
      <c r="D303" s="58"/>
      <c r="E303" s="58"/>
      <c r="F303" s="58"/>
      <c r="G303" s="59"/>
      <c r="H303" s="60">
        <f t="shared" si="21"/>
        <v>0</v>
      </c>
      <c r="I303" s="61"/>
    </row>
    <row r="304" spans="1:9" ht="18.75" customHeight="1" thickBot="1" x14ac:dyDescent="0.3">
      <c r="A304" s="120" t="s">
        <v>237</v>
      </c>
      <c r="B304" s="225"/>
      <c r="C304" s="94" t="s">
        <v>27</v>
      </c>
      <c r="D304" s="58"/>
      <c r="E304" s="58"/>
      <c r="F304" s="58"/>
      <c r="G304" s="182"/>
      <c r="H304" s="60">
        <f t="shared" si="21"/>
        <v>0</v>
      </c>
      <c r="I304" s="68"/>
    </row>
    <row r="305" spans="1:9" ht="15" customHeight="1" thickBot="1" x14ac:dyDescent="0.3">
      <c r="A305" s="229"/>
      <c r="B305" s="230"/>
      <c r="C305" s="142" t="s">
        <v>25</v>
      </c>
      <c r="D305" s="143"/>
      <c r="E305" s="70"/>
      <c r="F305" s="70"/>
      <c r="G305" s="71"/>
      <c r="H305" s="128">
        <f>SUM(H291:H304)</f>
        <v>18</v>
      </c>
      <c r="I305" s="72">
        <v>56</v>
      </c>
    </row>
    <row r="306" spans="1:9" ht="26.25" thickBot="1" x14ac:dyDescent="0.3">
      <c r="A306" s="73" t="s">
        <v>50</v>
      </c>
      <c r="B306" s="74"/>
      <c r="C306" s="75"/>
      <c r="D306" s="76"/>
      <c r="E306" s="77">
        <f>IF(I305=0,"N/A",(H305*100)/I305)</f>
        <v>32.142857142857146</v>
      </c>
      <c r="F306" s="183" t="s">
        <v>34</v>
      </c>
      <c r="G306" s="79"/>
      <c r="H306" s="80"/>
      <c r="I306" s="81"/>
    </row>
    <row r="307" spans="1:9" ht="26.25" thickBot="1" x14ac:dyDescent="0.3">
      <c r="A307" s="44" t="s">
        <v>238</v>
      </c>
      <c r="B307" s="48" t="s">
        <v>23</v>
      </c>
      <c r="C307" s="107">
        <v>0</v>
      </c>
      <c r="D307" s="108">
        <v>1</v>
      </c>
      <c r="E307" s="109">
        <v>2</v>
      </c>
      <c r="F307" s="46">
        <v>3</v>
      </c>
      <c r="G307" s="110">
        <v>4</v>
      </c>
      <c r="H307" s="48" t="s">
        <v>24</v>
      </c>
      <c r="I307" s="48" t="s">
        <v>25</v>
      </c>
    </row>
    <row r="308" spans="1:9" ht="27.75" x14ac:dyDescent="0.25">
      <c r="A308" s="231" t="s">
        <v>239</v>
      </c>
      <c r="B308" s="92"/>
      <c r="C308" s="144" t="s">
        <v>27</v>
      </c>
      <c r="D308" s="91" t="s">
        <v>28</v>
      </c>
      <c r="E308" s="91"/>
      <c r="F308" s="91"/>
      <c r="G308" s="92"/>
      <c r="H308" s="60">
        <f t="shared" ref="H308:H312" si="22">+IF(C308="A",0,IF(D308="A",1,IF(E308="A",2,IF(F308="A",3,IF(G308="A",4,"")))))</f>
        <v>0</v>
      </c>
      <c r="I308" s="54"/>
    </row>
    <row r="309" spans="1:9" ht="28.5" x14ac:dyDescent="0.25">
      <c r="A309" s="232" t="s">
        <v>240</v>
      </c>
      <c r="B309" s="93"/>
      <c r="C309" s="94" t="s">
        <v>27</v>
      </c>
      <c r="D309" s="58" t="s">
        <v>28</v>
      </c>
      <c r="E309" s="58"/>
      <c r="F309" s="58"/>
      <c r="G309" s="93"/>
      <c r="H309" s="60">
        <f t="shared" si="22"/>
        <v>0</v>
      </c>
      <c r="I309" s="61"/>
    </row>
    <row r="310" spans="1:9" ht="27.75" x14ac:dyDescent="0.25">
      <c r="A310" s="232" t="s">
        <v>241</v>
      </c>
      <c r="B310" s="93"/>
      <c r="C310" s="94" t="s">
        <v>27</v>
      </c>
      <c r="D310" s="58" t="s">
        <v>28</v>
      </c>
      <c r="E310" s="58"/>
      <c r="F310" s="58"/>
      <c r="G310" s="93" t="s">
        <v>28</v>
      </c>
      <c r="H310" s="60">
        <f t="shared" si="22"/>
        <v>0</v>
      </c>
      <c r="I310" s="61"/>
    </row>
    <row r="311" spans="1:9" ht="20.25" customHeight="1" x14ac:dyDescent="0.25">
      <c r="A311" s="232" t="s">
        <v>242</v>
      </c>
      <c r="B311" s="93"/>
      <c r="C311" s="94" t="s">
        <v>27</v>
      </c>
      <c r="D311" s="58"/>
      <c r="E311" s="58"/>
      <c r="F311" s="58"/>
      <c r="G311" s="93" t="s">
        <v>28</v>
      </c>
      <c r="H311" s="60">
        <f t="shared" si="22"/>
        <v>0</v>
      </c>
      <c r="I311" s="61"/>
    </row>
    <row r="312" spans="1:9" ht="26.25" customHeight="1" thickBot="1" x14ac:dyDescent="0.3">
      <c r="A312" s="233" t="s">
        <v>243</v>
      </c>
      <c r="B312" s="100"/>
      <c r="C312" s="147" t="s">
        <v>27</v>
      </c>
      <c r="D312" s="139"/>
      <c r="E312" s="139"/>
      <c r="F312" s="139"/>
      <c r="G312" s="124"/>
      <c r="H312" s="60">
        <f t="shared" si="22"/>
        <v>0</v>
      </c>
      <c r="I312" s="68"/>
    </row>
    <row r="313" spans="1:9" ht="15.75" thickBot="1" x14ac:dyDescent="0.3">
      <c r="A313" s="234"/>
      <c r="B313" s="235"/>
      <c r="C313" s="69" t="s">
        <v>25</v>
      </c>
      <c r="D313" s="70"/>
      <c r="E313" s="70"/>
      <c r="F313" s="70"/>
      <c r="G313" s="71"/>
      <c r="H313" s="128">
        <f>SUM(H308:H312)</f>
        <v>0</v>
      </c>
      <c r="I313" s="72">
        <f>IF(B308="N/A",0,4)+IF(B309="N/A",0,4)+IF(B310="N/A",0,4)+IF(B311="N/A",0,4)+IF(B312="N/A",0,4)</f>
        <v>20</v>
      </c>
    </row>
    <row r="314" spans="1:9" ht="15.75" customHeight="1" thickBot="1" x14ac:dyDescent="0.3">
      <c r="A314" s="73" t="s">
        <v>50</v>
      </c>
      <c r="B314" s="79"/>
      <c r="C314" s="80"/>
      <c r="D314" s="81"/>
      <c r="E314" s="77">
        <f>IF(I313=0,"N/A",(H313*100)/I313)</f>
        <v>0</v>
      </c>
      <c r="F314" s="183" t="s">
        <v>34</v>
      </c>
      <c r="G314" s="79"/>
      <c r="H314" s="80"/>
      <c r="I314" s="81"/>
    </row>
    <row r="315" spans="1:9" ht="15.75" thickBot="1" x14ac:dyDescent="0.3">
      <c r="A315" s="236"/>
      <c r="B315" s="237"/>
      <c r="C315" s="162"/>
      <c r="D315" s="162"/>
      <c r="E315" s="161"/>
      <c r="F315" s="238"/>
      <c r="G315" s="162"/>
      <c r="H315" s="162"/>
      <c r="I315" s="162"/>
    </row>
    <row r="316" spans="1:9" x14ac:dyDescent="0.25">
      <c r="A316" s="239" t="s">
        <v>244</v>
      </c>
      <c r="B316" s="240"/>
      <c r="C316" s="241"/>
      <c r="D316" s="241"/>
      <c r="E316" s="242">
        <v>372</v>
      </c>
      <c r="F316" s="243"/>
      <c r="G316" s="244"/>
      <c r="H316" s="244"/>
      <c r="I316" s="245"/>
    </row>
    <row r="317" spans="1:9" ht="15.75" thickBot="1" x14ac:dyDescent="0.3">
      <c r="A317" s="246"/>
      <c r="B317" s="247"/>
      <c r="C317" s="247"/>
      <c r="D317" s="247"/>
      <c r="E317" s="248"/>
      <c r="F317" s="194"/>
      <c r="G317" s="196"/>
      <c r="H317" s="196"/>
      <c r="I317" s="196"/>
    </row>
    <row r="318" spans="1:9" ht="27" customHeight="1" x14ac:dyDescent="0.25">
      <c r="A318" s="239" t="s">
        <v>245</v>
      </c>
      <c r="B318" s="240"/>
      <c r="C318" s="241"/>
      <c r="D318" s="241"/>
      <c r="E318" s="242">
        <f>I189+I208+I220+I229+I244+I256+I267+I276+I288+I305+I313</f>
        <v>372</v>
      </c>
      <c r="F318" s="243"/>
      <c r="G318" s="244"/>
      <c r="H318" s="244"/>
      <c r="I318" s="245"/>
    </row>
    <row r="319" spans="1:9" ht="27" customHeight="1" thickBot="1" x14ac:dyDescent="0.3">
      <c r="A319" s="246"/>
      <c r="B319" s="247"/>
      <c r="C319" s="247"/>
      <c r="D319" s="247"/>
      <c r="E319" s="248"/>
      <c r="F319" s="194"/>
      <c r="G319" s="196"/>
      <c r="H319" s="196"/>
      <c r="I319" s="196"/>
    </row>
    <row r="320" spans="1:9" ht="16.5" customHeight="1" thickBot="1" x14ac:dyDescent="0.3">
      <c r="A320" s="239" t="s">
        <v>246</v>
      </c>
      <c r="B320" s="240"/>
      <c r="C320" s="241"/>
      <c r="D320" s="241"/>
      <c r="E320" s="242">
        <f>H189+H208+H220+H229+H244+H256+H267+H276+H288+H305+H313</f>
        <v>52</v>
      </c>
      <c r="F320" s="243"/>
      <c r="G320" s="244"/>
      <c r="H320" s="244"/>
      <c r="I320" s="245"/>
    </row>
    <row r="321" spans="1:9" ht="26.25" customHeight="1" thickBot="1" x14ac:dyDescent="0.3">
      <c r="A321" s="249"/>
      <c r="B321" s="250"/>
      <c r="C321" s="250"/>
      <c r="D321" s="250"/>
      <c r="E321" s="251"/>
      <c r="F321" s="252"/>
      <c r="G321" s="253"/>
      <c r="H321" s="253"/>
      <c r="I321" s="254"/>
    </row>
    <row r="322" spans="1:9" ht="26.25" customHeight="1" thickBot="1" x14ac:dyDescent="0.3">
      <c r="A322" s="255" t="s">
        <v>247</v>
      </c>
      <c r="B322" s="256"/>
      <c r="C322" s="257"/>
      <c r="D322" s="257"/>
      <c r="E322" s="166">
        <f>(E320/E318)*100</f>
        <v>13.978494623655912</v>
      </c>
      <c r="F322" s="190" t="s">
        <v>34</v>
      </c>
      <c r="G322" s="191"/>
      <c r="H322" s="191"/>
      <c r="I322" s="192"/>
    </row>
    <row r="323" spans="1:9" x14ac:dyDescent="0.25">
      <c r="A323" s="247"/>
      <c r="B323" s="247"/>
      <c r="C323" s="247"/>
      <c r="D323" s="247"/>
      <c r="E323" s="248"/>
      <c r="F323" s="194"/>
      <c r="G323" s="196"/>
      <c r="H323" s="196"/>
      <c r="I323" s="196"/>
    </row>
    <row r="324" spans="1:9" ht="27" customHeight="1" thickBot="1" x14ac:dyDescent="0.3">
      <c r="A324" s="15"/>
    </row>
    <row r="325" spans="1:9" ht="15.75" thickBot="1" x14ac:dyDescent="0.3">
      <c r="A325" s="258" t="s">
        <v>248</v>
      </c>
      <c r="B325" s="259"/>
      <c r="C325" s="259"/>
      <c r="D325" s="259"/>
      <c r="E325" s="259"/>
      <c r="F325" s="259"/>
      <c r="G325" s="259"/>
      <c r="H325" s="259"/>
      <c r="I325" s="260"/>
    </row>
    <row r="326" spans="1:9" ht="15.75" thickBot="1" x14ac:dyDescent="0.3">
      <c r="A326" s="261">
        <f>E316+E167+E136+E90</f>
        <v>636</v>
      </c>
      <c r="B326" s="262"/>
      <c r="C326" s="262"/>
      <c r="D326" s="262"/>
      <c r="E326" s="262"/>
      <c r="F326" s="262"/>
      <c r="G326" s="262"/>
      <c r="H326" s="262"/>
      <c r="I326" s="263"/>
    </row>
    <row r="327" spans="1:9" ht="15.75" thickBot="1" x14ac:dyDescent="0.3">
      <c r="A327" s="170"/>
      <c r="B327" s="264"/>
      <c r="C327" s="264"/>
      <c r="D327" s="264"/>
      <c r="E327" s="265"/>
      <c r="F327" s="193"/>
      <c r="G327" s="264"/>
      <c r="H327" s="264"/>
      <c r="I327" s="264"/>
    </row>
    <row r="328" spans="1:9" ht="15.75" thickBot="1" x14ac:dyDescent="0.3">
      <c r="A328" s="258" t="s">
        <v>249</v>
      </c>
      <c r="B328" s="259"/>
      <c r="C328" s="259"/>
      <c r="D328" s="259"/>
      <c r="E328" s="259"/>
      <c r="F328" s="259"/>
      <c r="G328" s="259"/>
      <c r="H328" s="259"/>
      <c r="I328" s="260"/>
    </row>
    <row r="329" spans="1:9" ht="27" customHeight="1" thickBot="1" x14ac:dyDescent="0.3">
      <c r="A329" s="261">
        <f>E318+E169+E138+E92</f>
        <v>636</v>
      </c>
      <c r="B329" s="262"/>
      <c r="C329" s="262"/>
      <c r="D329" s="262"/>
      <c r="E329" s="262"/>
      <c r="F329" s="262"/>
      <c r="G329" s="262"/>
      <c r="H329" s="262"/>
      <c r="I329" s="263"/>
    </row>
    <row r="330" spans="1:9" ht="26.25" customHeight="1" thickBot="1" x14ac:dyDescent="0.3">
      <c r="A330" s="158"/>
      <c r="B330" s="264"/>
      <c r="C330" s="264"/>
      <c r="D330" s="264"/>
      <c r="E330" s="265"/>
      <c r="F330" s="193"/>
      <c r="G330" s="264"/>
      <c r="H330" s="264"/>
      <c r="I330" s="264"/>
    </row>
    <row r="331" spans="1:9" ht="15.75" customHeight="1" thickBot="1" x14ac:dyDescent="0.3">
      <c r="A331" s="266" t="s">
        <v>250</v>
      </c>
      <c r="B331" s="267"/>
      <c r="C331" s="267"/>
      <c r="D331" s="267"/>
      <c r="E331" s="267"/>
      <c r="F331" s="267"/>
      <c r="G331" s="267"/>
      <c r="H331" s="267"/>
      <c r="I331" s="268"/>
    </row>
    <row r="332" spans="1:9" ht="15.75" customHeight="1" thickBot="1" x14ac:dyDescent="0.3">
      <c r="A332" s="261">
        <f>E320+E171+E140+E94</f>
        <v>52</v>
      </c>
      <c r="B332" s="262"/>
      <c r="C332" s="262"/>
      <c r="D332" s="262"/>
      <c r="E332" s="262"/>
      <c r="F332" s="262"/>
      <c r="G332" s="262"/>
      <c r="H332" s="262"/>
      <c r="I332" s="263"/>
    </row>
    <row r="333" spans="1:9" ht="15.75" customHeight="1" thickBot="1" x14ac:dyDescent="0.3">
      <c r="A333" s="158"/>
      <c r="B333" s="264"/>
      <c r="C333" s="264"/>
      <c r="D333" s="264"/>
      <c r="E333" s="265"/>
      <c r="F333" s="193"/>
      <c r="G333" s="264"/>
      <c r="H333" s="264"/>
      <c r="I333" s="264"/>
    </row>
    <row r="334" spans="1:9" ht="15.75" customHeight="1" thickBot="1" x14ac:dyDescent="0.3">
      <c r="A334" s="266" t="s">
        <v>251</v>
      </c>
      <c r="B334" s="267"/>
      <c r="C334" s="267"/>
      <c r="D334" s="267"/>
      <c r="E334" s="267"/>
      <c r="F334" s="267"/>
      <c r="G334" s="267"/>
      <c r="H334" s="267"/>
      <c r="I334" s="268"/>
    </row>
    <row r="335" spans="1:9" ht="15.75" customHeight="1" thickBot="1" x14ac:dyDescent="0.3">
      <c r="A335" s="269">
        <f>(A332/A329)*100</f>
        <v>8.1761006289308167</v>
      </c>
      <c r="B335" s="269" t="s">
        <v>34</v>
      </c>
      <c r="C335" s="269"/>
      <c r="D335" s="269"/>
      <c r="E335" s="269"/>
      <c r="F335" s="269"/>
      <c r="G335" s="269"/>
      <c r="H335" s="269"/>
      <c r="I335" s="270"/>
    </row>
    <row r="336" spans="1:9" ht="26.25" customHeight="1" x14ac:dyDescent="0.25">
      <c r="A336" s="15"/>
    </row>
    <row r="337" spans="1:11" ht="25.5" customHeight="1" x14ac:dyDescent="0.25">
      <c r="A337" s="271"/>
      <c r="B337" s="271"/>
      <c r="C337" s="271"/>
      <c r="D337" s="271"/>
      <c r="E337" s="271"/>
      <c r="F337" s="271"/>
      <c r="G337" s="271"/>
      <c r="H337" s="271"/>
    </row>
    <row r="338" spans="1:11" ht="189.75" customHeight="1" x14ac:dyDescent="0.25">
      <c r="A338" s="15"/>
    </row>
    <row r="339" spans="1:11" x14ac:dyDescent="0.25">
      <c r="A339" s="22" t="s">
        <v>252</v>
      </c>
    </row>
    <row r="340" spans="1:11" x14ac:dyDescent="0.25">
      <c r="A340" s="23" t="s">
        <v>253</v>
      </c>
      <c r="B340" s="24"/>
      <c r="C340" s="24"/>
      <c r="D340" s="24"/>
      <c r="E340" s="24"/>
      <c r="F340" s="24"/>
      <c r="G340" s="24"/>
      <c r="H340" s="24"/>
      <c r="I340" s="24"/>
      <c r="J340" s="24"/>
      <c r="K340" s="24"/>
    </row>
    <row r="341" spans="1:11" ht="54" customHeight="1" x14ac:dyDescent="0.25">
      <c r="A341" s="272" t="s">
        <v>254</v>
      </c>
      <c r="B341" s="24"/>
      <c r="C341" s="24"/>
      <c r="D341" s="24"/>
      <c r="E341" s="24"/>
      <c r="F341" s="24"/>
      <c r="G341" s="24"/>
      <c r="H341" s="24"/>
      <c r="I341" s="24"/>
      <c r="J341" s="24"/>
      <c r="K341" s="24"/>
    </row>
    <row r="342" spans="1:11" ht="27" customHeight="1" x14ac:dyDescent="0.25">
      <c r="A342" s="23"/>
      <c r="B342" s="24"/>
      <c r="C342" s="24"/>
      <c r="D342" s="24"/>
      <c r="E342" s="24"/>
      <c r="F342" s="24"/>
      <c r="G342" s="24"/>
      <c r="H342" s="24"/>
      <c r="I342" s="24"/>
      <c r="J342" s="24"/>
      <c r="K342" s="24"/>
    </row>
    <row r="343" spans="1:11" ht="27" customHeight="1" x14ac:dyDescent="0.25">
      <c r="A343" s="23"/>
      <c r="B343" s="24"/>
      <c r="C343" s="24"/>
      <c r="D343" s="24"/>
      <c r="E343" s="24"/>
      <c r="F343" s="24"/>
      <c r="G343" s="24"/>
      <c r="H343" s="24"/>
      <c r="I343" s="24"/>
      <c r="J343" s="24"/>
      <c r="K343" s="24"/>
    </row>
    <row r="344" spans="1:11" ht="27" customHeight="1" x14ac:dyDescent="0.25">
      <c r="A344" s="23"/>
      <c r="B344" s="24"/>
      <c r="C344" s="24"/>
      <c r="D344" s="24"/>
      <c r="E344" s="24"/>
      <c r="F344" s="24"/>
      <c r="G344" s="24"/>
      <c r="H344" s="24"/>
      <c r="I344" s="24"/>
      <c r="J344" s="24"/>
      <c r="K344" s="24"/>
    </row>
    <row r="345" spans="1:11" ht="27" customHeight="1" x14ac:dyDescent="0.25">
      <c r="A345" s="23"/>
      <c r="B345" s="24"/>
      <c r="C345" s="24"/>
      <c r="D345" s="24"/>
      <c r="E345" s="24"/>
      <c r="F345" s="24"/>
      <c r="G345" s="24"/>
      <c r="H345" s="24"/>
      <c r="I345" s="24"/>
      <c r="J345" s="24"/>
      <c r="K345" s="24"/>
    </row>
    <row r="346" spans="1:11" ht="27" customHeight="1" x14ac:dyDescent="0.25">
      <c r="A346" s="23"/>
      <c r="B346" s="24"/>
      <c r="C346" s="24"/>
      <c r="D346" s="24"/>
      <c r="E346" s="24"/>
      <c r="F346" s="24"/>
      <c r="G346" s="24"/>
      <c r="H346" s="24"/>
      <c r="I346" s="24"/>
      <c r="J346" s="24"/>
      <c r="K346" s="24"/>
    </row>
    <row r="347" spans="1:11" ht="27" customHeight="1" thickBot="1" x14ac:dyDescent="0.3">
      <c r="A347" s="23"/>
      <c r="B347" s="24"/>
      <c r="C347" s="24"/>
      <c r="D347" s="24"/>
      <c r="E347" s="24"/>
      <c r="F347" s="24"/>
      <c r="G347" s="24"/>
      <c r="H347" s="24"/>
      <c r="I347" s="24"/>
      <c r="J347" s="24"/>
      <c r="K347" s="24"/>
    </row>
    <row r="348" spans="1:11" ht="27.75" customHeight="1" thickBot="1" x14ac:dyDescent="0.3">
      <c r="A348" s="273"/>
      <c r="B348" s="274"/>
      <c r="C348" s="274"/>
      <c r="D348" s="274"/>
      <c r="E348" s="274"/>
      <c r="F348" s="274"/>
      <c r="G348" s="274"/>
      <c r="H348" s="274"/>
      <c r="I348" s="275"/>
    </row>
    <row r="349" spans="1:11" x14ac:dyDescent="0.25">
      <c r="A349" s="23"/>
      <c r="B349" s="24"/>
      <c r="C349" s="24"/>
      <c r="D349" s="24"/>
      <c r="E349" s="24"/>
      <c r="F349" s="24"/>
      <c r="G349" s="24"/>
      <c r="H349" s="24"/>
      <c r="I349" s="24"/>
      <c r="J349" s="24"/>
      <c r="K349" s="24"/>
    </row>
    <row r="350" spans="1:11" ht="26.25" customHeight="1" x14ac:dyDescent="0.25">
      <c r="A350" s="23"/>
      <c r="B350" s="24"/>
      <c r="C350" s="24"/>
      <c r="D350" s="24"/>
      <c r="E350" s="24"/>
      <c r="F350" s="24"/>
      <c r="G350" s="24"/>
      <c r="H350" s="24"/>
      <c r="I350" s="24"/>
      <c r="J350" s="24"/>
      <c r="K350" s="24"/>
    </row>
    <row r="351" spans="1:11" ht="15" customHeight="1" x14ac:dyDescent="0.25">
      <c r="A351" s="23"/>
      <c r="B351" s="24"/>
      <c r="C351" s="24"/>
      <c r="D351" s="24"/>
      <c r="E351" s="24"/>
      <c r="F351" s="24"/>
      <c r="G351" s="24"/>
      <c r="H351" s="24"/>
      <c r="I351" s="24"/>
      <c r="J351" s="24"/>
      <c r="K351" s="24"/>
    </row>
    <row r="352" spans="1:11" ht="27" customHeight="1" x14ac:dyDescent="0.25">
      <c r="A352" s="22"/>
    </row>
    <row r="353" spans="1:1" ht="15.75" customHeight="1" x14ac:dyDescent="0.25">
      <c r="A353" s="22"/>
    </row>
    <row r="354" spans="1:1" x14ac:dyDescent="0.25">
      <c r="A354" s="22"/>
    </row>
    <row r="355" spans="1:1" x14ac:dyDescent="0.25">
      <c r="A355" s="22"/>
    </row>
    <row r="356" spans="1:1" ht="25.5" customHeight="1" x14ac:dyDescent="0.25"/>
    <row r="357" spans="1:1" ht="25.5" customHeight="1" x14ac:dyDescent="0.25"/>
    <row r="358" spans="1:1" ht="25.5" customHeight="1" x14ac:dyDescent="0.25"/>
    <row r="359" spans="1:1" ht="25.5" customHeight="1" x14ac:dyDescent="0.25"/>
    <row r="360" spans="1:1" ht="25.5" customHeight="1" x14ac:dyDescent="0.25"/>
    <row r="362" spans="1:1" ht="15.75" customHeight="1" x14ac:dyDescent="0.25"/>
    <row r="367" spans="1:1" ht="27.75" customHeight="1" x14ac:dyDescent="0.25"/>
    <row r="369" ht="28.5" customHeight="1" x14ac:dyDescent="0.25"/>
    <row r="370" ht="28.5" customHeight="1" x14ac:dyDescent="0.25"/>
    <row r="373" ht="29.25" customHeight="1" x14ac:dyDescent="0.25"/>
    <row r="374" ht="15.75" customHeight="1" x14ac:dyDescent="0.25"/>
    <row r="377" ht="16.5" customHeight="1" x14ac:dyDescent="0.25"/>
    <row r="378" ht="27.75" customHeight="1" x14ac:dyDescent="0.25"/>
    <row r="380" ht="17.25" customHeight="1" x14ac:dyDescent="0.25"/>
    <row r="381" ht="30" customHeight="1" x14ac:dyDescent="0.25"/>
    <row r="393" ht="26.25" customHeight="1" x14ac:dyDescent="0.25"/>
    <row r="394" ht="26.25" customHeight="1" x14ac:dyDescent="0.25"/>
    <row r="395" ht="26.25" customHeight="1" x14ac:dyDescent="0.25"/>
    <row r="396" ht="26.25" customHeight="1" x14ac:dyDescent="0.25"/>
    <row r="397" ht="26.25" customHeight="1" x14ac:dyDescent="0.25"/>
    <row r="398" ht="15.75" customHeight="1" x14ac:dyDescent="0.25"/>
    <row r="401" ht="15" customHeight="1" x14ac:dyDescent="0.25"/>
    <row r="402" ht="3.75" customHeight="1" x14ac:dyDescent="0.25"/>
    <row r="403" ht="15" customHeight="1" x14ac:dyDescent="0.25"/>
    <row r="404" ht="3.75" customHeight="1" x14ac:dyDescent="0.25"/>
    <row r="405" ht="15" customHeight="1" x14ac:dyDescent="0.25"/>
    <row r="406" ht="3.75" customHeight="1" x14ac:dyDescent="0.25"/>
    <row r="407" ht="15" customHeight="1" x14ac:dyDescent="0.25"/>
    <row r="408" ht="3.75" customHeight="1" x14ac:dyDescent="0.25"/>
    <row r="410" ht="15.75" customHeight="1" x14ac:dyDescent="0.25"/>
    <row r="412" ht="7.5" customHeight="1" x14ac:dyDescent="0.25"/>
    <row r="413" ht="15.75" customHeight="1" x14ac:dyDescent="0.25"/>
    <row r="415" ht="7.5" customHeight="1" x14ac:dyDescent="0.25"/>
    <row r="416" ht="15.75" customHeight="1" x14ac:dyDescent="0.25"/>
    <row r="418" spans="1:11" ht="7.5" customHeight="1" x14ac:dyDescent="0.25"/>
    <row r="419" spans="1:11" ht="15.75" customHeight="1" x14ac:dyDescent="0.25"/>
    <row r="422" spans="1:11" ht="276" customHeight="1" x14ac:dyDescent="0.25"/>
    <row r="425" spans="1:11" s="24" customForma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s="24" customForma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8" spans="1:11" s="24" customForma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s="24" customForma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s="24" customForma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</sheetData>
  <mergeCells count="187">
    <mergeCell ref="A334:I334"/>
    <mergeCell ref="A337:H337"/>
    <mergeCell ref="A348:I348"/>
    <mergeCell ref="A325:I325"/>
    <mergeCell ref="A326:I326"/>
    <mergeCell ref="A328:I328"/>
    <mergeCell ref="A329:I329"/>
    <mergeCell ref="A331:I331"/>
    <mergeCell ref="A332:I332"/>
    <mergeCell ref="B318:D318"/>
    <mergeCell ref="G318:I318"/>
    <mergeCell ref="B320:D320"/>
    <mergeCell ref="G320:I320"/>
    <mergeCell ref="B322:D322"/>
    <mergeCell ref="G322:I322"/>
    <mergeCell ref="A313:B313"/>
    <mergeCell ref="C313:G313"/>
    <mergeCell ref="B314:D314"/>
    <mergeCell ref="G314:I314"/>
    <mergeCell ref="B316:D316"/>
    <mergeCell ref="G316:I316"/>
    <mergeCell ref="I291:I304"/>
    <mergeCell ref="A305:B305"/>
    <mergeCell ref="C305:G305"/>
    <mergeCell ref="B306:D306"/>
    <mergeCell ref="G306:I306"/>
    <mergeCell ref="I308:I312"/>
    <mergeCell ref="B277:D277"/>
    <mergeCell ref="G277:I277"/>
    <mergeCell ref="I279:I287"/>
    <mergeCell ref="A288:B288"/>
    <mergeCell ref="C288:G288"/>
    <mergeCell ref="B289:D289"/>
    <mergeCell ref="G289:I289"/>
    <mergeCell ref="A267:B267"/>
    <mergeCell ref="C267:G267"/>
    <mergeCell ref="B268:D268"/>
    <mergeCell ref="G268:I268"/>
    <mergeCell ref="I270:I275"/>
    <mergeCell ref="A276:B276"/>
    <mergeCell ref="C276:G276"/>
    <mergeCell ref="I247:I255"/>
    <mergeCell ref="A256:B256"/>
    <mergeCell ref="C256:G256"/>
    <mergeCell ref="B257:D257"/>
    <mergeCell ref="G257:I257"/>
    <mergeCell ref="I259:I266"/>
    <mergeCell ref="B230:D230"/>
    <mergeCell ref="G230:I230"/>
    <mergeCell ref="I232:I243"/>
    <mergeCell ref="A244:B244"/>
    <mergeCell ref="C244:G244"/>
    <mergeCell ref="B245:D245"/>
    <mergeCell ref="G245:I245"/>
    <mergeCell ref="A220:B220"/>
    <mergeCell ref="C220:G220"/>
    <mergeCell ref="B221:D221"/>
    <mergeCell ref="G221:I221"/>
    <mergeCell ref="I223:I228"/>
    <mergeCell ref="A229:B229"/>
    <mergeCell ref="C229:G229"/>
    <mergeCell ref="I192:I207"/>
    <mergeCell ref="A208:B208"/>
    <mergeCell ref="C208:G208"/>
    <mergeCell ref="B209:D209"/>
    <mergeCell ref="G209:I209"/>
    <mergeCell ref="I211:I219"/>
    <mergeCell ref="B176:I176"/>
    <mergeCell ref="A177:I177"/>
    <mergeCell ref="I179:I188"/>
    <mergeCell ref="A189:B189"/>
    <mergeCell ref="C189:G189"/>
    <mergeCell ref="B190:D190"/>
    <mergeCell ref="G190:I190"/>
    <mergeCell ref="B169:D169"/>
    <mergeCell ref="G169:I169"/>
    <mergeCell ref="B171:D171"/>
    <mergeCell ref="G171:I171"/>
    <mergeCell ref="B173:D173"/>
    <mergeCell ref="G173:I173"/>
    <mergeCell ref="I158:I163"/>
    <mergeCell ref="A164:B164"/>
    <mergeCell ref="C164:G164"/>
    <mergeCell ref="B165:D165"/>
    <mergeCell ref="G165:I165"/>
    <mergeCell ref="B167:D167"/>
    <mergeCell ref="G167:I167"/>
    <mergeCell ref="B145:I145"/>
    <mergeCell ref="A146:I146"/>
    <mergeCell ref="I148:I154"/>
    <mergeCell ref="A155:B155"/>
    <mergeCell ref="C155:G155"/>
    <mergeCell ref="B156:D156"/>
    <mergeCell ref="G156:I156"/>
    <mergeCell ref="B138:D138"/>
    <mergeCell ref="G138:I138"/>
    <mergeCell ref="B140:D140"/>
    <mergeCell ref="G140:I140"/>
    <mergeCell ref="B142:D142"/>
    <mergeCell ref="G142:I142"/>
    <mergeCell ref="I127:I132"/>
    <mergeCell ref="A133:B133"/>
    <mergeCell ref="C133:G133"/>
    <mergeCell ref="B134:D134"/>
    <mergeCell ref="G134:I134"/>
    <mergeCell ref="B136:D136"/>
    <mergeCell ref="G136:I136"/>
    <mergeCell ref="B115:D115"/>
    <mergeCell ref="G115:I115"/>
    <mergeCell ref="I117:I123"/>
    <mergeCell ref="A124:B124"/>
    <mergeCell ref="C124:G124"/>
    <mergeCell ref="B125:D125"/>
    <mergeCell ref="G125:I125"/>
    <mergeCell ref="A106:B106"/>
    <mergeCell ref="C106:G106"/>
    <mergeCell ref="B107:D107"/>
    <mergeCell ref="G107:I107"/>
    <mergeCell ref="I109:I113"/>
    <mergeCell ref="A114:B114"/>
    <mergeCell ref="C114:G114"/>
    <mergeCell ref="A96:B96"/>
    <mergeCell ref="C96:D96"/>
    <mergeCell ref="G96:I96"/>
    <mergeCell ref="B98:I98"/>
    <mergeCell ref="A99:I99"/>
    <mergeCell ref="I101:I105"/>
    <mergeCell ref="A92:B92"/>
    <mergeCell ref="C92:D92"/>
    <mergeCell ref="G92:I92"/>
    <mergeCell ref="A94:B94"/>
    <mergeCell ref="C94:D94"/>
    <mergeCell ref="G94:I94"/>
    <mergeCell ref="A87:B87"/>
    <mergeCell ref="C87:G87"/>
    <mergeCell ref="B88:D88"/>
    <mergeCell ref="G88:I88"/>
    <mergeCell ref="A90:B90"/>
    <mergeCell ref="C90:D90"/>
    <mergeCell ref="G90:I90"/>
    <mergeCell ref="I72:I76"/>
    <mergeCell ref="A77:B77"/>
    <mergeCell ref="C77:G77"/>
    <mergeCell ref="B78:D78"/>
    <mergeCell ref="G78:I78"/>
    <mergeCell ref="I80:I86"/>
    <mergeCell ref="B62:I62"/>
    <mergeCell ref="A63:I63"/>
    <mergeCell ref="I65:I68"/>
    <mergeCell ref="A69:B69"/>
    <mergeCell ref="C69:G69"/>
    <mergeCell ref="B70:D70"/>
    <mergeCell ref="G70:I70"/>
    <mergeCell ref="B49:D49"/>
    <mergeCell ref="G49:I49"/>
    <mergeCell ref="I52:I57"/>
    <mergeCell ref="A58:B58"/>
    <mergeCell ref="C58:G58"/>
    <mergeCell ref="B59:D59"/>
    <mergeCell ref="G59:I59"/>
    <mergeCell ref="A40:B40"/>
    <mergeCell ref="C40:G40"/>
    <mergeCell ref="B41:D41"/>
    <mergeCell ref="G41:I41"/>
    <mergeCell ref="I43:I47"/>
    <mergeCell ref="A48:B48"/>
    <mergeCell ref="C48:G48"/>
    <mergeCell ref="A27:H27"/>
    <mergeCell ref="A28:H28"/>
    <mergeCell ref="C30:I30"/>
    <mergeCell ref="B32:I32"/>
    <mergeCell ref="A33:I33"/>
    <mergeCell ref="I35:I39"/>
    <mergeCell ref="A4:E4"/>
    <mergeCell ref="F4:G4"/>
    <mergeCell ref="H4:I4"/>
    <mergeCell ref="B7:I7"/>
    <mergeCell ref="B8:I8"/>
    <mergeCell ref="A9:I9"/>
    <mergeCell ref="A1:E2"/>
    <mergeCell ref="F1:G1"/>
    <mergeCell ref="H1:I1"/>
    <mergeCell ref="F2:G2"/>
    <mergeCell ref="H2:I2"/>
    <mergeCell ref="A3:E3"/>
    <mergeCell ref="F3:G3"/>
    <mergeCell ref="H3:I3"/>
  </mergeCells>
  <pageMargins left="0.25" right="0.25" top="0.75" bottom="0.75" header="0.3" footer="0.3"/>
  <pageSetup paperSize="9" scale="90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MSGraph.Chart.8" shapeId="2049" r:id="rId4">
          <objectPr defaultSize="0" autoPict="0" r:id="rId5">
            <anchor moveWithCells="1" sizeWithCells="1">
              <from>
                <xdr:col>0</xdr:col>
                <xdr:colOff>0</xdr:colOff>
                <xdr:row>10</xdr:row>
                <xdr:rowOff>133350</xdr:rowOff>
              </from>
              <to>
                <xdr:col>10</xdr:col>
                <xdr:colOff>0</xdr:colOff>
                <xdr:row>15</xdr:row>
                <xdr:rowOff>114300</xdr:rowOff>
              </to>
            </anchor>
          </objectPr>
        </oleObject>
      </mc:Choice>
      <mc:Fallback>
        <oleObject progId="MSGraph.Chart.8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6C1D-6F99-44A5-8CEC-CEBAF346602B}">
  <dimension ref="B5:H30"/>
  <sheetViews>
    <sheetView zoomScale="85" zoomScaleNormal="85" workbookViewId="0">
      <selection activeCell="A16" sqref="A16:XFD16"/>
    </sheetView>
  </sheetViews>
  <sheetFormatPr defaultRowHeight="15" x14ac:dyDescent="0.25"/>
  <cols>
    <col min="1" max="16384" width="9" style="4"/>
  </cols>
  <sheetData>
    <row r="5" spans="2:8" x14ac:dyDescent="0.25">
      <c r="B5" s="276" t="s">
        <v>255</v>
      </c>
      <c r="C5" s="276"/>
      <c r="D5" s="276"/>
      <c r="E5" s="276"/>
      <c r="F5" s="276"/>
      <c r="G5" s="276"/>
      <c r="H5" s="277">
        <f>'[1]Audit Form'!E41</f>
        <v>0</v>
      </c>
    </row>
    <row r="6" spans="2:8" x14ac:dyDescent="0.25">
      <c r="B6" s="276" t="s">
        <v>256</v>
      </c>
      <c r="C6" s="276"/>
      <c r="D6" s="276"/>
      <c r="E6" s="276"/>
      <c r="F6" s="276"/>
      <c r="G6" s="276"/>
      <c r="H6" s="277">
        <f>'[1]Audit Form'!E49</f>
        <v>0</v>
      </c>
    </row>
    <row r="7" spans="2:8" x14ac:dyDescent="0.25">
      <c r="B7" s="276" t="s">
        <v>257</v>
      </c>
      <c r="C7" s="276"/>
      <c r="D7" s="276"/>
      <c r="E7" s="276"/>
      <c r="F7" s="276"/>
      <c r="G7" s="276"/>
      <c r="H7" s="277">
        <f>'[1]Audit Form'!E59</f>
        <v>0</v>
      </c>
    </row>
    <row r="8" spans="2:8" x14ac:dyDescent="0.25">
      <c r="B8" s="276" t="s">
        <v>258</v>
      </c>
      <c r="C8" s="276"/>
      <c r="D8" s="276"/>
      <c r="E8" s="276"/>
      <c r="F8" s="276"/>
      <c r="G8" s="276"/>
      <c r="H8" s="277">
        <f>'[1]Audit Form'!E70</f>
        <v>0</v>
      </c>
    </row>
    <row r="9" spans="2:8" x14ac:dyDescent="0.25">
      <c r="B9" s="276" t="s">
        <v>259</v>
      </c>
      <c r="C9" s="276"/>
      <c r="D9" s="276"/>
      <c r="E9" s="276"/>
      <c r="F9" s="276"/>
      <c r="G9" s="276"/>
      <c r="H9" s="277">
        <f>'[1]Audit Form'!E78</f>
        <v>0</v>
      </c>
    </row>
    <row r="10" spans="2:8" x14ac:dyDescent="0.25">
      <c r="B10" s="276" t="s">
        <v>260</v>
      </c>
      <c r="C10" s="276"/>
      <c r="D10" s="276"/>
      <c r="E10" s="276"/>
      <c r="F10" s="276"/>
      <c r="G10" s="276"/>
      <c r="H10" s="277">
        <f>'[1]Audit Form'!E88</f>
        <v>0</v>
      </c>
    </row>
    <row r="11" spans="2:8" x14ac:dyDescent="0.25">
      <c r="B11" s="276" t="s">
        <v>261</v>
      </c>
      <c r="C11" s="276"/>
      <c r="D11" s="276"/>
      <c r="E11" s="276"/>
      <c r="F11" s="276"/>
      <c r="G11" s="276"/>
      <c r="H11" s="277">
        <f>'[1]Audit Form'!E107</f>
        <v>0</v>
      </c>
    </row>
    <row r="12" spans="2:8" x14ac:dyDescent="0.25">
      <c r="B12" s="276" t="s">
        <v>262</v>
      </c>
      <c r="C12" s="276"/>
      <c r="D12" s="276"/>
      <c r="E12" s="276"/>
      <c r="F12" s="276"/>
      <c r="G12" s="276"/>
      <c r="H12" s="277">
        <f>'[1]Audit Form'!E115</f>
        <v>0</v>
      </c>
    </row>
    <row r="13" spans="2:8" x14ac:dyDescent="0.25">
      <c r="B13" s="276" t="s">
        <v>263</v>
      </c>
      <c r="C13" s="276"/>
      <c r="D13" s="276"/>
      <c r="E13" s="276"/>
      <c r="F13" s="276"/>
      <c r="G13" s="276"/>
      <c r="H13" s="277">
        <f>'[1]Audit Form'!E125</f>
        <v>0</v>
      </c>
    </row>
    <row r="14" spans="2:8" x14ac:dyDescent="0.25">
      <c r="B14" s="276" t="s">
        <v>264</v>
      </c>
      <c r="C14" s="276"/>
      <c r="D14" s="276"/>
      <c r="E14" s="276"/>
      <c r="F14" s="276"/>
      <c r="G14" s="276"/>
      <c r="H14" s="277">
        <f>'[1]Audit Form'!E134</f>
        <v>0</v>
      </c>
    </row>
    <row r="15" spans="2:8" x14ac:dyDescent="0.25">
      <c r="B15" s="276" t="s">
        <v>265</v>
      </c>
      <c r="C15" s="276"/>
      <c r="D15" s="276"/>
      <c r="E15" s="276"/>
      <c r="F15" s="276"/>
      <c r="G15" s="276"/>
      <c r="H15" s="277">
        <f>'[1]Audit Form'!E156</f>
        <v>0</v>
      </c>
    </row>
    <row r="16" spans="2:8" x14ac:dyDescent="0.25">
      <c r="B16" s="276" t="s">
        <v>266</v>
      </c>
      <c r="C16" s="276"/>
      <c r="D16" s="276"/>
      <c r="E16" s="276"/>
      <c r="F16" s="276"/>
      <c r="G16" s="276"/>
      <c r="H16" s="277">
        <f>'[1]Audit Form'!E165</f>
        <v>0</v>
      </c>
    </row>
    <row r="17" spans="2:8" x14ac:dyDescent="0.25">
      <c r="B17" s="276" t="s">
        <v>267</v>
      </c>
      <c r="C17" s="276"/>
      <c r="D17" s="276"/>
      <c r="E17" s="276"/>
      <c r="F17" s="276"/>
      <c r="G17" s="276"/>
      <c r="H17" s="277">
        <f>'[1]Audit Form'!E190</f>
        <v>15</v>
      </c>
    </row>
    <row r="18" spans="2:8" x14ac:dyDescent="0.25">
      <c r="B18" s="276" t="s">
        <v>268</v>
      </c>
      <c r="C18" s="276"/>
      <c r="D18" s="276"/>
      <c r="E18" s="276"/>
      <c r="F18" s="276"/>
      <c r="G18" s="276"/>
      <c r="H18" s="277">
        <f>'[1]Audit Form'!E209</f>
        <v>28.333333333333332</v>
      </c>
    </row>
    <row r="19" spans="2:8" x14ac:dyDescent="0.25">
      <c r="B19" s="276" t="s">
        <v>269</v>
      </c>
      <c r="C19" s="276"/>
      <c r="D19" s="276"/>
      <c r="E19" s="276"/>
      <c r="F19" s="276"/>
      <c r="G19" s="276"/>
      <c r="H19" s="277">
        <f>'[1]Audit Form'!E221</f>
        <v>11.111111111111111</v>
      </c>
    </row>
    <row r="20" spans="2:8" x14ac:dyDescent="0.25">
      <c r="B20" s="276" t="s">
        <v>270</v>
      </c>
      <c r="C20" s="276"/>
      <c r="D20" s="276"/>
      <c r="E20" s="276"/>
      <c r="F20" s="276"/>
      <c r="G20" s="276"/>
      <c r="H20" s="277">
        <f>'[1]Audit Form'!E230</f>
        <v>0</v>
      </c>
    </row>
    <row r="21" spans="2:8" x14ac:dyDescent="0.25">
      <c r="B21" s="276" t="s">
        <v>271</v>
      </c>
      <c r="C21" s="276"/>
      <c r="D21" s="276"/>
      <c r="E21" s="276"/>
      <c r="F21" s="276"/>
      <c r="G21" s="276"/>
      <c r="H21" s="277">
        <f>'[1]Audit Form'!E245</f>
        <v>0</v>
      </c>
    </row>
    <row r="22" spans="2:8" x14ac:dyDescent="0.25">
      <c r="B22" s="276" t="s">
        <v>272</v>
      </c>
      <c r="C22" s="276"/>
      <c r="D22" s="276"/>
      <c r="E22" s="276"/>
      <c r="F22" s="276"/>
      <c r="G22" s="276"/>
      <c r="H22" s="277" t="str">
        <f>'[1]Audit Form'!E257</f>
        <v>N/A</v>
      </c>
    </row>
    <row r="23" spans="2:8" x14ac:dyDescent="0.25">
      <c r="B23" s="276" t="s">
        <v>273</v>
      </c>
      <c r="C23" s="276"/>
      <c r="D23" s="276"/>
      <c r="E23" s="276"/>
      <c r="F23" s="276"/>
      <c r="G23" s="276"/>
      <c r="H23" s="277">
        <f>'[1]Audit Form'!E268</f>
        <v>0</v>
      </c>
    </row>
    <row r="24" spans="2:8" x14ac:dyDescent="0.25">
      <c r="B24" s="276" t="s">
        <v>274</v>
      </c>
      <c r="C24" s="276"/>
      <c r="D24" s="276"/>
      <c r="E24" s="276"/>
      <c r="F24" s="276"/>
      <c r="G24" s="276"/>
      <c r="H24" s="277">
        <f>'[1]Audit Form'!E277</f>
        <v>29.166666666666668</v>
      </c>
    </row>
    <row r="25" spans="2:8" x14ac:dyDescent="0.25">
      <c r="B25" s="276" t="s">
        <v>275</v>
      </c>
      <c r="C25" s="276"/>
      <c r="D25" s="276"/>
      <c r="E25" s="276"/>
      <c r="F25" s="276"/>
      <c r="G25" s="276"/>
      <c r="H25" s="277">
        <f>'[1]Audit Form'!E289</f>
        <v>0</v>
      </c>
    </row>
    <row r="26" spans="2:8" x14ac:dyDescent="0.25">
      <c r="B26" s="276" t="s">
        <v>276</v>
      </c>
      <c r="C26" s="276"/>
      <c r="D26" s="276"/>
      <c r="E26" s="276"/>
      <c r="F26" s="276"/>
      <c r="G26" s="276"/>
      <c r="H26" s="277">
        <f>'[1]Audit Form'!E306</f>
        <v>32.142857142857146</v>
      </c>
    </row>
    <row r="27" spans="2:8" ht="15.75" customHeight="1" x14ac:dyDescent="0.25">
      <c r="B27" s="276" t="s">
        <v>277</v>
      </c>
      <c r="C27" s="276"/>
      <c r="D27" s="276"/>
      <c r="E27" s="276"/>
      <c r="F27" s="276"/>
      <c r="G27" s="276"/>
      <c r="H27" s="277">
        <f>'[1]Audit Form'!E314</f>
        <v>0</v>
      </c>
    </row>
    <row r="28" spans="2:8" x14ac:dyDescent="0.25">
      <c r="B28" s="278"/>
      <c r="C28" s="278"/>
      <c r="D28" s="278"/>
      <c r="E28" s="278"/>
      <c r="F28" s="278"/>
      <c r="G28" s="278"/>
    </row>
    <row r="29" spans="2:8" x14ac:dyDescent="0.25">
      <c r="B29" s="278"/>
      <c r="C29" s="278"/>
      <c r="D29" s="278"/>
      <c r="E29" s="278"/>
      <c r="F29" s="278"/>
      <c r="G29" s="278"/>
    </row>
    <row r="30" spans="2:8" x14ac:dyDescent="0.25">
      <c r="B30" s="278"/>
      <c r="C30" s="278"/>
      <c r="D30" s="278"/>
      <c r="E30" s="278"/>
      <c r="F30" s="278"/>
      <c r="G30" s="278"/>
    </row>
  </sheetData>
  <sheetProtection algorithmName="SHA-512" hashValue="Vq2G3yvETIdQ/vvXe6EaUZYpaMvuZIQx8cFTnU1Vs7uzyd9QVlA/ej+RgjcY1Qay6syKbSEKtPuLGO5FwOWfZA==" saltValue="YN+iZagpJTuPHscY8/n1kw==" spinCount="100000" sheet="1" objects="1" scenarios="1"/>
  <mergeCells count="26">
    <mergeCell ref="B29:G29"/>
    <mergeCell ref="B30:G30"/>
    <mergeCell ref="B23:G23"/>
    <mergeCell ref="B24:G24"/>
    <mergeCell ref="B25:G25"/>
    <mergeCell ref="B26:G26"/>
    <mergeCell ref="B27:G27"/>
    <mergeCell ref="B28:G28"/>
    <mergeCell ref="B17:G17"/>
    <mergeCell ref="B18:G18"/>
    <mergeCell ref="B19:G19"/>
    <mergeCell ref="B20:G20"/>
    <mergeCell ref="B21:G21"/>
    <mergeCell ref="B22:G22"/>
    <mergeCell ref="B11:G11"/>
    <mergeCell ref="B12:G12"/>
    <mergeCell ref="B13:G13"/>
    <mergeCell ref="B14:G14"/>
    <mergeCell ref="B15:G15"/>
    <mergeCell ref="B16:G16"/>
    <mergeCell ref="B5:G5"/>
    <mergeCell ref="B6:G6"/>
    <mergeCell ref="B7:G7"/>
    <mergeCell ref="B8:G8"/>
    <mergeCell ref="B9:G9"/>
    <mergeCell ref="B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1933-EE70-48A5-90A8-87AA4A6A7D31}">
  <sheetPr>
    <pageSetUpPr fitToPage="1"/>
  </sheetPr>
  <dimension ref="A1:K430"/>
  <sheetViews>
    <sheetView topLeftCell="A288" zoomScale="75" zoomScaleNormal="75" workbookViewId="0">
      <selection activeCell="K303" sqref="K303"/>
    </sheetView>
  </sheetViews>
  <sheetFormatPr defaultRowHeight="15" x14ac:dyDescent="0.25"/>
  <cols>
    <col min="1" max="1" width="58" style="4" customWidth="1"/>
    <col min="2" max="4" width="6" style="4" customWidth="1"/>
    <col min="5" max="5" width="6.75" style="4" customWidth="1"/>
    <col min="6" max="6" width="6" style="4" customWidth="1"/>
    <col min="7" max="7" width="4.875" style="4" customWidth="1"/>
    <col min="8" max="8" width="7.625" style="4" customWidth="1"/>
    <col min="9" max="9" width="6.5" style="4" customWidth="1"/>
    <col min="10" max="10" width="3" style="4" customWidth="1"/>
    <col min="11" max="11" width="23" style="4" customWidth="1"/>
    <col min="12" max="16384" width="9" style="4"/>
  </cols>
  <sheetData>
    <row r="1" spans="1:9" x14ac:dyDescent="0.25">
      <c r="A1" s="1" t="s">
        <v>278</v>
      </c>
      <c r="B1" s="2"/>
      <c r="C1" s="2"/>
      <c r="D1" s="2"/>
      <c r="E1" s="2"/>
      <c r="F1" s="2" t="s">
        <v>279</v>
      </c>
      <c r="G1" s="2"/>
      <c r="H1" s="2" t="s">
        <v>280</v>
      </c>
      <c r="I1" s="3"/>
    </row>
    <row r="2" spans="1:9" x14ac:dyDescent="0.25">
      <c r="A2" s="5"/>
      <c r="B2" s="6"/>
      <c r="C2" s="6"/>
      <c r="D2" s="6"/>
      <c r="E2" s="6"/>
      <c r="F2" s="6" t="s">
        <v>281</v>
      </c>
      <c r="G2" s="6"/>
      <c r="H2" s="6" t="s">
        <v>282</v>
      </c>
      <c r="I2" s="7"/>
    </row>
    <row r="3" spans="1:9" ht="15" customHeight="1" x14ac:dyDescent="0.25">
      <c r="A3" s="5" t="s">
        <v>0</v>
      </c>
      <c r="B3" s="6"/>
      <c r="C3" s="6"/>
      <c r="D3" s="6"/>
      <c r="E3" s="6"/>
      <c r="F3" s="6" t="s">
        <v>283</v>
      </c>
      <c r="G3" s="6"/>
      <c r="H3" s="8">
        <v>1</v>
      </c>
      <c r="I3" s="9"/>
    </row>
    <row r="4" spans="1:9" ht="15" customHeight="1" thickBot="1" x14ac:dyDescent="0.3">
      <c r="A4" s="10" t="s">
        <v>1</v>
      </c>
      <c r="B4" s="11"/>
      <c r="C4" s="11"/>
      <c r="D4" s="11"/>
      <c r="E4" s="11"/>
      <c r="F4" s="11" t="s">
        <v>284</v>
      </c>
      <c r="G4" s="11"/>
      <c r="H4" s="12" t="s">
        <v>285</v>
      </c>
      <c r="I4" s="13"/>
    </row>
    <row r="5" spans="1:9" ht="15" customHeight="1" x14ac:dyDescent="0.25">
      <c r="A5" s="14"/>
      <c r="B5" s="14"/>
      <c r="C5" s="14"/>
      <c r="D5" s="14"/>
      <c r="E5" s="14"/>
      <c r="F5" s="15"/>
      <c r="G5" s="15"/>
    </row>
    <row r="6" spans="1:9" ht="15.75" thickBot="1" x14ac:dyDescent="0.3">
      <c r="A6" s="15"/>
    </row>
    <row r="7" spans="1:9" ht="26.25" customHeight="1" thickBot="1" x14ac:dyDescent="0.3">
      <c r="A7" s="16" t="s">
        <v>286</v>
      </c>
      <c r="B7" s="17" t="s">
        <v>287</v>
      </c>
      <c r="C7" s="18"/>
      <c r="D7" s="18"/>
      <c r="E7" s="18"/>
      <c r="F7" s="18"/>
      <c r="G7" s="18"/>
      <c r="H7" s="18"/>
      <c r="I7" s="19"/>
    </row>
    <row r="8" spans="1:9" ht="30.75" customHeight="1" thickBot="1" x14ac:dyDescent="0.3">
      <c r="A8" s="16" t="s">
        <v>288</v>
      </c>
      <c r="B8" s="17" t="s">
        <v>5</v>
      </c>
      <c r="C8" s="18"/>
      <c r="D8" s="18"/>
      <c r="E8" s="18"/>
      <c r="F8" s="18"/>
      <c r="G8" s="18"/>
      <c r="H8" s="18"/>
      <c r="I8" s="19"/>
    </row>
    <row r="9" spans="1:9" ht="28.5" customHeight="1" thickBot="1" x14ac:dyDescent="0.3">
      <c r="A9" s="17" t="s">
        <v>6</v>
      </c>
      <c r="B9" s="18"/>
      <c r="C9" s="18"/>
      <c r="D9" s="18"/>
      <c r="E9" s="18"/>
      <c r="F9" s="18"/>
      <c r="G9" s="18"/>
      <c r="H9" s="18"/>
      <c r="I9" s="19"/>
    </row>
    <row r="10" spans="1:9" x14ac:dyDescent="0.25">
      <c r="A10" s="15"/>
    </row>
    <row r="11" spans="1:9" ht="12.75" customHeight="1" x14ac:dyDescent="0.25">
      <c r="A11" s="20" t="s">
        <v>289</v>
      </c>
    </row>
    <row r="12" spans="1:9" x14ac:dyDescent="0.25">
      <c r="A12" s="21"/>
    </row>
    <row r="13" spans="1:9" x14ac:dyDescent="0.25">
      <c r="A13" s="21"/>
    </row>
    <row r="14" spans="1:9" x14ac:dyDescent="0.25">
      <c r="A14" s="21"/>
    </row>
    <row r="15" spans="1:9" x14ac:dyDescent="0.25">
      <c r="A15" s="20" t="s">
        <v>8</v>
      </c>
    </row>
    <row r="16" spans="1:9" x14ac:dyDescent="0.25">
      <c r="A16" s="22" t="s">
        <v>290</v>
      </c>
    </row>
    <row r="17" spans="1:11" x14ac:dyDescent="0.25">
      <c r="A17" s="22" t="s">
        <v>291</v>
      </c>
    </row>
    <row r="18" spans="1:11" x14ac:dyDescent="0.25">
      <c r="A18" s="22" t="s">
        <v>292</v>
      </c>
    </row>
    <row r="19" spans="1:11" x14ac:dyDescent="0.25">
      <c r="A19" s="22"/>
    </row>
    <row r="20" spans="1:11" x14ac:dyDescent="0.25">
      <c r="A20" s="22"/>
    </row>
    <row r="21" spans="1:11" x14ac:dyDescent="0.25">
      <c r="A21" s="22"/>
    </row>
    <row r="22" spans="1:11" s="24" customFormat="1" x14ac:dyDescent="0.25">
      <c r="A22" s="23"/>
    </row>
    <row r="23" spans="1:11" s="24" customFormat="1" x14ac:dyDescent="0.25">
      <c r="A23" s="4"/>
    </row>
    <row r="24" spans="1:11" x14ac:dyDescent="0.25">
      <c r="A24" s="20" t="s">
        <v>293</v>
      </c>
    </row>
    <row r="25" spans="1:11" x14ac:dyDescent="0.25">
      <c r="A25" s="20" t="s">
        <v>14</v>
      </c>
    </row>
    <row r="26" spans="1:11" s="24" customFormat="1" x14ac:dyDescent="0.25">
      <c r="A26" s="27" t="s">
        <v>294</v>
      </c>
      <c r="B26" s="27"/>
      <c r="C26" s="27"/>
      <c r="D26" s="27"/>
      <c r="E26" s="27"/>
      <c r="F26" s="27"/>
      <c r="G26" s="27"/>
      <c r="H26" s="27"/>
    </row>
    <row r="27" spans="1:11" s="24" customFormat="1" x14ac:dyDescent="0.25">
      <c r="A27" s="28"/>
      <c r="B27" s="28"/>
      <c r="C27" s="28"/>
      <c r="D27" s="28"/>
      <c r="E27" s="28"/>
      <c r="F27" s="28"/>
      <c r="G27" s="28"/>
      <c r="H27" s="28"/>
    </row>
    <row r="28" spans="1:11" s="24" customFormat="1" x14ac:dyDescent="0.25">
      <c r="A28" s="29" t="s">
        <v>16</v>
      </c>
      <c r="B28" s="30"/>
      <c r="C28" s="30"/>
      <c r="D28" s="30"/>
      <c r="E28" s="30"/>
      <c r="F28" s="30"/>
      <c r="G28" s="30"/>
      <c r="H28" s="30"/>
    </row>
    <row r="29" spans="1:11" s="24" customFormat="1" ht="15.75" thickBot="1" x14ac:dyDescent="0.3">
      <c r="A29" s="31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4" customFormat="1" ht="15.75" thickBot="1" x14ac:dyDescent="0.3">
      <c r="A30" s="32" t="s">
        <v>17</v>
      </c>
      <c r="B30" s="33"/>
      <c r="C30" s="34" t="s">
        <v>18</v>
      </c>
      <c r="D30" s="35"/>
      <c r="E30" s="35"/>
      <c r="F30" s="35"/>
      <c r="G30" s="35"/>
      <c r="H30" s="35"/>
      <c r="I30" s="36"/>
      <c r="J30" s="4"/>
      <c r="K30" s="4"/>
    </row>
    <row r="31" spans="1:11" s="24" customFormat="1" ht="15.75" thickBot="1" x14ac:dyDescent="0.3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4" customFormat="1" ht="15.75" thickBot="1" x14ac:dyDescent="0.3">
      <c r="A32" s="37" t="s">
        <v>19</v>
      </c>
      <c r="B32" s="38" t="s">
        <v>20</v>
      </c>
      <c r="C32" s="39"/>
      <c r="D32" s="39"/>
      <c r="E32" s="39"/>
      <c r="F32" s="39"/>
      <c r="G32" s="39"/>
      <c r="H32" s="39"/>
      <c r="I32" s="40"/>
      <c r="J32" s="4"/>
      <c r="K32" s="4"/>
    </row>
    <row r="33" spans="1:11" s="24" customFormat="1" ht="15.75" thickBot="1" x14ac:dyDescent="0.3">
      <c r="A33" s="41" t="s">
        <v>21</v>
      </c>
      <c r="B33" s="42"/>
      <c r="C33" s="42"/>
      <c r="D33" s="42"/>
      <c r="E33" s="42"/>
      <c r="F33" s="42"/>
      <c r="G33" s="42"/>
      <c r="H33" s="42"/>
      <c r="I33" s="43"/>
      <c r="J33" s="4"/>
      <c r="K33" s="4"/>
    </row>
    <row r="34" spans="1:11" s="24" customFormat="1" ht="26.25" thickBot="1" x14ac:dyDescent="0.3">
      <c r="A34" s="44" t="s">
        <v>22</v>
      </c>
      <c r="B34" s="45" t="s">
        <v>23</v>
      </c>
      <c r="C34" s="45">
        <v>0</v>
      </c>
      <c r="D34" s="46">
        <v>1</v>
      </c>
      <c r="E34" s="46">
        <v>2</v>
      </c>
      <c r="F34" s="46">
        <v>3</v>
      </c>
      <c r="G34" s="47">
        <v>4</v>
      </c>
      <c r="H34" s="48" t="s">
        <v>24</v>
      </c>
      <c r="I34" s="48" t="s">
        <v>25</v>
      </c>
      <c r="J34" s="4"/>
      <c r="K34" s="4"/>
    </row>
    <row r="35" spans="1:11" s="24" customFormat="1" x14ac:dyDescent="0.25">
      <c r="A35" s="49" t="s">
        <v>26</v>
      </c>
      <c r="B35" s="50"/>
      <c r="C35" s="51"/>
      <c r="D35" s="51" t="s">
        <v>28</v>
      </c>
      <c r="E35" s="51"/>
      <c r="F35" s="51"/>
      <c r="G35" s="52" t="s">
        <v>27</v>
      </c>
      <c r="H35" s="53">
        <f>+IF(C35="A",0,IF(D35="A",1,IF(E35="A",2,IF(F35="A",3,IF(G35="A",4,"")))))</f>
        <v>4</v>
      </c>
      <c r="I35" s="54"/>
      <c r="J35" s="4"/>
      <c r="K35" s="4"/>
    </row>
    <row r="36" spans="1:11" s="24" customFormat="1" x14ac:dyDescent="0.25">
      <c r="A36" s="55" t="s">
        <v>29</v>
      </c>
      <c r="B36" s="56"/>
      <c r="C36" s="57" t="s">
        <v>28</v>
      </c>
      <c r="D36" s="58"/>
      <c r="E36" s="58"/>
      <c r="F36" s="58"/>
      <c r="G36" s="59" t="s">
        <v>27</v>
      </c>
      <c r="H36" s="60">
        <f t="shared" ref="H36:H39" si="0">+IF(C36="A",0,IF(D36="A",1,IF(E36="A",2,IF(F36="A",3,IF(G36="A",4,"")))))</f>
        <v>4</v>
      </c>
      <c r="I36" s="61"/>
      <c r="J36" s="4"/>
      <c r="K36" s="4"/>
    </row>
    <row r="37" spans="1:11" s="24" customFormat="1" x14ac:dyDescent="0.25">
      <c r="A37" s="62" t="s">
        <v>30</v>
      </c>
      <c r="B37" s="56"/>
      <c r="C37" s="57" t="s">
        <v>28</v>
      </c>
      <c r="D37" s="58"/>
      <c r="E37" s="58"/>
      <c r="F37" s="58" t="s">
        <v>27</v>
      </c>
      <c r="G37" s="59"/>
      <c r="H37" s="60">
        <f t="shared" si="0"/>
        <v>3</v>
      </c>
      <c r="I37" s="61"/>
      <c r="J37" s="4"/>
      <c r="K37" s="4"/>
    </row>
    <row r="38" spans="1:11" s="24" customFormat="1" x14ac:dyDescent="0.25">
      <c r="A38" s="63" t="s">
        <v>31</v>
      </c>
      <c r="B38" s="56"/>
      <c r="C38" s="57" t="s">
        <v>28</v>
      </c>
      <c r="D38" s="58"/>
      <c r="E38" s="58"/>
      <c r="F38" s="58"/>
      <c r="G38" s="59" t="s">
        <v>27</v>
      </c>
      <c r="H38" s="60">
        <f t="shared" si="0"/>
        <v>4</v>
      </c>
      <c r="I38" s="61"/>
      <c r="J38" s="4"/>
      <c r="K38" s="4"/>
    </row>
    <row r="39" spans="1:11" s="24" customFormat="1" ht="15.75" thickBot="1" x14ac:dyDescent="0.3">
      <c r="A39" s="49" t="s">
        <v>32</v>
      </c>
      <c r="B39" s="50"/>
      <c r="C39" s="64" t="s">
        <v>28</v>
      </c>
      <c r="D39" s="65"/>
      <c r="E39" s="65"/>
      <c r="F39" s="65"/>
      <c r="G39" s="66" t="s">
        <v>27</v>
      </c>
      <c r="H39" s="67">
        <f t="shared" si="0"/>
        <v>4</v>
      </c>
      <c r="I39" s="68"/>
      <c r="J39" s="4"/>
      <c r="K39" s="4"/>
    </row>
    <row r="40" spans="1:11" s="24" customFormat="1" ht="15.75" thickBot="1" x14ac:dyDescent="0.3">
      <c r="A40" s="38"/>
      <c r="B40" s="40"/>
      <c r="C40" s="69" t="s">
        <v>25</v>
      </c>
      <c r="D40" s="70"/>
      <c r="E40" s="70"/>
      <c r="F40" s="70"/>
      <c r="G40" s="71"/>
      <c r="H40" s="72">
        <f>SUM(H35:H39)</f>
        <v>19</v>
      </c>
      <c r="I40" s="72">
        <f>IF(B35="N/A",0,4)+IF(B36="N/A",0,4)+IF(B37="N/A",0,4)+IF(B38="N/A",0,4)+IF(B39="N/A",0,4)</f>
        <v>20</v>
      </c>
      <c r="J40" s="4"/>
      <c r="K40" s="4"/>
    </row>
    <row r="41" spans="1:11" s="24" customFormat="1" ht="15.75" thickBot="1" x14ac:dyDescent="0.3">
      <c r="A41" s="73" t="s">
        <v>33</v>
      </c>
      <c r="B41" s="74"/>
      <c r="C41" s="75"/>
      <c r="D41" s="76"/>
      <c r="E41" s="77">
        <f>IF(I40=0,"N/A",(H40*100)/I40)</f>
        <v>95</v>
      </c>
      <c r="F41" s="78" t="s">
        <v>34</v>
      </c>
      <c r="G41" s="79"/>
      <c r="H41" s="80"/>
      <c r="I41" s="81"/>
      <c r="J41" s="4"/>
      <c r="K41" s="4"/>
    </row>
    <row r="42" spans="1:11" s="24" customFormat="1" ht="26.25" thickBot="1" x14ac:dyDescent="0.3">
      <c r="A42" s="82" t="s">
        <v>35</v>
      </c>
      <c r="B42" s="83" t="s">
        <v>23</v>
      </c>
      <c r="C42" s="84">
        <v>0</v>
      </c>
      <c r="D42" s="85">
        <v>1</v>
      </c>
      <c r="E42" s="86">
        <v>2</v>
      </c>
      <c r="F42" s="87">
        <v>3</v>
      </c>
      <c r="G42" s="88">
        <v>4</v>
      </c>
      <c r="H42" s="89" t="s">
        <v>24</v>
      </c>
      <c r="I42" s="89" t="s">
        <v>25</v>
      </c>
      <c r="J42" s="4"/>
      <c r="K42" s="4"/>
    </row>
    <row r="43" spans="1:11" s="24" customFormat="1" x14ac:dyDescent="0.25">
      <c r="A43" s="49" t="s">
        <v>36</v>
      </c>
      <c r="B43" s="50"/>
      <c r="C43" s="90" t="s">
        <v>28</v>
      </c>
      <c r="D43" s="91"/>
      <c r="E43" s="91"/>
      <c r="F43" s="91"/>
      <c r="G43" s="92" t="s">
        <v>27</v>
      </c>
      <c r="H43" s="60">
        <f t="shared" ref="H43:H47" si="1">+IF(C43="A",0,IF(D43="A",1,IF(E43="A",2,IF(F43="A",3,IF(G43="A",4,"")))))</f>
        <v>4</v>
      </c>
      <c r="I43" s="54"/>
      <c r="J43" s="4"/>
      <c r="K43" s="4"/>
    </row>
    <row r="44" spans="1:11" s="24" customFormat="1" x14ac:dyDescent="0.25">
      <c r="A44" s="55" t="s">
        <v>37</v>
      </c>
      <c r="B44" s="56"/>
      <c r="C44" s="58" t="s">
        <v>28</v>
      </c>
      <c r="D44" s="57"/>
      <c r="E44" s="58"/>
      <c r="F44" s="58"/>
      <c r="G44" s="93" t="s">
        <v>27</v>
      </c>
      <c r="H44" s="60">
        <f t="shared" si="1"/>
        <v>4</v>
      </c>
      <c r="I44" s="61"/>
      <c r="J44" s="4"/>
      <c r="K44" s="4"/>
    </row>
    <row r="45" spans="1:11" s="24" customFormat="1" x14ac:dyDescent="0.25">
      <c r="A45" s="62" t="s">
        <v>38</v>
      </c>
      <c r="B45" s="56"/>
      <c r="C45" s="94" t="s">
        <v>28</v>
      </c>
      <c r="D45" s="57"/>
      <c r="E45" s="58"/>
      <c r="F45" s="58"/>
      <c r="G45" s="93" t="s">
        <v>27</v>
      </c>
      <c r="H45" s="60">
        <f t="shared" si="1"/>
        <v>4</v>
      </c>
      <c r="I45" s="61"/>
      <c r="J45" s="4"/>
      <c r="K45" s="4"/>
    </row>
    <row r="46" spans="1:11" s="24" customFormat="1" x14ac:dyDescent="0.25">
      <c r="A46" s="63" t="s">
        <v>39</v>
      </c>
      <c r="B46" s="56"/>
      <c r="C46" s="65" t="s">
        <v>28</v>
      </c>
      <c r="D46" s="58"/>
      <c r="E46" s="58"/>
      <c r="F46" s="58"/>
      <c r="G46" s="93" t="s">
        <v>27</v>
      </c>
      <c r="H46" s="60">
        <f t="shared" si="1"/>
        <v>4</v>
      </c>
      <c r="I46" s="61"/>
      <c r="J46" s="4"/>
      <c r="K46" s="4"/>
    </row>
    <row r="47" spans="1:11" s="24" customFormat="1" ht="15.75" thickBot="1" x14ac:dyDescent="0.3">
      <c r="A47" s="95" t="s">
        <v>40</v>
      </c>
      <c r="B47" s="96"/>
      <c r="C47" s="97" t="s">
        <v>28</v>
      </c>
      <c r="D47" s="98"/>
      <c r="E47" s="99"/>
      <c r="F47" s="99" t="s">
        <v>27</v>
      </c>
      <c r="G47" s="100"/>
      <c r="H47" s="60">
        <f t="shared" si="1"/>
        <v>3</v>
      </c>
      <c r="I47" s="68"/>
      <c r="J47" s="4"/>
      <c r="K47" s="4"/>
    </row>
    <row r="48" spans="1:11" s="24" customFormat="1" ht="15.75" thickBot="1" x14ac:dyDescent="0.3">
      <c r="A48" s="101"/>
      <c r="B48" s="102"/>
      <c r="C48" s="103" t="s">
        <v>25</v>
      </c>
      <c r="D48" s="104"/>
      <c r="E48" s="104"/>
      <c r="F48" s="104"/>
      <c r="G48" s="105"/>
      <c r="H48" s="72">
        <f>SUM(H43:H47)</f>
        <v>19</v>
      </c>
      <c r="I48" s="72">
        <f>IF(B43="N/A",0,4)+IF(B44="N/A",0,4)+IF(B45="N/A",0,4)+IF(B46="N/A",0,4)+IF(B47="N/A",0,4)</f>
        <v>20</v>
      </c>
      <c r="J48" s="4"/>
      <c r="K48" s="4"/>
    </row>
    <row r="49" spans="1:11" s="24" customFormat="1" ht="15.75" thickBot="1" x14ac:dyDescent="0.3">
      <c r="A49" s="73" t="s">
        <v>41</v>
      </c>
      <c r="B49" s="74"/>
      <c r="C49" s="75"/>
      <c r="D49" s="76"/>
      <c r="E49" s="77">
        <f>IF(I48=0,"N/A",(H48*100)/I48)</f>
        <v>95</v>
      </c>
      <c r="F49" s="78" t="s">
        <v>34</v>
      </c>
      <c r="G49" s="79"/>
      <c r="H49" s="80"/>
      <c r="I49" s="81"/>
      <c r="J49" s="106"/>
      <c r="K49" s="4"/>
    </row>
    <row r="50" spans="1:11" s="24" customFormat="1" ht="26.25" thickBot="1" x14ac:dyDescent="0.3">
      <c r="A50" s="44" t="s">
        <v>42</v>
      </c>
      <c r="B50" s="45" t="s">
        <v>23</v>
      </c>
      <c r="C50" s="107">
        <v>0</v>
      </c>
      <c r="D50" s="108">
        <v>1</v>
      </c>
      <c r="E50" s="109">
        <v>2</v>
      </c>
      <c r="F50" s="46">
        <v>3</v>
      </c>
      <c r="G50" s="110">
        <v>4</v>
      </c>
      <c r="H50" s="111" t="s">
        <v>24</v>
      </c>
      <c r="I50" s="48" t="s">
        <v>25</v>
      </c>
      <c r="J50" s="4"/>
      <c r="K50" s="4"/>
    </row>
    <row r="51" spans="1:11" s="24" customFormat="1" ht="15.75" thickBot="1" x14ac:dyDescent="0.3">
      <c r="A51" s="112" t="s">
        <v>43</v>
      </c>
      <c r="B51" s="113"/>
      <c r="C51" s="114"/>
      <c r="D51" s="115"/>
      <c r="E51" s="116"/>
      <c r="F51" s="117"/>
      <c r="G51" s="115" t="s">
        <v>27</v>
      </c>
      <c r="H51" s="118">
        <v>4</v>
      </c>
      <c r="I51" s="119"/>
      <c r="J51" s="4"/>
      <c r="K51" s="4"/>
    </row>
    <row r="52" spans="1:11" s="24" customFormat="1" x14ac:dyDescent="0.25">
      <c r="A52" s="120" t="s">
        <v>44</v>
      </c>
      <c r="B52" s="121"/>
      <c r="C52" s="122"/>
      <c r="D52" s="51" t="s">
        <v>28</v>
      </c>
      <c r="E52" s="51"/>
      <c r="F52" s="51"/>
      <c r="G52" s="123" t="s">
        <v>27</v>
      </c>
      <c r="H52" s="60">
        <f t="shared" ref="H52:H57" si="2">+IF(C52="A",0,IF(D52="A",1,IF(E52="A",2,IF(F52="A",3,IF(G52="A",4,"")))))</f>
        <v>4</v>
      </c>
      <c r="I52" s="54"/>
      <c r="J52" s="4"/>
      <c r="K52" s="4"/>
    </row>
    <row r="53" spans="1:11" s="24" customFormat="1" x14ac:dyDescent="0.25">
      <c r="A53" s="62" t="s">
        <v>45</v>
      </c>
      <c r="B53" s="124" t="s">
        <v>28</v>
      </c>
      <c r="C53" s="57" t="s">
        <v>28</v>
      </c>
      <c r="D53" s="58"/>
      <c r="E53" s="58"/>
      <c r="F53" s="58" t="s">
        <v>27</v>
      </c>
      <c r="G53" s="125"/>
      <c r="H53" s="60">
        <f t="shared" si="2"/>
        <v>3</v>
      </c>
      <c r="I53" s="61"/>
      <c r="J53" s="4"/>
      <c r="K53" s="4"/>
    </row>
    <row r="54" spans="1:11" s="24" customFormat="1" x14ac:dyDescent="0.25">
      <c r="A54" s="49" t="s">
        <v>46</v>
      </c>
      <c r="B54" s="126"/>
      <c r="C54" s="57" t="s">
        <v>28</v>
      </c>
      <c r="D54" s="58"/>
      <c r="E54" s="58"/>
      <c r="F54" s="58" t="s">
        <v>27</v>
      </c>
      <c r="G54" s="125"/>
      <c r="H54" s="60">
        <f t="shared" si="2"/>
        <v>3</v>
      </c>
      <c r="I54" s="61"/>
      <c r="J54" s="4"/>
      <c r="K54" s="4"/>
    </row>
    <row r="55" spans="1:11" s="24" customFormat="1" x14ac:dyDescent="0.25">
      <c r="A55" s="120" t="s">
        <v>47</v>
      </c>
      <c r="B55" s="126"/>
      <c r="C55" s="57"/>
      <c r="D55" s="58" t="s">
        <v>28</v>
      </c>
      <c r="E55" s="58"/>
      <c r="F55" s="58" t="s">
        <v>27</v>
      </c>
      <c r="G55" s="125"/>
      <c r="H55" s="60">
        <f t="shared" si="2"/>
        <v>3</v>
      </c>
      <c r="I55" s="61"/>
      <c r="J55" s="4"/>
      <c r="K55" s="4"/>
    </row>
    <row r="56" spans="1:11" s="24" customFormat="1" ht="15.75" thickBot="1" x14ac:dyDescent="0.3">
      <c r="A56" s="95" t="s">
        <v>48</v>
      </c>
      <c r="B56" s="126"/>
      <c r="C56" s="57" t="s">
        <v>28</v>
      </c>
      <c r="D56" s="58"/>
      <c r="E56" s="58"/>
      <c r="F56" s="58" t="s">
        <v>27</v>
      </c>
      <c r="G56" s="125"/>
      <c r="H56" s="60">
        <f t="shared" si="2"/>
        <v>3</v>
      </c>
      <c r="I56" s="61"/>
      <c r="J56" s="4"/>
      <c r="K56" s="4"/>
    </row>
    <row r="57" spans="1:11" s="24" customFormat="1" ht="26.25" thickBot="1" x14ac:dyDescent="0.3">
      <c r="A57" s="95" t="s">
        <v>49</v>
      </c>
      <c r="B57" s="96"/>
      <c r="C57" s="64" t="s">
        <v>28</v>
      </c>
      <c r="D57" s="65"/>
      <c r="E57" s="65"/>
      <c r="F57" s="65"/>
      <c r="G57" s="127" t="s">
        <v>27</v>
      </c>
      <c r="H57" s="60">
        <f t="shared" si="2"/>
        <v>4</v>
      </c>
      <c r="I57" s="68"/>
      <c r="J57" s="4"/>
      <c r="K57" s="4"/>
    </row>
    <row r="58" spans="1:11" s="24" customFormat="1" ht="15.75" thickBot="1" x14ac:dyDescent="0.3">
      <c r="A58" s="38"/>
      <c r="B58" s="40"/>
      <c r="C58" s="69" t="s">
        <v>25</v>
      </c>
      <c r="D58" s="70"/>
      <c r="E58" s="70"/>
      <c r="F58" s="70"/>
      <c r="G58" s="71"/>
      <c r="H58" s="128">
        <v>24</v>
      </c>
      <c r="I58" s="72">
        <v>28</v>
      </c>
      <c r="J58" s="4"/>
      <c r="K58" s="4"/>
    </row>
    <row r="59" spans="1:11" s="24" customFormat="1" ht="26.25" thickBot="1" x14ac:dyDescent="0.3">
      <c r="A59" s="73" t="s">
        <v>50</v>
      </c>
      <c r="B59" s="74"/>
      <c r="C59" s="75"/>
      <c r="D59" s="76"/>
      <c r="E59" s="77">
        <f>IF(I58=0,"N/A",(H58*100)/I58)</f>
        <v>85.714285714285708</v>
      </c>
      <c r="F59" s="78" t="s">
        <v>34</v>
      </c>
      <c r="G59" s="79"/>
      <c r="H59" s="80"/>
      <c r="I59" s="81"/>
      <c r="J59" s="106"/>
      <c r="K59" s="4"/>
    </row>
    <row r="60" spans="1:11" s="24" customFormat="1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4"/>
      <c r="K60" s="4"/>
    </row>
    <row r="61" spans="1:11" s="24" customFormat="1" ht="15.75" thickBot="1" x14ac:dyDescent="0.3">
      <c r="A61" s="31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s="24" customFormat="1" ht="15.75" thickBot="1" x14ac:dyDescent="0.3">
      <c r="A62" s="37" t="s">
        <v>19</v>
      </c>
      <c r="B62" s="38" t="s">
        <v>20</v>
      </c>
      <c r="C62" s="39"/>
      <c r="D62" s="39"/>
      <c r="E62" s="39"/>
      <c r="F62" s="39"/>
      <c r="G62" s="39"/>
      <c r="H62" s="39"/>
      <c r="I62" s="40"/>
      <c r="J62" s="4"/>
      <c r="K62" s="4"/>
    </row>
    <row r="63" spans="1:11" s="24" customFormat="1" ht="15.75" thickBot="1" x14ac:dyDescent="0.3">
      <c r="A63" s="41" t="s">
        <v>51</v>
      </c>
      <c r="B63" s="42"/>
      <c r="C63" s="42"/>
      <c r="D63" s="42"/>
      <c r="E63" s="42"/>
      <c r="F63" s="42"/>
      <c r="G63" s="42"/>
      <c r="H63" s="42"/>
      <c r="I63" s="43"/>
      <c r="J63" s="4"/>
      <c r="K63" s="4"/>
    </row>
    <row r="64" spans="1:11" s="24" customFormat="1" ht="26.25" thickBot="1" x14ac:dyDescent="0.3">
      <c r="A64" s="44" t="s">
        <v>52</v>
      </c>
      <c r="B64" s="45" t="s">
        <v>23</v>
      </c>
      <c r="C64" s="107">
        <v>0</v>
      </c>
      <c r="D64" s="108">
        <v>1</v>
      </c>
      <c r="E64" s="109">
        <v>2</v>
      </c>
      <c r="F64" s="46">
        <v>3</v>
      </c>
      <c r="G64" s="130">
        <v>4</v>
      </c>
      <c r="H64" s="111" t="s">
        <v>24</v>
      </c>
      <c r="I64" s="48" t="s">
        <v>25</v>
      </c>
      <c r="J64" s="4"/>
      <c r="K64" s="4"/>
    </row>
    <row r="65" spans="1:11" s="24" customFormat="1" x14ac:dyDescent="0.25">
      <c r="A65" s="131" t="s">
        <v>53</v>
      </c>
      <c r="B65" s="124"/>
      <c r="C65" s="90" t="s">
        <v>28</v>
      </c>
      <c r="D65" s="132"/>
      <c r="E65" s="91"/>
      <c r="F65" s="91"/>
      <c r="G65" s="92" t="s">
        <v>27</v>
      </c>
      <c r="H65" s="60">
        <f t="shared" ref="H65:H68" si="3">+IF(C65="A",0,IF(D65="A",1,IF(E65="A",2,IF(F65="A",3,IF(G65="A",4,"")))))</f>
        <v>4</v>
      </c>
      <c r="I65" s="54"/>
      <c r="J65" s="4"/>
      <c r="K65" s="4"/>
    </row>
    <row r="66" spans="1:11" s="24" customFormat="1" ht="38.25" x14ac:dyDescent="0.25">
      <c r="A66" s="133" t="s">
        <v>54</v>
      </c>
      <c r="B66" s="56"/>
      <c r="C66" s="134"/>
      <c r="D66" s="57" t="s">
        <v>28</v>
      </c>
      <c r="E66" s="58"/>
      <c r="F66" s="58"/>
      <c r="G66" s="93" t="s">
        <v>27</v>
      </c>
      <c r="H66" s="60">
        <f t="shared" si="3"/>
        <v>4</v>
      </c>
      <c r="I66" s="61"/>
      <c r="J66" s="4"/>
      <c r="K66" s="4"/>
    </row>
    <row r="67" spans="1:11" s="24" customFormat="1" x14ac:dyDescent="0.25">
      <c r="A67" s="62" t="s">
        <v>55</v>
      </c>
      <c r="B67" s="135"/>
      <c r="C67" s="134" t="s">
        <v>28</v>
      </c>
      <c r="D67" s="57"/>
      <c r="E67" s="58"/>
      <c r="F67" s="58"/>
      <c r="G67" s="93" t="s">
        <v>27</v>
      </c>
      <c r="H67" s="60">
        <f t="shared" si="3"/>
        <v>4</v>
      </c>
      <c r="I67" s="61"/>
      <c r="J67" s="4"/>
      <c r="K67" s="4"/>
    </row>
    <row r="68" spans="1:11" s="24" customFormat="1" ht="15.75" thickBot="1" x14ac:dyDescent="0.3">
      <c r="A68" s="136" t="s">
        <v>56</v>
      </c>
      <c r="B68" s="100"/>
      <c r="C68" s="137" t="s">
        <v>28</v>
      </c>
      <c r="D68" s="138"/>
      <c r="E68" s="139"/>
      <c r="F68" s="139"/>
      <c r="G68" s="124" t="s">
        <v>27</v>
      </c>
      <c r="H68" s="60">
        <f t="shared" si="3"/>
        <v>4</v>
      </c>
      <c r="I68" s="68"/>
      <c r="J68" s="4"/>
      <c r="K68" s="4"/>
    </row>
    <row r="69" spans="1:11" s="24" customFormat="1" ht="15.75" thickBot="1" x14ac:dyDescent="0.3">
      <c r="A69" s="140"/>
      <c r="B69" s="141"/>
      <c r="C69" s="142" t="s">
        <v>25</v>
      </c>
      <c r="D69" s="143"/>
      <c r="E69" s="70"/>
      <c r="F69" s="70"/>
      <c r="G69" s="71"/>
      <c r="H69" s="128">
        <f>SUM(H65:H68)</f>
        <v>16</v>
      </c>
      <c r="I69" s="72">
        <v>16</v>
      </c>
      <c r="J69" s="4"/>
      <c r="K69" s="4"/>
    </row>
    <row r="70" spans="1:11" s="24" customFormat="1" ht="15.75" thickBot="1" x14ac:dyDescent="0.3">
      <c r="A70" s="73" t="s">
        <v>50</v>
      </c>
      <c r="B70" s="74"/>
      <c r="C70" s="75"/>
      <c r="D70" s="76"/>
      <c r="E70" s="77">
        <f>IF(I69=0,"N/A",(H69*100)/I69)</f>
        <v>100</v>
      </c>
      <c r="F70" s="78" t="s">
        <v>34</v>
      </c>
      <c r="G70" s="79"/>
      <c r="H70" s="80"/>
      <c r="I70" s="81"/>
      <c r="J70" s="106"/>
      <c r="K70" s="4"/>
    </row>
    <row r="71" spans="1:11" s="24" customFormat="1" ht="26.25" thickBot="1" x14ac:dyDescent="0.3">
      <c r="A71" s="44" t="s">
        <v>57</v>
      </c>
      <c r="B71" s="45" t="s">
        <v>23</v>
      </c>
      <c r="C71" s="107">
        <v>0</v>
      </c>
      <c r="D71" s="108">
        <v>1</v>
      </c>
      <c r="E71" s="109">
        <v>2</v>
      </c>
      <c r="F71" s="46">
        <v>3</v>
      </c>
      <c r="G71" s="130">
        <v>4</v>
      </c>
      <c r="H71" s="111" t="s">
        <v>24</v>
      </c>
      <c r="I71" s="48" t="s">
        <v>25</v>
      </c>
      <c r="J71" s="4"/>
      <c r="K71" s="4"/>
    </row>
    <row r="72" spans="1:11" s="24" customFormat="1" x14ac:dyDescent="0.25">
      <c r="A72" s="49" t="s">
        <v>58</v>
      </c>
      <c r="B72" s="124"/>
      <c r="C72" s="144" t="s">
        <v>28</v>
      </c>
      <c r="D72" s="91"/>
      <c r="E72" s="91" t="s">
        <v>27</v>
      </c>
      <c r="F72" s="91"/>
      <c r="G72" s="92"/>
      <c r="H72" s="60">
        <f t="shared" ref="H72:H76" si="4">+IF(C72="A",0,IF(D72="A",1,IF(E72="A",2,IF(F72="A",3,IF(G72="A",4,"")))))</f>
        <v>2</v>
      </c>
      <c r="I72" s="54"/>
      <c r="J72" s="4"/>
      <c r="K72" s="4"/>
    </row>
    <row r="73" spans="1:11" s="24" customFormat="1" x14ac:dyDescent="0.25">
      <c r="A73" s="62" t="s">
        <v>59</v>
      </c>
      <c r="B73" s="56"/>
      <c r="C73" s="145" t="s">
        <v>28</v>
      </c>
      <c r="D73" s="51"/>
      <c r="E73" s="51"/>
      <c r="F73" s="51"/>
      <c r="G73" s="146" t="s">
        <v>27</v>
      </c>
      <c r="H73" s="60">
        <f t="shared" si="4"/>
        <v>4</v>
      </c>
      <c r="I73" s="61"/>
      <c r="J73" s="4"/>
      <c r="K73" s="4"/>
    </row>
    <row r="74" spans="1:11" s="24" customFormat="1" x14ac:dyDescent="0.25">
      <c r="A74" s="62" t="s">
        <v>60</v>
      </c>
      <c r="B74" s="93"/>
      <c r="C74" s="94" t="s">
        <v>28</v>
      </c>
      <c r="D74" s="58"/>
      <c r="E74" s="58"/>
      <c r="F74" s="58"/>
      <c r="G74" s="93" t="s">
        <v>27</v>
      </c>
      <c r="H74" s="60">
        <f t="shared" si="4"/>
        <v>4</v>
      </c>
      <c r="I74" s="61"/>
      <c r="J74" s="4"/>
      <c r="K74" s="4"/>
    </row>
    <row r="75" spans="1:11" s="24" customFormat="1" x14ac:dyDescent="0.25">
      <c r="A75" s="62" t="s">
        <v>61</v>
      </c>
      <c r="B75" s="93"/>
      <c r="C75" s="94" t="s">
        <v>28</v>
      </c>
      <c r="D75" s="58"/>
      <c r="E75" s="58"/>
      <c r="F75" s="58"/>
      <c r="G75" s="93" t="s">
        <v>27</v>
      </c>
      <c r="H75" s="60">
        <f t="shared" si="4"/>
        <v>4</v>
      </c>
      <c r="I75" s="61"/>
      <c r="J75" s="4"/>
      <c r="K75" s="4"/>
    </row>
    <row r="76" spans="1:11" s="24" customFormat="1" ht="15.75" thickBot="1" x14ac:dyDescent="0.3">
      <c r="A76" s="136" t="s">
        <v>62</v>
      </c>
      <c r="B76" s="100"/>
      <c r="C76" s="147" t="s">
        <v>28</v>
      </c>
      <c r="D76" s="139"/>
      <c r="E76" s="139"/>
      <c r="F76" s="139"/>
      <c r="G76" s="124" t="s">
        <v>27</v>
      </c>
      <c r="H76" s="60">
        <f t="shared" si="4"/>
        <v>4</v>
      </c>
      <c r="I76" s="68"/>
      <c r="J76" s="4"/>
      <c r="K76" s="4"/>
    </row>
    <row r="77" spans="1:11" s="24" customFormat="1" ht="15.75" thickBot="1" x14ac:dyDescent="0.3">
      <c r="A77" s="38"/>
      <c r="B77" s="40"/>
      <c r="C77" s="69" t="s">
        <v>25</v>
      </c>
      <c r="D77" s="70"/>
      <c r="E77" s="70"/>
      <c r="F77" s="70"/>
      <c r="G77" s="71"/>
      <c r="H77" s="128">
        <f>SUM(H72:H76)</f>
        <v>18</v>
      </c>
      <c r="I77" s="72">
        <f>IF(B72="N/A",0,4)+IF(B73="N/A",0,4)+IF(B74="N/A",0,4)+IF(B75="N/A",0,4)+IF(B76="N/A",0,4)</f>
        <v>20</v>
      </c>
      <c r="J77" s="4"/>
      <c r="K77" s="4"/>
    </row>
    <row r="78" spans="1:11" s="24" customFormat="1" ht="15.75" thickBot="1" x14ac:dyDescent="0.3">
      <c r="A78" s="148" t="s">
        <v>50</v>
      </c>
      <c r="B78" s="149"/>
      <c r="C78" s="150"/>
      <c r="D78" s="151"/>
      <c r="E78" s="77">
        <f>IF(I77=0,"N/A",(H77*100)/I77)</f>
        <v>90</v>
      </c>
      <c r="F78" s="152" t="s">
        <v>34</v>
      </c>
      <c r="G78" s="79"/>
      <c r="H78" s="80"/>
      <c r="I78" s="81"/>
      <c r="J78" s="4"/>
      <c r="K78" s="4"/>
    </row>
    <row r="79" spans="1:11" s="24" customFormat="1" ht="26.25" thickBot="1" x14ac:dyDescent="0.3">
      <c r="A79" s="82" t="s">
        <v>63</v>
      </c>
      <c r="B79" s="153" t="s">
        <v>23</v>
      </c>
      <c r="C79" s="153">
        <v>0</v>
      </c>
      <c r="D79" s="153">
        <v>1</v>
      </c>
      <c r="E79" s="153">
        <v>2</v>
      </c>
      <c r="F79" s="153">
        <v>3</v>
      </c>
      <c r="G79" s="153">
        <v>4</v>
      </c>
      <c r="H79" s="153" t="s">
        <v>24</v>
      </c>
      <c r="I79" s="153" t="s">
        <v>25</v>
      </c>
      <c r="J79" s="4"/>
      <c r="K79" s="4"/>
    </row>
    <row r="80" spans="1:11" s="24" customFormat="1" x14ac:dyDescent="0.25">
      <c r="A80" s="62" t="s">
        <v>64</v>
      </c>
      <c r="B80" s="93"/>
      <c r="C80" s="94" t="s">
        <v>28</v>
      </c>
      <c r="D80" s="58"/>
      <c r="E80" s="58"/>
      <c r="F80" s="58" t="s">
        <v>27</v>
      </c>
      <c r="G80" s="93"/>
      <c r="H80" s="60">
        <f t="shared" ref="H80:H86" si="5">+IF(C80="A",0,IF(D80="A",1,IF(E80="A",2,IF(F80="A",3,IF(G80="A",4,"")))))</f>
        <v>3</v>
      </c>
      <c r="I80" s="61"/>
      <c r="J80" s="4"/>
      <c r="K80" s="4"/>
    </row>
    <row r="81" spans="1:11" s="24" customFormat="1" x14ac:dyDescent="0.25">
      <c r="A81" s="62" t="s">
        <v>65</v>
      </c>
      <c r="B81" s="93"/>
      <c r="C81" s="94" t="s">
        <v>28</v>
      </c>
      <c r="D81" s="58"/>
      <c r="E81" s="58"/>
      <c r="F81" s="58"/>
      <c r="G81" s="93" t="s">
        <v>27</v>
      </c>
      <c r="H81" s="60">
        <f t="shared" si="5"/>
        <v>4</v>
      </c>
      <c r="I81" s="61"/>
      <c r="J81" s="4"/>
      <c r="K81" s="4"/>
    </row>
    <row r="82" spans="1:11" s="24" customFormat="1" x14ac:dyDescent="0.25">
      <c r="A82" s="62" t="s">
        <v>66</v>
      </c>
      <c r="B82" s="93"/>
      <c r="C82" s="94" t="s">
        <v>28</v>
      </c>
      <c r="D82" s="58"/>
      <c r="E82" s="58"/>
      <c r="F82" s="58"/>
      <c r="G82" s="93" t="s">
        <v>27</v>
      </c>
      <c r="H82" s="60">
        <f t="shared" si="5"/>
        <v>4</v>
      </c>
      <c r="I82" s="61"/>
      <c r="J82" s="4"/>
      <c r="K82" s="4"/>
    </row>
    <row r="83" spans="1:11" s="24" customFormat="1" x14ac:dyDescent="0.25">
      <c r="A83" s="62" t="s">
        <v>67</v>
      </c>
      <c r="B83" s="93" t="s">
        <v>23</v>
      </c>
      <c r="C83" s="94" t="s">
        <v>28</v>
      </c>
      <c r="D83" s="58"/>
      <c r="E83" s="58"/>
      <c r="F83" s="58"/>
      <c r="G83" s="93"/>
      <c r="H83" s="60" t="str">
        <f t="shared" si="5"/>
        <v/>
      </c>
      <c r="I83" s="61"/>
      <c r="J83" s="4"/>
      <c r="K83" s="4"/>
    </row>
    <row r="84" spans="1:11" s="24" customFormat="1" x14ac:dyDescent="0.25">
      <c r="A84" s="62" t="s">
        <v>68</v>
      </c>
      <c r="B84" s="93"/>
      <c r="C84" s="94" t="s">
        <v>28</v>
      </c>
      <c r="D84" s="58"/>
      <c r="E84" s="58"/>
      <c r="F84" s="58"/>
      <c r="G84" s="93" t="s">
        <v>27</v>
      </c>
      <c r="H84" s="60">
        <f t="shared" si="5"/>
        <v>4</v>
      </c>
      <c r="I84" s="61"/>
      <c r="J84" s="4"/>
      <c r="K84" s="4"/>
    </row>
    <row r="85" spans="1:11" s="24" customFormat="1" x14ac:dyDescent="0.25">
      <c r="A85" s="62" t="s">
        <v>69</v>
      </c>
      <c r="B85" s="93"/>
      <c r="C85" s="94" t="s">
        <v>28</v>
      </c>
      <c r="D85" s="58"/>
      <c r="E85" s="58"/>
      <c r="F85" s="58" t="s">
        <v>27</v>
      </c>
      <c r="G85" s="93"/>
      <c r="H85" s="60">
        <f t="shared" si="5"/>
        <v>3</v>
      </c>
      <c r="I85" s="61"/>
      <c r="J85" s="4"/>
      <c r="K85" s="4"/>
    </row>
    <row r="86" spans="1:11" s="24" customFormat="1" ht="15.75" thickBot="1" x14ac:dyDescent="0.3">
      <c r="A86" s="136" t="s">
        <v>70</v>
      </c>
      <c r="B86" s="100"/>
      <c r="C86" s="147" t="s">
        <v>28</v>
      </c>
      <c r="D86" s="139"/>
      <c r="E86" s="139"/>
      <c r="F86" s="139"/>
      <c r="G86" s="124" t="s">
        <v>27</v>
      </c>
      <c r="H86" s="60">
        <f t="shared" si="5"/>
        <v>4</v>
      </c>
      <c r="I86" s="68"/>
      <c r="J86" s="4"/>
      <c r="K86" s="4"/>
    </row>
    <row r="87" spans="1:11" s="24" customFormat="1" ht="15.75" thickBot="1" x14ac:dyDescent="0.3">
      <c r="A87" s="38"/>
      <c r="B87" s="40"/>
      <c r="C87" s="69" t="s">
        <v>25</v>
      </c>
      <c r="D87" s="70"/>
      <c r="E87" s="70"/>
      <c r="F87" s="70"/>
      <c r="G87" s="71"/>
      <c r="H87" s="128">
        <f>SUM(H80:H86)</f>
        <v>22</v>
      </c>
      <c r="I87" s="72">
        <v>24</v>
      </c>
      <c r="J87" s="4"/>
      <c r="K87" s="4"/>
    </row>
    <row r="88" spans="1:11" s="24" customFormat="1" ht="26.25" thickBot="1" x14ac:dyDescent="0.3">
      <c r="A88" s="73" t="s">
        <v>41</v>
      </c>
      <c r="B88" s="154"/>
      <c r="C88" s="155"/>
      <c r="D88" s="156"/>
      <c r="E88" s="77">
        <f>IF(I87=0,"N/A",(H87*100)/I87)</f>
        <v>91.666666666666671</v>
      </c>
      <c r="F88" s="157" t="s">
        <v>34</v>
      </c>
      <c r="G88" s="79"/>
      <c r="H88" s="80"/>
      <c r="I88" s="81"/>
      <c r="J88" s="106"/>
      <c r="K88" s="4"/>
    </row>
    <row r="89" spans="1:11" s="24" customFormat="1" ht="15.75" thickBot="1" x14ac:dyDescent="0.3">
      <c r="A89" s="158"/>
      <c r="B89" s="159"/>
      <c r="C89" s="160"/>
      <c r="D89" s="160"/>
      <c r="E89" s="161"/>
      <c r="F89" s="162"/>
      <c r="G89" s="106"/>
      <c r="H89" s="106"/>
      <c r="I89" s="4"/>
      <c r="J89" s="4"/>
      <c r="K89" s="4"/>
    </row>
    <row r="90" spans="1:11" s="24" customFormat="1" ht="15.75" thickBot="1" x14ac:dyDescent="0.3">
      <c r="A90" s="163" t="s">
        <v>71</v>
      </c>
      <c r="B90" s="164"/>
      <c r="C90" s="163"/>
      <c r="D90" s="165"/>
      <c r="E90" s="166">
        <v>144</v>
      </c>
      <c r="F90" s="167"/>
      <c r="G90" s="168"/>
      <c r="H90" s="168"/>
      <c r="I90" s="169"/>
      <c r="J90" s="4"/>
      <c r="K90" s="4"/>
    </row>
    <row r="91" spans="1:11" s="24" customFormat="1" ht="15.75" thickBot="1" x14ac:dyDescent="0.3">
      <c r="A91" s="170"/>
      <c r="B91" s="159"/>
      <c r="C91" s="171"/>
      <c r="D91" s="171"/>
      <c r="E91" s="172"/>
      <c r="F91" s="106"/>
      <c r="G91" s="106"/>
      <c r="H91" s="106"/>
      <c r="I91" s="4"/>
      <c r="J91" s="4"/>
      <c r="K91" s="4"/>
    </row>
    <row r="92" spans="1:11" s="24" customFormat="1" ht="15.75" thickBot="1" x14ac:dyDescent="0.3">
      <c r="A92" s="163" t="s">
        <v>72</v>
      </c>
      <c r="B92" s="164"/>
      <c r="C92" s="163"/>
      <c r="D92" s="165"/>
      <c r="E92" s="166">
        <f>I40+I48+I58+I69+I77+I87</f>
        <v>128</v>
      </c>
      <c r="F92" s="167"/>
      <c r="G92" s="168"/>
      <c r="H92" s="168"/>
      <c r="I92" s="169"/>
      <c r="J92" s="4"/>
      <c r="K92" s="4"/>
    </row>
    <row r="93" spans="1:11" s="24" customFormat="1" ht="15.75" thickBot="1" x14ac:dyDescent="0.3">
      <c r="A93" s="170"/>
      <c r="B93" s="159"/>
      <c r="C93" s="171"/>
      <c r="D93" s="171"/>
      <c r="E93" s="172"/>
      <c r="F93" s="106"/>
      <c r="G93" s="106"/>
      <c r="H93" s="106"/>
      <c r="I93" s="4"/>
      <c r="J93" s="4"/>
      <c r="K93" s="4"/>
    </row>
    <row r="94" spans="1:11" s="24" customFormat="1" ht="15.75" thickBot="1" x14ac:dyDescent="0.3">
      <c r="A94" s="163" t="s">
        <v>73</v>
      </c>
      <c r="B94" s="164"/>
      <c r="C94" s="163"/>
      <c r="D94" s="165"/>
      <c r="E94" s="166">
        <f>H40+H48+H58+H69+H77+H87</f>
        <v>118</v>
      </c>
      <c r="F94" s="167"/>
      <c r="G94" s="168"/>
      <c r="H94" s="168"/>
      <c r="I94" s="169"/>
      <c r="J94" s="4"/>
      <c r="K94" s="4"/>
    </row>
    <row r="95" spans="1:11" s="24" customFormat="1" ht="15.75" thickBot="1" x14ac:dyDescent="0.3">
      <c r="A95" s="170"/>
      <c r="B95" s="159"/>
      <c r="C95" s="171"/>
      <c r="D95" s="171"/>
      <c r="E95" s="172"/>
      <c r="F95" s="106"/>
      <c r="G95" s="106"/>
      <c r="H95" s="106"/>
      <c r="I95" s="4"/>
      <c r="J95" s="4"/>
      <c r="K95" s="4"/>
    </row>
    <row r="96" spans="1:11" s="24" customFormat="1" ht="26.25" thickBot="1" x14ac:dyDescent="0.3">
      <c r="A96" s="163" t="s">
        <v>74</v>
      </c>
      <c r="B96" s="164"/>
      <c r="C96" s="163"/>
      <c r="D96" s="165"/>
      <c r="E96" s="166">
        <f>(E94/E92)*100</f>
        <v>92.1875</v>
      </c>
      <c r="F96" s="167" t="s">
        <v>34</v>
      </c>
      <c r="G96" s="168"/>
      <c r="H96" s="168"/>
      <c r="I96" s="169"/>
      <c r="J96" s="4"/>
      <c r="K96" s="4"/>
    </row>
    <row r="97" spans="1:11" s="24" customFormat="1" ht="15.75" thickBot="1" x14ac:dyDescent="0.3">
      <c r="A97" s="15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s="24" customFormat="1" ht="15.75" thickBot="1" x14ac:dyDescent="0.3">
      <c r="A98" s="37" t="s">
        <v>19</v>
      </c>
      <c r="B98" s="38" t="s">
        <v>20</v>
      </c>
      <c r="C98" s="39"/>
      <c r="D98" s="39"/>
      <c r="E98" s="39"/>
      <c r="F98" s="39"/>
      <c r="G98" s="39"/>
      <c r="H98" s="39"/>
      <c r="I98" s="40"/>
      <c r="J98" s="4"/>
      <c r="K98" s="4"/>
    </row>
    <row r="99" spans="1:11" s="24" customFormat="1" ht="15.75" thickBot="1" x14ac:dyDescent="0.3">
      <c r="A99" s="173" t="s">
        <v>75</v>
      </c>
      <c r="B99" s="174"/>
      <c r="C99" s="174"/>
      <c r="D99" s="174"/>
      <c r="E99" s="174"/>
      <c r="F99" s="174"/>
      <c r="G99" s="174"/>
      <c r="H99" s="174"/>
      <c r="I99" s="175"/>
      <c r="J99" s="4"/>
      <c r="K99" s="4"/>
    </row>
    <row r="100" spans="1:11" s="24" customFormat="1" ht="26.25" thickBot="1" x14ac:dyDescent="0.3">
      <c r="A100" s="176" t="s">
        <v>76</v>
      </c>
      <c r="B100" s="153" t="s">
        <v>23</v>
      </c>
      <c r="C100" s="153">
        <v>0</v>
      </c>
      <c r="D100" s="153">
        <v>1</v>
      </c>
      <c r="E100" s="153">
        <v>2</v>
      </c>
      <c r="F100" s="153">
        <v>3</v>
      </c>
      <c r="G100" s="153">
        <v>4</v>
      </c>
      <c r="H100" s="153" t="s">
        <v>24</v>
      </c>
      <c r="I100" s="153" t="s">
        <v>25</v>
      </c>
      <c r="J100" s="4"/>
      <c r="K100" s="4"/>
    </row>
    <row r="101" spans="1:11" s="24" customFormat="1" x14ac:dyDescent="0.25">
      <c r="A101" s="177" t="s">
        <v>77</v>
      </c>
      <c r="B101" s="92"/>
      <c r="C101" s="144"/>
      <c r="D101" s="91" t="s">
        <v>28</v>
      </c>
      <c r="E101" s="91"/>
      <c r="F101" s="91"/>
      <c r="G101" s="178" t="s">
        <v>27</v>
      </c>
      <c r="H101" s="60">
        <f t="shared" ref="H101:H105" si="6">+IF(C101="A",0,IF(D101="A",1,IF(E101="A",2,IF(F101="A",3,IF(G101="A",4,"")))))</f>
        <v>4</v>
      </c>
      <c r="I101" s="54"/>
      <c r="J101" s="4"/>
      <c r="K101" s="4"/>
    </row>
    <row r="102" spans="1:11" s="24" customFormat="1" x14ac:dyDescent="0.25">
      <c r="A102" s="62" t="s">
        <v>78</v>
      </c>
      <c r="B102" s="93"/>
      <c r="C102" s="94" t="s">
        <v>28</v>
      </c>
      <c r="D102" s="58"/>
      <c r="E102" s="58"/>
      <c r="F102" s="58"/>
      <c r="G102" s="59" t="s">
        <v>27</v>
      </c>
      <c r="H102" s="60">
        <f t="shared" si="6"/>
        <v>4</v>
      </c>
      <c r="I102" s="61"/>
      <c r="J102" s="4"/>
      <c r="K102" s="4"/>
    </row>
    <row r="103" spans="1:11" s="24" customFormat="1" x14ac:dyDescent="0.25">
      <c r="A103" s="62" t="s">
        <v>79</v>
      </c>
      <c r="B103" s="93"/>
      <c r="C103" s="145" t="s">
        <v>28</v>
      </c>
      <c r="D103" s="58"/>
      <c r="E103" s="58"/>
      <c r="F103" s="58"/>
      <c r="G103" s="59" t="s">
        <v>27</v>
      </c>
      <c r="H103" s="60">
        <f t="shared" si="6"/>
        <v>4</v>
      </c>
      <c r="I103" s="61"/>
      <c r="J103" s="4"/>
      <c r="K103" s="4"/>
    </row>
    <row r="104" spans="1:11" s="24" customFormat="1" x14ac:dyDescent="0.25">
      <c r="A104" s="62" t="s">
        <v>80</v>
      </c>
      <c r="B104" s="93"/>
      <c r="C104" s="94" t="s">
        <v>28</v>
      </c>
      <c r="D104" s="58"/>
      <c r="E104" s="58"/>
      <c r="F104" s="58" t="s">
        <v>27</v>
      </c>
      <c r="G104" s="59"/>
      <c r="H104" s="60">
        <f t="shared" si="6"/>
        <v>3</v>
      </c>
      <c r="I104" s="61"/>
      <c r="J104" s="4"/>
      <c r="K104" s="4"/>
    </row>
    <row r="105" spans="1:11" ht="15.75" thickBot="1" x14ac:dyDescent="0.3">
      <c r="A105" s="136" t="s">
        <v>81</v>
      </c>
      <c r="B105" s="100"/>
      <c r="C105" s="147" t="s">
        <v>28</v>
      </c>
      <c r="D105" s="99"/>
      <c r="E105" s="99"/>
      <c r="F105" s="99" t="s">
        <v>27</v>
      </c>
      <c r="G105" s="179"/>
      <c r="H105" s="60">
        <f t="shared" si="6"/>
        <v>3</v>
      </c>
      <c r="I105" s="68"/>
    </row>
    <row r="106" spans="1:11" ht="30.75" customHeight="1" thickBot="1" x14ac:dyDescent="0.3">
      <c r="A106" s="38"/>
      <c r="B106" s="40"/>
      <c r="C106" s="142" t="s">
        <v>25</v>
      </c>
      <c r="D106" s="143"/>
      <c r="E106" s="70"/>
      <c r="F106" s="70"/>
      <c r="G106" s="71"/>
      <c r="H106" s="128">
        <f>SUM(H101:H105)</f>
        <v>18</v>
      </c>
      <c r="I106" s="72">
        <f>IF(B101="N/A",0,4)+IF(B102="N/A",0,4)+IF(B103="N/A",0,4)+IF(B104="N/A",0,4)+IF(B105="N/A",0,4)</f>
        <v>20</v>
      </c>
    </row>
    <row r="107" spans="1:11" ht="15.75" thickBot="1" x14ac:dyDescent="0.3">
      <c r="A107" s="73" t="s">
        <v>41</v>
      </c>
      <c r="B107" s="74"/>
      <c r="C107" s="75"/>
      <c r="D107" s="76"/>
      <c r="E107" s="77">
        <f>IF(I106=0,"N/A",(H106*100)/I106)</f>
        <v>90</v>
      </c>
      <c r="F107" s="152" t="s">
        <v>34</v>
      </c>
      <c r="G107" s="79"/>
      <c r="H107" s="80"/>
      <c r="I107" s="81"/>
    </row>
    <row r="108" spans="1:11" ht="26.25" thickBot="1" x14ac:dyDescent="0.3">
      <c r="A108" s="180" t="s">
        <v>82</v>
      </c>
      <c r="B108" s="45" t="s">
        <v>23</v>
      </c>
      <c r="C108" s="107">
        <v>0</v>
      </c>
      <c r="D108" s="108">
        <v>1</v>
      </c>
      <c r="E108" s="109">
        <v>2</v>
      </c>
      <c r="F108" s="46">
        <v>3</v>
      </c>
      <c r="G108" s="110">
        <v>4</v>
      </c>
      <c r="H108" s="111" t="s">
        <v>24</v>
      </c>
      <c r="I108" s="48" t="s">
        <v>25</v>
      </c>
    </row>
    <row r="109" spans="1:11" x14ac:dyDescent="0.25">
      <c r="A109" s="49" t="s">
        <v>83</v>
      </c>
      <c r="B109" s="121"/>
      <c r="C109" s="144" t="s">
        <v>28</v>
      </c>
      <c r="D109" s="91"/>
      <c r="E109" s="91"/>
      <c r="F109" s="91"/>
      <c r="G109" s="178" t="s">
        <v>27</v>
      </c>
      <c r="H109" s="60">
        <f t="shared" ref="H109:H113" si="7">+IF(C109="A",0,IF(D109="A",1,IF(E109="A",2,IF(F109="A",3,IF(G109="A",4,"")))))</f>
        <v>4</v>
      </c>
      <c r="I109" s="54"/>
    </row>
    <row r="110" spans="1:11" x14ac:dyDescent="0.25">
      <c r="A110" s="62" t="s">
        <v>84</v>
      </c>
      <c r="B110" s="56"/>
      <c r="C110" s="94" t="s">
        <v>28</v>
      </c>
      <c r="D110" s="58"/>
      <c r="E110" s="58"/>
      <c r="F110" s="58"/>
      <c r="G110" s="59" t="s">
        <v>27</v>
      </c>
      <c r="H110" s="60">
        <f t="shared" si="7"/>
        <v>4</v>
      </c>
      <c r="I110" s="61"/>
    </row>
    <row r="111" spans="1:11" x14ac:dyDescent="0.25">
      <c r="A111" s="62" t="s">
        <v>85</v>
      </c>
      <c r="B111" s="56"/>
      <c r="C111" s="94" t="s">
        <v>28</v>
      </c>
      <c r="D111" s="58"/>
      <c r="E111" s="58"/>
      <c r="F111" s="58"/>
      <c r="G111" s="59" t="s">
        <v>27</v>
      </c>
      <c r="H111" s="60">
        <f t="shared" si="7"/>
        <v>4</v>
      </c>
      <c r="I111" s="61"/>
    </row>
    <row r="112" spans="1:11" x14ac:dyDescent="0.25">
      <c r="A112" s="62" t="s">
        <v>86</v>
      </c>
      <c r="B112" s="181"/>
      <c r="C112" s="94" t="s">
        <v>28</v>
      </c>
      <c r="D112" s="58"/>
      <c r="E112" s="58"/>
      <c r="F112" s="58"/>
      <c r="G112" s="59" t="s">
        <v>27</v>
      </c>
      <c r="H112" s="60">
        <f t="shared" si="7"/>
        <v>4</v>
      </c>
      <c r="I112" s="61"/>
    </row>
    <row r="113" spans="1:9" ht="15.75" thickBot="1" x14ac:dyDescent="0.3">
      <c r="A113" s="95" t="s">
        <v>87</v>
      </c>
      <c r="B113" s="96"/>
      <c r="C113" s="134" t="s">
        <v>28</v>
      </c>
      <c r="D113" s="65"/>
      <c r="E113" s="65"/>
      <c r="F113" s="65"/>
      <c r="G113" s="182" t="s">
        <v>27</v>
      </c>
      <c r="H113" s="60">
        <f t="shared" si="7"/>
        <v>4</v>
      </c>
      <c r="I113" s="68"/>
    </row>
    <row r="114" spans="1:9" ht="15.75" thickBot="1" x14ac:dyDescent="0.3">
      <c r="A114" s="38"/>
      <c r="B114" s="40"/>
      <c r="C114" s="142" t="s">
        <v>25</v>
      </c>
      <c r="D114" s="143"/>
      <c r="E114" s="70"/>
      <c r="F114" s="70"/>
      <c r="G114" s="71"/>
      <c r="H114" s="128">
        <f>SUM(H109:H113)</f>
        <v>20</v>
      </c>
      <c r="I114" s="72">
        <f>IF(B109="N/A",0,4)+IF(B110="N/A",0,4)+IF(B111="N/A",0,4)+IF(B112="N/A",0,4)+IF(B113="N/A",0,4)</f>
        <v>20</v>
      </c>
    </row>
    <row r="115" spans="1:9" ht="15.75" thickBot="1" x14ac:dyDescent="0.3">
      <c r="A115" s="73" t="s">
        <v>41</v>
      </c>
      <c r="B115" s="74"/>
      <c r="C115" s="75"/>
      <c r="D115" s="76"/>
      <c r="E115" s="77">
        <f>IF(I114=0,"N/A",(H114*100)/I114)</f>
        <v>100</v>
      </c>
      <c r="F115" s="183" t="s">
        <v>34</v>
      </c>
      <c r="G115" s="79"/>
      <c r="H115" s="80"/>
      <c r="I115" s="81"/>
    </row>
    <row r="116" spans="1:9" ht="26.25" thickBot="1" x14ac:dyDescent="0.3">
      <c r="A116" s="44" t="s">
        <v>88</v>
      </c>
      <c r="B116" s="45" t="s">
        <v>23</v>
      </c>
      <c r="C116" s="107">
        <v>0</v>
      </c>
      <c r="D116" s="108">
        <v>1</v>
      </c>
      <c r="E116" s="109">
        <v>2</v>
      </c>
      <c r="F116" s="46">
        <v>3</v>
      </c>
      <c r="G116" s="130">
        <v>4</v>
      </c>
      <c r="H116" s="48" t="s">
        <v>24</v>
      </c>
      <c r="I116" s="48" t="s">
        <v>25</v>
      </c>
    </row>
    <row r="117" spans="1:9" x14ac:dyDescent="0.25">
      <c r="A117" s="49" t="s">
        <v>89</v>
      </c>
      <c r="B117" s="124"/>
      <c r="C117" s="144"/>
      <c r="D117" s="91" t="s">
        <v>28</v>
      </c>
      <c r="E117" s="91"/>
      <c r="F117" s="91"/>
      <c r="G117" s="178" t="s">
        <v>27</v>
      </c>
      <c r="H117" s="60">
        <f t="shared" ref="H117:H123" si="8">+IF(C117="A",0,IF(D117="A",1,IF(E117="A",2,IF(F117="A",3,IF(G117="A",4,"")))))</f>
        <v>4</v>
      </c>
      <c r="I117" s="54"/>
    </row>
    <row r="118" spans="1:9" x14ac:dyDescent="0.25">
      <c r="A118" s="62" t="s">
        <v>90</v>
      </c>
      <c r="B118" s="56"/>
      <c r="C118" s="94"/>
      <c r="D118" s="58" t="s">
        <v>28</v>
      </c>
      <c r="E118" s="58"/>
      <c r="F118" s="58"/>
      <c r="G118" s="59" t="s">
        <v>27</v>
      </c>
      <c r="H118" s="60">
        <f t="shared" si="8"/>
        <v>4</v>
      </c>
      <c r="I118" s="61"/>
    </row>
    <row r="119" spans="1:9" x14ac:dyDescent="0.25">
      <c r="A119" s="62" t="s">
        <v>91</v>
      </c>
      <c r="B119" s="56"/>
      <c r="C119" s="94" t="s">
        <v>28</v>
      </c>
      <c r="D119" s="58"/>
      <c r="E119" s="58"/>
      <c r="F119" s="58"/>
      <c r="G119" s="59" t="s">
        <v>27</v>
      </c>
      <c r="H119" s="60">
        <f t="shared" si="8"/>
        <v>4</v>
      </c>
      <c r="I119" s="61"/>
    </row>
    <row r="120" spans="1:9" x14ac:dyDescent="0.25">
      <c r="A120" s="62" t="s">
        <v>92</v>
      </c>
      <c r="B120" s="124"/>
      <c r="C120" s="94" t="s">
        <v>28</v>
      </c>
      <c r="D120" s="58"/>
      <c r="E120" s="58"/>
      <c r="F120" s="58"/>
      <c r="G120" s="59" t="s">
        <v>27</v>
      </c>
      <c r="H120" s="60">
        <f t="shared" si="8"/>
        <v>4</v>
      </c>
      <c r="I120" s="61"/>
    </row>
    <row r="121" spans="1:9" ht="15.75" thickBot="1" x14ac:dyDescent="0.3">
      <c r="A121" s="136" t="s">
        <v>93</v>
      </c>
      <c r="B121" s="56"/>
      <c r="C121" s="134"/>
      <c r="D121" s="65"/>
      <c r="E121" s="65"/>
      <c r="F121" s="65"/>
      <c r="G121" s="66" t="s">
        <v>27</v>
      </c>
      <c r="H121" s="60">
        <v>4</v>
      </c>
      <c r="I121" s="61"/>
    </row>
    <row r="122" spans="1:9" ht="15.75" thickBot="1" x14ac:dyDescent="0.3">
      <c r="A122" s="184" t="s">
        <v>94</v>
      </c>
      <c r="B122" s="126"/>
      <c r="C122" s="134"/>
      <c r="D122" s="65"/>
      <c r="E122" s="65"/>
      <c r="F122" s="65" t="s">
        <v>27</v>
      </c>
      <c r="G122" s="66"/>
      <c r="H122" s="60">
        <v>3</v>
      </c>
      <c r="I122" s="61"/>
    </row>
    <row r="123" spans="1:9" ht="39" thickBot="1" x14ac:dyDescent="0.3">
      <c r="A123" s="184" t="s">
        <v>95</v>
      </c>
      <c r="B123" s="96"/>
      <c r="C123" s="134" t="s">
        <v>28</v>
      </c>
      <c r="D123" s="65"/>
      <c r="E123" s="65" t="s">
        <v>27</v>
      </c>
      <c r="F123" s="65"/>
      <c r="G123" s="182"/>
      <c r="H123" s="60">
        <f t="shared" si="8"/>
        <v>2</v>
      </c>
      <c r="I123" s="68"/>
    </row>
    <row r="124" spans="1:9" ht="15.75" thickBot="1" x14ac:dyDescent="0.3">
      <c r="A124" s="38"/>
      <c r="B124" s="40"/>
      <c r="C124" s="142" t="s">
        <v>25</v>
      </c>
      <c r="D124" s="143"/>
      <c r="E124" s="70"/>
      <c r="F124" s="70"/>
      <c r="G124" s="71"/>
      <c r="H124" s="128">
        <f>SUM(H117:H123)</f>
        <v>25</v>
      </c>
      <c r="I124" s="72">
        <v>28</v>
      </c>
    </row>
    <row r="125" spans="1:9" ht="26.25" thickBot="1" x14ac:dyDescent="0.3">
      <c r="A125" s="73" t="s">
        <v>50</v>
      </c>
      <c r="B125" s="74"/>
      <c r="C125" s="75"/>
      <c r="D125" s="76"/>
      <c r="E125" s="77">
        <f>IF(I124=0,"N/A",(H124*100)/I124)</f>
        <v>89.285714285714292</v>
      </c>
      <c r="F125" s="183" t="s">
        <v>34</v>
      </c>
      <c r="G125" s="79"/>
      <c r="H125" s="80"/>
      <c r="I125" s="81"/>
    </row>
    <row r="126" spans="1:9" ht="26.25" thickBot="1" x14ac:dyDescent="0.3">
      <c r="A126" s="44" t="s">
        <v>96</v>
      </c>
      <c r="B126" s="45" t="s">
        <v>23</v>
      </c>
      <c r="C126" s="107">
        <v>0</v>
      </c>
      <c r="D126" s="108">
        <v>1</v>
      </c>
      <c r="E126" s="109">
        <v>2</v>
      </c>
      <c r="F126" s="46">
        <v>3</v>
      </c>
      <c r="G126" s="110">
        <v>4</v>
      </c>
      <c r="H126" s="48" t="s">
        <v>24</v>
      </c>
      <c r="I126" s="48" t="s">
        <v>25</v>
      </c>
    </row>
    <row r="127" spans="1:9" x14ac:dyDescent="0.25">
      <c r="A127" s="177" t="s">
        <v>97</v>
      </c>
      <c r="B127" s="124"/>
      <c r="C127" s="144" t="s">
        <v>28</v>
      </c>
      <c r="D127" s="91"/>
      <c r="E127" s="91"/>
      <c r="F127" s="91" t="s">
        <v>27</v>
      </c>
      <c r="G127" s="178"/>
      <c r="H127" s="60">
        <f t="shared" ref="H127:H132" si="9">+IF(C127="A",0,IF(D127="A",1,IF(E127="A",2,IF(F127="A",3,IF(G127="A",4,"")))))</f>
        <v>3</v>
      </c>
      <c r="I127" s="54"/>
    </row>
    <row r="128" spans="1:9" x14ac:dyDescent="0.25">
      <c r="A128" s="49" t="s">
        <v>98</v>
      </c>
      <c r="B128" s="126"/>
      <c r="C128" s="94" t="s">
        <v>28</v>
      </c>
      <c r="D128" s="58"/>
      <c r="E128" s="58"/>
      <c r="F128" s="58"/>
      <c r="G128" s="59" t="s">
        <v>27</v>
      </c>
      <c r="H128" s="60">
        <f t="shared" si="9"/>
        <v>4</v>
      </c>
      <c r="I128" s="61"/>
    </row>
    <row r="129" spans="1:9" ht="27.75" customHeight="1" x14ac:dyDescent="0.25">
      <c r="A129" s="62" t="s">
        <v>99</v>
      </c>
      <c r="B129" s="126"/>
      <c r="C129" s="94" t="s">
        <v>27</v>
      </c>
      <c r="D129" s="58"/>
      <c r="E129" s="58"/>
      <c r="F129" s="58"/>
      <c r="G129" s="59"/>
      <c r="H129" s="60">
        <f t="shared" si="9"/>
        <v>0</v>
      </c>
      <c r="I129" s="61"/>
    </row>
    <row r="130" spans="1:9" ht="27.75" customHeight="1" x14ac:dyDescent="0.25">
      <c r="A130" s="49" t="s">
        <v>100</v>
      </c>
      <c r="B130" s="126" t="s">
        <v>23</v>
      </c>
      <c r="C130" s="94"/>
      <c r="D130" s="58"/>
      <c r="E130" s="58"/>
      <c r="F130" s="58"/>
      <c r="G130" s="59"/>
      <c r="H130" s="60"/>
      <c r="I130" s="61"/>
    </row>
    <row r="131" spans="1:9" ht="27.75" customHeight="1" thickBot="1" x14ac:dyDescent="0.3">
      <c r="A131" s="95" t="s">
        <v>101</v>
      </c>
      <c r="B131" s="56"/>
      <c r="C131" s="94" t="s">
        <v>28</v>
      </c>
      <c r="D131" s="58"/>
      <c r="E131" s="58"/>
      <c r="F131" s="58"/>
      <c r="G131" s="59" t="s">
        <v>27</v>
      </c>
      <c r="H131" s="60">
        <f t="shared" si="9"/>
        <v>4</v>
      </c>
      <c r="I131" s="61"/>
    </row>
    <row r="132" spans="1:9" ht="26.25" thickBot="1" x14ac:dyDescent="0.3">
      <c r="A132" s="133" t="s">
        <v>102</v>
      </c>
      <c r="B132" s="100"/>
      <c r="C132" s="134" t="s">
        <v>28</v>
      </c>
      <c r="D132" s="65"/>
      <c r="E132" s="65"/>
      <c r="F132" s="65"/>
      <c r="G132" s="182" t="s">
        <v>27</v>
      </c>
      <c r="H132" s="60">
        <f t="shared" si="9"/>
        <v>4</v>
      </c>
      <c r="I132" s="68"/>
    </row>
    <row r="133" spans="1:9" ht="15" customHeight="1" thickBot="1" x14ac:dyDescent="0.3">
      <c r="A133" s="38"/>
      <c r="B133" s="40"/>
      <c r="C133" s="69" t="s">
        <v>25</v>
      </c>
      <c r="D133" s="70"/>
      <c r="E133" s="70"/>
      <c r="F133" s="70"/>
      <c r="G133" s="71"/>
      <c r="H133" s="128">
        <f>SUM(H127:H132)</f>
        <v>15</v>
      </c>
      <c r="I133" s="72">
        <f>IF(B127="N/A",0,4)+IF(B128="N/A",0,4)+IF(B129="N/A",0,4)+IF(B131="N/A",0,4)+IF(B132="N/A",0,4)</f>
        <v>20</v>
      </c>
    </row>
    <row r="134" spans="1:9" ht="15.75" thickBot="1" x14ac:dyDescent="0.3">
      <c r="A134" s="73" t="s">
        <v>50</v>
      </c>
      <c r="B134" s="74"/>
      <c r="C134" s="75"/>
      <c r="D134" s="76"/>
      <c r="E134" s="77">
        <f>IF(I133=0,"N/A",(H133*100)/I133)</f>
        <v>75</v>
      </c>
      <c r="F134" s="183" t="s">
        <v>34</v>
      </c>
      <c r="G134" s="79"/>
      <c r="H134" s="80"/>
      <c r="I134" s="81"/>
    </row>
    <row r="135" spans="1:9" ht="15.75" thickBot="1" x14ac:dyDescent="0.3">
      <c r="A135" s="185"/>
      <c r="B135" s="186"/>
      <c r="C135" s="162"/>
      <c r="D135" s="106"/>
      <c r="E135" s="161"/>
      <c r="F135" s="106"/>
      <c r="G135" s="106"/>
      <c r="H135" s="106"/>
    </row>
    <row r="136" spans="1:9" ht="15.75" customHeight="1" thickBot="1" x14ac:dyDescent="0.3">
      <c r="A136" s="187" t="s">
        <v>103</v>
      </c>
      <c r="B136" s="188"/>
      <c r="C136" s="168"/>
      <c r="D136" s="168"/>
      <c r="E136" s="189">
        <v>80</v>
      </c>
      <c r="F136" s="190"/>
      <c r="G136" s="191"/>
      <c r="H136" s="191"/>
      <c r="I136" s="192"/>
    </row>
    <row r="137" spans="1:9" ht="15.75" thickBot="1" x14ac:dyDescent="0.3">
      <c r="A137" s="193"/>
      <c r="B137" s="194"/>
      <c r="C137" s="194"/>
      <c r="D137" s="194"/>
      <c r="E137" s="195"/>
      <c r="F137" s="194"/>
      <c r="G137" s="196"/>
      <c r="H137" s="196"/>
      <c r="I137" s="196"/>
    </row>
    <row r="138" spans="1:9" ht="15.75" thickBot="1" x14ac:dyDescent="0.3">
      <c r="A138" s="187" t="s">
        <v>104</v>
      </c>
      <c r="B138" s="188"/>
      <c r="C138" s="168"/>
      <c r="D138" s="168"/>
      <c r="E138" s="189">
        <f>I106+I114+I124+I133</f>
        <v>88</v>
      </c>
      <c r="F138" s="190"/>
      <c r="G138" s="191"/>
      <c r="H138" s="191"/>
      <c r="I138" s="192"/>
    </row>
    <row r="139" spans="1:9" ht="15.75" thickBot="1" x14ac:dyDescent="0.3">
      <c r="A139" s="193"/>
      <c r="B139" s="194"/>
      <c r="C139" s="194"/>
      <c r="D139" s="194"/>
      <c r="E139" s="195"/>
      <c r="F139" s="194"/>
      <c r="G139" s="196"/>
      <c r="H139" s="196"/>
      <c r="I139" s="196"/>
    </row>
    <row r="140" spans="1:9" ht="15" customHeight="1" thickBot="1" x14ac:dyDescent="0.3">
      <c r="A140" s="187" t="s">
        <v>105</v>
      </c>
      <c r="B140" s="188"/>
      <c r="C140" s="168"/>
      <c r="D140" s="168"/>
      <c r="E140" s="189">
        <f>H106+H114+H124+H133</f>
        <v>78</v>
      </c>
      <c r="F140" s="190"/>
      <c r="G140" s="191"/>
      <c r="H140" s="191"/>
      <c r="I140" s="192"/>
    </row>
    <row r="141" spans="1:9" ht="15.75" thickBot="1" x14ac:dyDescent="0.3">
      <c r="A141" s="193"/>
      <c r="B141" s="194"/>
      <c r="C141" s="194"/>
      <c r="D141" s="194"/>
      <c r="E141" s="195"/>
      <c r="F141" s="194"/>
      <c r="G141" s="196"/>
      <c r="H141" s="196"/>
      <c r="I141" s="196"/>
    </row>
    <row r="142" spans="1:9" ht="26.25" thickBot="1" x14ac:dyDescent="0.3">
      <c r="A142" s="187" t="s">
        <v>106</v>
      </c>
      <c r="B142" s="188"/>
      <c r="C142" s="168"/>
      <c r="D142" s="168"/>
      <c r="E142" s="189">
        <f>(E140/E138)*100</f>
        <v>88.63636363636364</v>
      </c>
      <c r="F142" s="190" t="s">
        <v>34</v>
      </c>
      <c r="G142" s="191"/>
      <c r="H142" s="191"/>
      <c r="I142" s="192"/>
    </row>
    <row r="143" spans="1:9" x14ac:dyDescent="0.25">
      <c r="A143" s="194"/>
      <c r="B143" s="194"/>
      <c r="C143" s="194"/>
      <c r="D143" s="194"/>
      <c r="E143" s="195" t="s">
        <v>107</v>
      </c>
      <c r="F143" s="194"/>
      <c r="G143" s="196"/>
      <c r="H143" s="196"/>
      <c r="I143" s="196"/>
    </row>
    <row r="144" spans="1:9" ht="18.75" customHeight="1" thickBot="1" x14ac:dyDescent="0.3">
      <c r="A144" s="15"/>
      <c r="E144" s="197" t="s">
        <v>107</v>
      </c>
    </row>
    <row r="145" spans="1:9" ht="18" customHeight="1" thickBot="1" x14ac:dyDescent="0.3">
      <c r="A145" s="37" t="s">
        <v>19</v>
      </c>
      <c r="B145" s="140" t="s">
        <v>20</v>
      </c>
      <c r="C145" s="198"/>
      <c r="D145" s="198"/>
      <c r="E145" s="198"/>
      <c r="F145" s="198"/>
      <c r="G145" s="198"/>
      <c r="H145" s="198"/>
      <c r="I145" s="141"/>
    </row>
    <row r="146" spans="1:9" ht="16.5" customHeight="1" thickBot="1" x14ac:dyDescent="0.3">
      <c r="A146" s="173" t="s">
        <v>108</v>
      </c>
      <c r="B146" s="174"/>
      <c r="C146" s="174"/>
      <c r="D146" s="174"/>
      <c r="E146" s="174"/>
      <c r="F146" s="174"/>
      <c r="G146" s="174"/>
      <c r="H146" s="174"/>
      <c r="I146" s="175"/>
    </row>
    <row r="147" spans="1:9" ht="26.25" thickBot="1" x14ac:dyDescent="0.3">
      <c r="A147" s="199" t="s">
        <v>109</v>
      </c>
      <c r="B147" s="45" t="s">
        <v>23</v>
      </c>
      <c r="C147" s="200">
        <v>0</v>
      </c>
      <c r="D147" s="201">
        <v>1</v>
      </c>
      <c r="E147" s="202">
        <v>2</v>
      </c>
      <c r="F147" s="203">
        <v>3</v>
      </c>
      <c r="G147" s="110">
        <v>4</v>
      </c>
      <c r="H147" s="48" t="s">
        <v>24</v>
      </c>
      <c r="I147" s="48" t="s">
        <v>25</v>
      </c>
    </row>
    <row r="148" spans="1:9" ht="15.75" customHeight="1" x14ac:dyDescent="0.25">
      <c r="A148" s="49" t="s">
        <v>110</v>
      </c>
      <c r="B148" s="204"/>
      <c r="C148" s="144" t="s">
        <v>28</v>
      </c>
      <c r="D148" s="91"/>
      <c r="E148" s="91"/>
      <c r="F148" s="91"/>
      <c r="G148" s="178" t="s">
        <v>27</v>
      </c>
      <c r="H148" s="60">
        <f t="shared" ref="H148:H154" si="10">+IF(C148="A",0,IF(D148="A",1,IF(E148="A",2,IF(F148="A",3,IF(G148="A",4,"")))))</f>
        <v>4</v>
      </c>
      <c r="I148" s="54"/>
    </row>
    <row r="149" spans="1:9" ht="15.75" customHeight="1" x14ac:dyDescent="0.25">
      <c r="A149" s="133" t="s">
        <v>111</v>
      </c>
      <c r="B149" s="205"/>
      <c r="C149" s="145"/>
      <c r="D149" s="51"/>
      <c r="E149" s="51"/>
      <c r="F149" s="51"/>
      <c r="G149" s="52" t="s">
        <v>27</v>
      </c>
      <c r="H149" s="60"/>
      <c r="I149" s="61"/>
    </row>
    <row r="150" spans="1:9" x14ac:dyDescent="0.25">
      <c r="A150" s="62" t="s">
        <v>112</v>
      </c>
      <c r="B150" s="56"/>
      <c r="C150" s="94" t="s">
        <v>28</v>
      </c>
      <c r="D150" s="58"/>
      <c r="E150" s="58"/>
      <c r="F150" s="58"/>
      <c r="G150" s="59" t="s">
        <v>27</v>
      </c>
      <c r="H150" s="60">
        <f t="shared" si="10"/>
        <v>4</v>
      </c>
      <c r="I150" s="61"/>
    </row>
    <row r="151" spans="1:9" x14ac:dyDescent="0.25">
      <c r="A151" s="49" t="s">
        <v>113</v>
      </c>
      <c r="B151" s="56"/>
      <c r="C151" s="94" t="s">
        <v>28</v>
      </c>
      <c r="D151" s="58"/>
      <c r="E151" s="58"/>
      <c r="F151" s="58"/>
      <c r="G151" s="59" t="s">
        <v>27</v>
      </c>
      <c r="H151" s="60">
        <f t="shared" si="10"/>
        <v>4</v>
      </c>
      <c r="I151" s="61"/>
    </row>
    <row r="152" spans="1:9" ht="21.75" customHeight="1" x14ac:dyDescent="0.25">
      <c r="A152" s="62" t="s">
        <v>114</v>
      </c>
      <c r="B152" s="56"/>
      <c r="C152" s="94" t="s">
        <v>28</v>
      </c>
      <c r="D152" s="58"/>
      <c r="E152" s="58"/>
      <c r="F152" s="58"/>
      <c r="G152" s="59" t="s">
        <v>27</v>
      </c>
      <c r="H152" s="60">
        <f t="shared" si="10"/>
        <v>4</v>
      </c>
      <c r="I152" s="61"/>
    </row>
    <row r="153" spans="1:9" ht="21.75" customHeight="1" x14ac:dyDescent="0.25">
      <c r="A153" s="120" t="s">
        <v>115</v>
      </c>
      <c r="B153" s="124"/>
      <c r="C153" s="134"/>
      <c r="D153" s="65"/>
      <c r="E153" s="65"/>
      <c r="F153" s="65"/>
      <c r="G153" s="66" t="s">
        <v>27</v>
      </c>
      <c r="H153" s="60">
        <v>4</v>
      </c>
      <c r="I153" s="61"/>
    </row>
    <row r="154" spans="1:9" ht="26.25" thickBot="1" x14ac:dyDescent="0.3">
      <c r="A154" s="133" t="s">
        <v>116</v>
      </c>
      <c r="B154" s="124"/>
      <c r="C154" s="134" t="s">
        <v>28</v>
      </c>
      <c r="D154" s="65"/>
      <c r="E154" s="65"/>
      <c r="F154" s="65"/>
      <c r="G154" s="182" t="s">
        <v>27</v>
      </c>
      <c r="H154" s="60">
        <f t="shared" si="10"/>
        <v>4</v>
      </c>
      <c r="I154" s="68"/>
    </row>
    <row r="155" spans="1:9" ht="16.5" customHeight="1" thickBot="1" x14ac:dyDescent="0.3">
      <c r="A155" s="38"/>
      <c r="B155" s="40"/>
      <c r="C155" s="69" t="s">
        <v>25</v>
      </c>
      <c r="D155" s="70"/>
      <c r="E155" s="70"/>
      <c r="F155" s="70"/>
      <c r="G155" s="206"/>
      <c r="H155" s="207">
        <f>SUM(H148:H154)</f>
        <v>24</v>
      </c>
      <c r="I155" s="72">
        <v>24</v>
      </c>
    </row>
    <row r="156" spans="1:9" ht="15.75" thickBot="1" x14ac:dyDescent="0.3">
      <c r="A156" s="148" t="s">
        <v>50</v>
      </c>
      <c r="B156" s="208"/>
      <c r="C156" s="209"/>
      <c r="D156" s="210"/>
      <c r="E156" s="77">
        <f>IF(I155=0,"N/A",(H155*100)/I155)</f>
        <v>100</v>
      </c>
      <c r="F156" s="183" t="s">
        <v>34</v>
      </c>
      <c r="G156" s="211"/>
      <c r="H156" s="212"/>
      <c r="I156" s="213"/>
    </row>
    <row r="157" spans="1:9" ht="26.25" thickBot="1" x14ac:dyDescent="0.3">
      <c r="A157" s="44" t="s">
        <v>117</v>
      </c>
      <c r="B157" s="45" t="s">
        <v>23</v>
      </c>
      <c r="C157" s="107">
        <v>0</v>
      </c>
      <c r="D157" s="108">
        <v>1</v>
      </c>
      <c r="E157" s="109">
        <v>2</v>
      </c>
      <c r="F157" s="46">
        <v>3</v>
      </c>
      <c r="G157" s="110">
        <v>4</v>
      </c>
      <c r="H157" s="48" t="s">
        <v>24</v>
      </c>
      <c r="I157" s="48" t="s">
        <v>25</v>
      </c>
    </row>
    <row r="158" spans="1:9" x14ac:dyDescent="0.25">
      <c r="A158" s="49" t="s">
        <v>118</v>
      </c>
      <c r="B158" s="124"/>
      <c r="C158" s="144" t="s">
        <v>28</v>
      </c>
      <c r="D158" s="91"/>
      <c r="E158" s="91"/>
      <c r="F158" s="91"/>
      <c r="G158" s="178" t="s">
        <v>27</v>
      </c>
      <c r="H158" s="60">
        <f t="shared" ref="H158:H163" si="11">+IF(C158="A",0,IF(D158="A",1,IF(E158="A",2,IF(F158="A",3,IF(G158="A",4,"")))))</f>
        <v>4</v>
      </c>
      <c r="I158" s="54"/>
    </row>
    <row r="159" spans="1:9" x14ac:dyDescent="0.25">
      <c r="A159" s="62" t="s">
        <v>119</v>
      </c>
      <c r="B159" s="56"/>
      <c r="C159" s="94"/>
      <c r="D159" s="58" t="s">
        <v>28</v>
      </c>
      <c r="E159" s="58"/>
      <c r="F159" s="58"/>
      <c r="G159" s="59" t="s">
        <v>27</v>
      </c>
      <c r="H159" s="60">
        <f t="shared" si="11"/>
        <v>4</v>
      </c>
      <c r="I159" s="61"/>
    </row>
    <row r="160" spans="1:9" x14ac:dyDescent="0.25">
      <c r="A160" s="49" t="s">
        <v>120</v>
      </c>
      <c r="B160" s="124"/>
      <c r="C160" s="94" t="s">
        <v>28</v>
      </c>
      <c r="D160" s="58"/>
      <c r="E160" s="58"/>
      <c r="F160" s="58"/>
      <c r="G160" s="59" t="s">
        <v>27</v>
      </c>
      <c r="H160" s="60">
        <f t="shared" si="11"/>
        <v>4</v>
      </c>
      <c r="I160" s="61"/>
    </row>
    <row r="161" spans="1:11" x14ac:dyDescent="0.25">
      <c r="A161" s="62" t="s">
        <v>121</v>
      </c>
      <c r="B161" s="126"/>
      <c r="C161" s="94" t="s">
        <v>28</v>
      </c>
      <c r="D161" s="58"/>
      <c r="E161" s="58"/>
      <c r="F161" s="58" t="s">
        <v>27</v>
      </c>
      <c r="G161" s="59"/>
      <c r="H161" s="60">
        <f t="shared" si="11"/>
        <v>3</v>
      </c>
      <c r="I161" s="61"/>
    </row>
    <row r="162" spans="1:11" ht="25.5" x14ac:dyDescent="0.25">
      <c r="A162" s="133" t="s">
        <v>122</v>
      </c>
      <c r="B162" s="126"/>
      <c r="C162" s="134"/>
      <c r="D162" s="65"/>
      <c r="E162" s="65"/>
      <c r="F162" s="65" t="s">
        <v>27</v>
      </c>
      <c r="G162" s="66"/>
      <c r="H162" s="60">
        <v>3</v>
      </c>
      <c r="I162" s="61"/>
    </row>
    <row r="163" spans="1:11" ht="17.25" customHeight="1" thickBot="1" x14ac:dyDescent="0.3">
      <c r="A163" s="49" t="s">
        <v>123</v>
      </c>
      <c r="B163" s="126"/>
      <c r="C163" s="134" t="s">
        <v>28</v>
      </c>
      <c r="D163" s="65"/>
      <c r="E163" s="65"/>
      <c r="F163" s="65"/>
      <c r="G163" s="182" t="s">
        <v>27</v>
      </c>
      <c r="H163" s="60">
        <f t="shared" si="11"/>
        <v>4</v>
      </c>
      <c r="I163" s="68"/>
    </row>
    <row r="164" spans="1:11" ht="16.5" customHeight="1" thickBot="1" x14ac:dyDescent="0.3">
      <c r="A164" s="38"/>
      <c r="B164" s="40"/>
      <c r="C164" s="69" t="s">
        <v>25</v>
      </c>
      <c r="D164" s="70"/>
      <c r="E164" s="70"/>
      <c r="F164" s="70"/>
      <c r="G164" s="206"/>
      <c r="H164" s="207">
        <f>SUM(H158:H163)</f>
        <v>22</v>
      </c>
      <c r="I164" s="72">
        <v>24</v>
      </c>
    </row>
    <row r="165" spans="1:11" ht="18" customHeight="1" thickBot="1" x14ac:dyDescent="0.3">
      <c r="A165" s="73" t="s">
        <v>41</v>
      </c>
      <c r="B165" s="74"/>
      <c r="C165" s="75"/>
      <c r="D165" s="76"/>
      <c r="E165" s="77">
        <f>IF(I164=0,"N/A",(H164*100)/I164)</f>
        <v>91.666666666666671</v>
      </c>
      <c r="F165" s="183" t="s">
        <v>34</v>
      </c>
      <c r="G165" s="79"/>
      <c r="H165" s="80"/>
      <c r="I165" s="81"/>
    </row>
    <row r="166" spans="1:11" ht="18" customHeight="1" thickBot="1" x14ac:dyDescent="0.3">
      <c r="A166" s="214"/>
      <c r="B166" s="194"/>
      <c r="C166" s="215"/>
      <c r="D166" s="196"/>
      <c r="E166" s="196"/>
      <c r="F166" s="196"/>
      <c r="G166" s="196"/>
      <c r="H166" s="196"/>
      <c r="I166" s="216"/>
      <c r="J166" s="216"/>
      <c r="K166" s="216"/>
    </row>
    <row r="167" spans="1:11" ht="18.75" customHeight="1" thickBot="1" x14ac:dyDescent="0.3">
      <c r="A167" s="187" t="s">
        <v>124</v>
      </c>
      <c r="B167" s="188"/>
      <c r="C167" s="168"/>
      <c r="D167" s="168"/>
      <c r="E167" s="189">
        <v>40</v>
      </c>
      <c r="F167" s="190"/>
      <c r="G167" s="191"/>
      <c r="H167" s="191"/>
      <c r="I167" s="192"/>
    </row>
    <row r="168" spans="1:11" ht="18" customHeight="1" thickBot="1" x14ac:dyDescent="0.3">
      <c r="A168" s="193"/>
      <c r="B168" s="194"/>
      <c r="C168" s="194"/>
      <c r="D168" s="194"/>
      <c r="E168" s="195"/>
      <c r="F168" s="194"/>
      <c r="G168" s="196"/>
      <c r="H168" s="196"/>
      <c r="I168" s="196"/>
    </row>
    <row r="169" spans="1:11" ht="15.75" thickBot="1" x14ac:dyDescent="0.3">
      <c r="A169" s="187" t="s">
        <v>125</v>
      </c>
      <c r="B169" s="188"/>
      <c r="C169" s="168"/>
      <c r="D169" s="168"/>
      <c r="E169" s="189">
        <f>I155+I164</f>
        <v>48</v>
      </c>
      <c r="F169" s="190"/>
      <c r="G169" s="191"/>
      <c r="H169" s="191"/>
      <c r="I169" s="192"/>
    </row>
    <row r="170" spans="1:11" ht="16.5" customHeight="1" thickBot="1" x14ac:dyDescent="0.3">
      <c r="A170" s="193"/>
      <c r="B170" s="194"/>
      <c r="C170" s="194"/>
      <c r="D170" s="194"/>
      <c r="E170" s="195"/>
      <c r="F170" s="194"/>
      <c r="G170" s="196"/>
      <c r="H170" s="196"/>
      <c r="I170" s="196"/>
    </row>
    <row r="171" spans="1:11" ht="26.25" customHeight="1" thickBot="1" x14ac:dyDescent="0.3">
      <c r="A171" s="187" t="s">
        <v>126</v>
      </c>
      <c r="B171" s="188"/>
      <c r="C171" s="168"/>
      <c r="D171" s="168"/>
      <c r="E171" s="189">
        <f>H155+H164</f>
        <v>46</v>
      </c>
      <c r="F171" s="190"/>
      <c r="G171" s="191"/>
      <c r="H171" s="191"/>
      <c r="I171" s="192"/>
    </row>
    <row r="172" spans="1:11" ht="17.25" customHeight="1" thickBot="1" x14ac:dyDescent="0.3">
      <c r="A172" s="193"/>
      <c r="B172" s="194"/>
      <c r="C172" s="194"/>
      <c r="D172" s="194"/>
      <c r="E172" s="195"/>
      <c r="F172" s="194"/>
      <c r="G172" s="196"/>
      <c r="H172" s="196"/>
      <c r="I172" s="196"/>
    </row>
    <row r="173" spans="1:11" ht="26.25" thickBot="1" x14ac:dyDescent="0.3">
      <c r="A173" s="187" t="s">
        <v>127</v>
      </c>
      <c r="B173" s="188"/>
      <c r="C173" s="168"/>
      <c r="D173" s="168"/>
      <c r="E173" s="189">
        <f>(E171/E169)*100</f>
        <v>95.833333333333343</v>
      </c>
      <c r="F173" s="190" t="s">
        <v>34</v>
      </c>
      <c r="G173" s="191"/>
      <c r="H173" s="191"/>
      <c r="I173" s="192"/>
    </row>
    <row r="174" spans="1:11" x14ac:dyDescent="0.25">
      <c r="A174" s="193"/>
      <c r="B174" s="194"/>
      <c r="C174" s="194"/>
      <c r="D174" s="194"/>
      <c r="E174" s="195"/>
      <c r="F174" s="194"/>
      <c r="G174" s="196"/>
      <c r="H174" s="196"/>
      <c r="I174" s="196"/>
    </row>
    <row r="175" spans="1:11" ht="15.75" customHeight="1" thickBot="1" x14ac:dyDescent="0.3">
      <c r="A175" s="15"/>
    </row>
    <row r="176" spans="1:11" ht="14.25" customHeight="1" thickBot="1" x14ac:dyDescent="0.3">
      <c r="A176" s="217" t="s">
        <v>19</v>
      </c>
      <c r="B176" s="38" t="s">
        <v>20</v>
      </c>
      <c r="C176" s="39"/>
      <c r="D176" s="39"/>
      <c r="E176" s="39"/>
      <c r="F176" s="39"/>
      <c r="G176" s="39"/>
      <c r="H176" s="39"/>
      <c r="I176" s="40"/>
    </row>
    <row r="177" spans="1:9" ht="15.75" customHeight="1" thickBot="1" x14ac:dyDescent="0.3">
      <c r="A177" s="173" t="s">
        <v>128</v>
      </c>
      <c r="B177" s="174"/>
      <c r="C177" s="174"/>
      <c r="D177" s="174"/>
      <c r="E177" s="174"/>
      <c r="F177" s="174"/>
      <c r="G177" s="174"/>
      <c r="H177" s="174"/>
      <c r="I177" s="175"/>
    </row>
    <row r="178" spans="1:9" ht="24.75" customHeight="1" thickBot="1" x14ac:dyDescent="0.3">
      <c r="A178" s="44" t="s">
        <v>129</v>
      </c>
      <c r="B178" s="45" t="s">
        <v>23</v>
      </c>
      <c r="C178" s="107">
        <v>0</v>
      </c>
      <c r="D178" s="108">
        <v>1</v>
      </c>
      <c r="E178" s="109">
        <v>2</v>
      </c>
      <c r="F178" s="46">
        <v>3</v>
      </c>
      <c r="G178" s="130">
        <v>4</v>
      </c>
      <c r="H178" s="48" t="s">
        <v>24</v>
      </c>
      <c r="I178" s="48" t="s">
        <v>25</v>
      </c>
    </row>
    <row r="179" spans="1:9" ht="15.75" customHeight="1" x14ac:dyDescent="0.25">
      <c r="A179" s="177" t="s">
        <v>130</v>
      </c>
      <c r="B179" s="92"/>
      <c r="C179" s="144"/>
      <c r="D179" s="132" t="s">
        <v>28</v>
      </c>
      <c r="E179" s="132"/>
      <c r="F179" s="132"/>
      <c r="G179" s="92" t="s">
        <v>27</v>
      </c>
      <c r="H179" s="60">
        <f t="shared" ref="H179:H188" si="12">+IF(C179="A",0,IF(D179="A",1,IF(E179="A",2,IF(F179="A",3,IF(G179="A",4,"")))))</f>
        <v>4</v>
      </c>
      <c r="I179" s="54"/>
    </row>
    <row r="180" spans="1:9" ht="11.25" customHeight="1" x14ac:dyDescent="0.25">
      <c r="A180" s="62" t="s">
        <v>131</v>
      </c>
      <c r="B180" s="93"/>
      <c r="C180" s="94"/>
      <c r="D180" s="57" t="s">
        <v>28</v>
      </c>
      <c r="E180" s="57"/>
      <c r="F180" s="57" t="s">
        <v>27</v>
      </c>
      <c r="G180" s="93"/>
      <c r="H180" s="60">
        <f t="shared" si="12"/>
        <v>3</v>
      </c>
      <c r="I180" s="61"/>
    </row>
    <row r="181" spans="1:9" ht="15.75" customHeight="1" x14ac:dyDescent="0.25">
      <c r="A181" s="62" t="s">
        <v>132</v>
      </c>
      <c r="B181" s="93"/>
      <c r="C181" s="94" t="s">
        <v>28</v>
      </c>
      <c r="D181" s="57"/>
      <c r="E181" s="57"/>
      <c r="F181" s="57" t="s">
        <v>27</v>
      </c>
      <c r="G181" s="93"/>
      <c r="H181" s="60">
        <f t="shared" si="12"/>
        <v>3</v>
      </c>
      <c r="I181" s="61"/>
    </row>
    <row r="182" spans="1:9" x14ac:dyDescent="0.25">
      <c r="A182" s="62" t="s">
        <v>133</v>
      </c>
      <c r="B182" s="93"/>
      <c r="C182" s="94" t="s">
        <v>28</v>
      </c>
      <c r="D182" s="57"/>
      <c r="E182" s="57"/>
      <c r="F182" s="57" t="s">
        <v>27</v>
      </c>
      <c r="G182" s="93"/>
      <c r="H182" s="60">
        <f t="shared" si="12"/>
        <v>3</v>
      </c>
      <c r="I182" s="61"/>
    </row>
    <row r="183" spans="1:9" ht="15" customHeight="1" x14ac:dyDescent="0.25">
      <c r="A183" s="62" t="s">
        <v>134</v>
      </c>
      <c r="B183" s="93"/>
      <c r="C183" s="94"/>
      <c r="D183" s="57" t="s">
        <v>28</v>
      </c>
      <c r="E183" s="57"/>
      <c r="F183" s="57" t="s">
        <v>27</v>
      </c>
      <c r="G183" s="93"/>
      <c r="H183" s="60">
        <f t="shared" si="12"/>
        <v>3</v>
      </c>
      <c r="I183" s="61"/>
    </row>
    <row r="184" spans="1:9" x14ac:dyDescent="0.25">
      <c r="A184" s="62" t="s">
        <v>135</v>
      </c>
      <c r="B184" s="93"/>
      <c r="C184" s="94"/>
      <c r="D184" s="57" t="s">
        <v>28</v>
      </c>
      <c r="E184" s="57"/>
      <c r="F184" s="57" t="s">
        <v>27</v>
      </c>
      <c r="G184" s="93"/>
      <c r="H184" s="60">
        <f t="shared" si="12"/>
        <v>3</v>
      </c>
      <c r="I184" s="61"/>
    </row>
    <row r="185" spans="1:9" x14ac:dyDescent="0.25">
      <c r="A185" s="62" t="s">
        <v>136</v>
      </c>
      <c r="B185" s="93"/>
      <c r="C185" s="94"/>
      <c r="D185" s="57" t="s">
        <v>28</v>
      </c>
      <c r="E185" s="57"/>
      <c r="F185" s="57" t="s">
        <v>27</v>
      </c>
      <c r="G185" s="93"/>
      <c r="H185" s="60">
        <f t="shared" si="12"/>
        <v>3</v>
      </c>
      <c r="I185" s="61"/>
    </row>
    <row r="186" spans="1:9" x14ac:dyDescent="0.25">
      <c r="A186" s="62" t="s">
        <v>137</v>
      </c>
      <c r="B186" s="93"/>
      <c r="C186" s="94" t="s">
        <v>28</v>
      </c>
      <c r="D186" s="57"/>
      <c r="E186" s="57"/>
      <c r="F186" s="57"/>
      <c r="G186" s="93" t="s">
        <v>27</v>
      </c>
      <c r="H186" s="60">
        <f t="shared" si="12"/>
        <v>4</v>
      </c>
      <c r="I186" s="61"/>
    </row>
    <row r="187" spans="1:9" x14ac:dyDescent="0.25">
      <c r="A187" s="133" t="s">
        <v>138</v>
      </c>
      <c r="B187" s="124"/>
      <c r="C187" s="218"/>
      <c r="D187" s="138"/>
      <c r="E187" s="138"/>
      <c r="F187" s="138"/>
      <c r="G187" s="124" t="s">
        <v>27</v>
      </c>
      <c r="H187" s="60">
        <v>4</v>
      </c>
      <c r="I187" s="61"/>
    </row>
    <row r="188" spans="1:9" ht="15.75" thickBot="1" x14ac:dyDescent="0.3">
      <c r="A188" s="136" t="s">
        <v>139</v>
      </c>
      <c r="B188" s="100"/>
      <c r="C188" s="147" t="s">
        <v>28</v>
      </c>
      <c r="D188" s="98"/>
      <c r="E188" s="98"/>
      <c r="F188" s="98"/>
      <c r="G188" s="124" t="s">
        <v>27</v>
      </c>
      <c r="H188" s="60">
        <f t="shared" si="12"/>
        <v>4</v>
      </c>
      <c r="I188" s="68"/>
    </row>
    <row r="189" spans="1:9" ht="15.75" thickBot="1" x14ac:dyDescent="0.3">
      <c r="A189" s="38"/>
      <c r="B189" s="40"/>
      <c r="C189" s="142" t="s">
        <v>25</v>
      </c>
      <c r="D189" s="143"/>
      <c r="E189" s="70"/>
      <c r="F189" s="70"/>
      <c r="G189" s="71"/>
      <c r="H189" s="128">
        <f>SUM(H179:H188)</f>
        <v>34</v>
      </c>
      <c r="I189" s="72">
        <v>40</v>
      </c>
    </row>
    <row r="190" spans="1:9" ht="15.75" thickBot="1" x14ac:dyDescent="0.3">
      <c r="A190" s="73" t="s">
        <v>50</v>
      </c>
      <c r="B190" s="74"/>
      <c r="C190" s="75"/>
      <c r="D190" s="76"/>
      <c r="E190" s="77">
        <f>IF(I189=0,"N/A",(H189*100)/I189)</f>
        <v>85</v>
      </c>
      <c r="F190" s="183" t="s">
        <v>34</v>
      </c>
      <c r="G190" s="79"/>
      <c r="H190" s="80"/>
      <c r="I190" s="81"/>
    </row>
    <row r="191" spans="1:9" ht="26.25" thickBot="1" x14ac:dyDescent="0.3">
      <c r="A191" s="219" t="s">
        <v>140</v>
      </c>
      <c r="B191" s="48" t="s">
        <v>23</v>
      </c>
      <c r="C191" s="107">
        <v>0</v>
      </c>
      <c r="D191" s="108">
        <v>1</v>
      </c>
      <c r="E191" s="109">
        <v>2</v>
      </c>
      <c r="F191" s="46">
        <v>3</v>
      </c>
      <c r="G191" s="110">
        <v>4</v>
      </c>
      <c r="H191" s="48" t="s">
        <v>24</v>
      </c>
      <c r="I191" s="48" t="s">
        <v>25</v>
      </c>
    </row>
    <row r="192" spans="1:9" x14ac:dyDescent="0.25">
      <c r="A192" s="177" t="s">
        <v>141</v>
      </c>
      <c r="B192" s="92"/>
      <c r="C192" s="144"/>
      <c r="D192" s="91" t="s">
        <v>28</v>
      </c>
      <c r="E192" s="91"/>
      <c r="F192" s="91" t="s">
        <v>27</v>
      </c>
      <c r="G192" s="92"/>
      <c r="H192" s="60">
        <f t="shared" ref="H192:H207" si="13">+IF(C192="A",0,IF(D192="A",1,IF(E192="A",2,IF(F192="A",3,IF(G192="A",4,"")))))</f>
        <v>3</v>
      </c>
      <c r="I192" s="54"/>
    </row>
    <row r="193" spans="1:9" x14ac:dyDescent="0.25">
      <c r="A193" s="62" t="s">
        <v>142</v>
      </c>
      <c r="B193" s="93"/>
      <c r="C193" s="94"/>
      <c r="D193" s="58" t="s">
        <v>28</v>
      </c>
      <c r="E193" s="58"/>
      <c r="F193" s="58"/>
      <c r="G193" s="93" t="s">
        <v>27</v>
      </c>
      <c r="H193" s="60">
        <f t="shared" si="13"/>
        <v>4</v>
      </c>
      <c r="I193" s="61"/>
    </row>
    <row r="194" spans="1:9" x14ac:dyDescent="0.25">
      <c r="A194" s="62" t="s">
        <v>143</v>
      </c>
      <c r="B194" s="93"/>
      <c r="C194" s="94"/>
      <c r="D194" s="58" t="s">
        <v>28</v>
      </c>
      <c r="E194" s="58"/>
      <c r="F194" s="58"/>
      <c r="G194" s="93" t="s">
        <v>27</v>
      </c>
      <c r="H194" s="60">
        <f t="shared" si="13"/>
        <v>4</v>
      </c>
      <c r="I194" s="61"/>
    </row>
    <row r="195" spans="1:9" x14ac:dyDescent="0.25">
      <c r="A195" s="62" t="s">
        <v>144</v>
      </c>
      <c r="B195" s="93"/>
      <c r="C195" s="94"/>
      <c r="D195" s="58" t="s">
        <v>28</v>
      </c>
      <c r="E195" s="58"/>
      <c r="F195" s="58" t="s">
        <v>27</v>
      </c>
      <c r="G195" s="93"/>
      <c r="H195" s="60">
        <f t="shared" si="13"/>
        <v>3</v>
      </c>
      <c r="I195" s="61"/>
    </row>
    <row r="196" spans="1:9" x14ac:dyDescent="0.25">
      <c r="A196" s="62" t="s">
        <v>145</v>
      </c>
      <c r="B196" s="93"/>
      <c r="C196" s="94" t="s">
        <v>28</v>
      </c>
      <c r="D196" s="58"/>
      <c r="E196" s="58"/>
      <c r="F196" s="58"/>
      <c r="G196" s="93" t="s">
        <v>27</v>
      </c>
      <c r="H196" s="60">
        <f t="shared" si="13"/>
        <v>4</v>
      </c>
      <c r="I196" s="61"/>
    </row>
    <row r="197" spans="1:9" x14ac:dyDescent="0.25">
      <c r="A197" s="62" t="s">
        <v>146</v>
      </c>
      <c r="B197" s="93"/>
      <c r="C197" s="94"/>
      <c r="D197" s="58"/>
      <c r="E197" s="58" t="s">
        <v>28</v>
      </c>
      <c r="F197" s="58"/>
      <c r="G197" s="93" t="s">
        <v>27</v>
      </c>
      <c r="H197" s="60">
        <f t="shared" si="13"/>
        <v>4</v>
      </c>
      <c r="I197" s="61"/>
    </row>
    <row r="198" spans="1:9" x14ac:dyDescent="0.25">
      <c r="A198" s="62" t="s">
        <v>147</v>
      </c>
      <c r="B198" s="93"/>
      <c r="C198" s="94"/>
      <c r="D198" s="58" t="s">
        <v>28</v>
      </c>
      <c r="E198" s="58"/>
      <c r="F198" s="58" t="s">
        <v>27</v>
      </c>
      <c r="G198" s="93"/>
      <c r="H198" s="60">
        <f t="shared" si="13"/>
        <v>3</v>
      </c>
      <c r="I198" s="61"/>
    </row>
    <row r="199" spans="1:9" x14ac:dyDescent="0.25">
      <c r="A199" s="62" t="s">
        <v>148</v>
      </c>
      <c r="B199" s="93"/>
      <c r="C199" s="94"/>
      <c r="D199" s="58" t="s">
        <v>28</v>
      </c>
      <c r="E199" s="58"/>
      <c r="F199" s="58"/>
      <c r="G199" s="93" t="s">
        <v>27</v>
      </c>
      <c r="H199" s="60">
        <f t="shared" si="13"/>
        <v>4</v>
      </c>
      <c r="I199" s="61"/>
    </row>
    <row r="200" spans="1:9" ht="27" customHeight="1" x14ac:dyDescent="0.25">
      <c r="A200" s="62" t="s">
        <v>149</v>
      </c>
      <c r="B200" s="93"/>
      <c r="C200" s="94"/>
      <c r="D200" s="58" t="s">
        <v>28</v>
      </c>
      <c r="E200" s="58"/>
      <c r="F200" s="58" t="s">
        <v>27</v>
      </c>
      <c r="G200" s="93"/>
      <c r="H200" s="60">
        <f t="shared" si="13"/>
        <v>3</v>
      </c>
      <c r="I200" s="61"/>
    </row>
    <row r="201" spans="1:9" ht="25.5" x14ac:dyDescent="0.25">
      <c r="A201" s="62" t="s">
        <v>150</v>
      </c>
      <c r="B201" s="93"/>
      <c r="C201" s="94"/>
      <c r="D201" s="58" t="s">
        <v>28</v>
      </c>
      <c r="E201" s="58"/>
      <c r="F201" s="58"/>
      <c r="G201" s="93" t="s">
        <v>27</v>
      </c>
      <c r="H201" s="60">
        <f t="shared" si="13"/>
        <v>4</v>
      </c>
      <c r="I201" s="61"/>
    </row>
    <row r="202" spans="1:9" ht="25.5" x14ac:dyDescent="0.25">
      <c r="A202" s="62" t="s">
        <v>151</v>
      </c>
      <c r="B202" s="93"/>
      <c r="C202" s="94" t="s">
        <v>28</v>
      </c>
      <c r="D202" s="58"/>
      <c r="E202" s="58"/>
      <c r="F202" s="58" t="s">
        <v>27</v>
      </c>
      <c r="G202" s="93"/>
      <c r="H202" s="60">
        <f t="shared" si="13"/>
        <v>3</v>
      </c>
      <c r="I202" s="61"/>
    </row>
    <row r="203" spans="1:9" x14ac:dyDescent="0.25">
      <c r="A203" s="220" t="s">
        <v>152</v>
      </c>
      <c r="B203" s="93" t="s">
        <v>23</v>
      </c>
      <c r="C203" s="94" t="s">
        <v>28</v>
      </c>
      <c r="D203" s="58"/>
      <c r="E203" s="58"/>
      <c r="F203" s="58"/>
      <c r="G203" s="93"/>
      <c r="H203" s="60" t="str">
        <f t="shared" si="13"/>
        <v/>
      </c>
      <c r="I203" s="61"/>
    </row>
    <row r="204" spans="1:9" x14ac:dyDescent="0.25">
      <c r="A204" s="62" t="s">
        <v>153</v>
      </c>
      <c r="B204" s="93"/>
      <c r="C204" s="94"/>
      <c r="D204" s="58" t="s">
        <v>28</v>
      </c>
      <c r="E204" s="58"/>
      <c r="F204" s="58" t="s">
        <v>27</v>
      </c>
      <c r="G204" s="93"/>
      <c r="H204" s="60">
        <f t="shared" si="13"/>
        <v>3</v>
      </c>
      <c r="I204" s="61"/>
    </row>
    <row r="205" spans="1:9" ht="13.9" customHeight="1" x14ac:dyDescent="0.25">
      <c r="A205" s="62" t="s">
        <v>154</v>
      </c>
      <c r="B205" s="93" t="s">
        <v>23</v>
      </c>
      <c r="C205" s="94"/>
      <c r="D205" s="58" t="s">
        <v>28</v>
      </c>
      <c r="E205" s="58"/>
      <c r="F205" s="58"/>
      <c r="G205" s="93"/>
      <c r="H205" s="60" t="str">
        <f t="shared" si="13"/>
        <v/>
      </c>
      <c r="I205" s="61"/>
    </row>
    <row r="206" spans="1:9" ht="25.5" x14ac:dyDescent="0.25">
      <c r="A206" s="220" t="s">
        <v>155</v>
      </c>
      <c r="B206" s="93" t="s">
        <v>23</v>
      </c>
      <c r="C206" s="94"/>
      <c r="D206" s="58"/>
      <c r="E206" s="58"/>
      <c r="F206" s="58"/>
      <c r="G206" s="93"/>
      <c r="H206" s="221"/>
      <c r="I206" s="61"/>
    </row>
    <row r="207" spans="1:9" ht="15.75" thickBot="1" x14ac:dyDescent="0.3">
      <c r="A207" s="136" t="s">
        <v>156</v>
      </c>
      <c r="B207" s="100"/>
      <c r="C207" s="147"/>
      <c r="D207" s="99" t="s">
        <v>28</v>
      </c>
      <c r="E207" s="99"/>
      <c r="F207" s="99" t="s">
        <v>27</v>
      </c>
      <c r="G207" s="124"/>
      <c r="H207" s="53">
        <f t="shared" si="13"/>
        <v>3</v>
      </c>
      <c r="I207" s="68"/>
    </row>
    <row r="208" spans="1:9" ht="15.75" thickBot="1" x14ac:dyDescent="0.3">
      <c r="A208" s="38"/>
      <c r="B208" s="40"/>
      <c r="C208" s="69" t="s">
        <v>25</v>
      </c>
      <c r="D208" s="70"/>
      <c r="E208" s="70"/>
      <c r="F208" s="70"/>
      <c r="G208" s="206"/>
      <c r="H208" s="207">
        <f>SUM(H192:H207)</f>
        <v>45</v>
      </c>
      <c r="I208" s="72">
        <f>IF(B192="N/A",0,4)+IF(B193="N/A",0,4)+IF(B194="N/A",0,4)+IF(B195="N/A",0,4)+IF(B196="N/A",0,4)+IF(B197="N/A",0,4)+IF(B198="N/A",0,4)+IF(B199="N/A",0,4)+IF(B200="N/A",0,4)+IF(B201="N/A",0,4)+IF(B202="N/A",0,4)+IF(B203="N/A",0,4)+IF(B204="N/A",0,4)+IF(B205="N/A",0,4)+IF(B207="N/A",0,4)</f>
        <v>52</v>
      </c>
    </row>
    <row r="209" spans="1:9" ht="15.75" customHeight="1" thickBot="1" x14ac:dyDescent="0.3">
      <c r="A209" s="148" t="s">
        <v>50</v>
      </c>
      <c r="B209" s="74"/>
      <c r="C209" s="75"/>
      <c r="D209" s="76"/>
      <c r="E209" s="77">
        <f>IF(I208=0,"N/A",(H208*100)/I208)</f>
        <v>86.538461538461533</v>
      </c>
      <c r="F209" s="183" t="s">
        <v>34</v>
      </c>
      <c r="G209" s="79"/>
      <c r="H209" s="80"/>
      <c r="I209" s="81"/>
    </row>
    <row r="210" spans="1:9" ht="26.25" thickBot="1" x14ac:dyDescent="0.3">
      <c r="A210" s="44" t="s">
        <v>157</v>
      </c>
      <c r="B210" s="48" t="s">
        <v>23</v>
      </c>
      <c r="C210" s="107">
        <v>0</v>
      </c>
      <c r="D210" s="108">
        <v>1</v>
      </c>
      <c r="E210" s="109">
        <v>2</v>
      </c>
      <c r="F210" s="46">
        <v>3</v>
      </c>
      <c r="G210" s="110">
        <v>4</v>
      </c>
      <c r="H210" s="48" t="s">
        <v>24</v>
      </c>
      <c r="I210" s="48" t="s">
        <v>25</v>
      </c>
    </row>
    <row r="211" spans="1:9" x14ac:dyDescent="0.25">
      <c r="A211" s="177" t="s">
        <v>158</v>
      </c>
      <c r="B211" s="92"/>
      <c r="C211" s="144" t="s">
        <v>28</v>
      </c>
      <c r="D211" s="132"/>
      <c r="E211" s="132"/>
      <c r="F211" s="132"/>
      <c r="G211" s="92" t="s">
        <v>27</v>
      </c>
      <c r="H211" s="60">
        <f t="shared" ref="H211:H219" si="14">+IF(C211="A",0,IF(D211="A",1,IF(E211="A",2,IF(F211="A",3,IF(G211="A",4,"")))))</f>
        <v>4</v>
      </c>
      <c r="I211" s="54"/>
    </row>
    <row r="212" spans="1:9" ht="25.5" x14ac:dyDescent="0.25">
      <c r="A212" s="62" t="s">
        <v>159</v>
      </c>
      <c r="B212" s="93" t="s">
        <v>28</v>
      </c>
      <c r="C212" s="94"/>
      <c r="D212" s="57"/>
      <c r="E212" s="57"/>
      <c r="F212" s="57"/>
      <c r="G212" s="93" t="s">
        <v>27</v>
      </c>
      <c r="H212" s="60">
        <f t="shared" si="14"/>
        <v>4</v>
      </c>
      <c r="I212" s="61"/>
    </row>
    <row r="213" spans="1:9" x14ac:dyDescent="0.25">
      <c r="A213" s="62" t="s">
        <v>160</v>
      </c>
      <c r="B213" s="93" t="s">
        <v>28</v>
      </c>
      <c r="C213" s="94"/>
      <c r="D213" s="57"/>
      <c r="E213" s="57"/>
      <c r="F213" s="57"/>
      <c r="G213" s="93" t="s">
        <v>27</v>
      </c>
      <c r="H213" s="60">
        <f t="shared" si="14"/>
        <v>4</v>
      </c>
      <c r="I213" s="61"/>
    </row>
    <row r="214" spans="1:9" x14ac:dyDescent="0.25">
      <c r="A214" s="62" t="s">
        <v>161</v>
      </c>
      <c r="B214" s="93" t="s">
        <v>28</v>
      </c>
      <c r="C214" s="94"/>
      <c r="D214" s="57"/>
      <c r="E214" s="57"/>
      <c r="F214" s="57"/>
      <c r="G214" s="93" t="s">
        <v>27</v>
      </c>
      <c r="H214" s="60">
        <f t="shared" si="14"/>
        <v>4</v>
      </c>
      <c r="I214" s="61"/>
    </row>
    <row r="215" spans="1:9" ht="25.5" x14ac:dyDescent="0.25">
      <c r="A215" s="62" t="s">
        <v>162</v>
      </c>
      <c r="B215" s="93" t="s">
        <v>28</v>
      </c>
      <c r="C215" s="94"/>
      <c r="D215" s="57"/>
      <c r="E215" s="57"/>
      <c r="F215" s="57"/>
      <c r="G215" s="93" t="s">
        <v>27</v>
      </c>
      <c r="H215" s="60">
        <f t="shared" si="14"/>
        <v>4</v>
      </c>
      <c r="I215" s="61"/>
    </row>
    <row r="216" spans="1:9" x14ac:dyDescent="0.25">
      <c r="A216" s="220" t="s">
        <v>163</v>
      </c>
      <c r="B216" s="94"/>
      <c r="C216" s="58"/>
      <c r="D216" s="58"/>
      <c r="E216" s="58"/>
      <c r="F216" s="58"/>
      <c r="G216" s="59" t="s">
        <v>27</v>
      </c>
      <c r="H216" s="60">
        <f t="shared" si="14"/>
        <v>4</v>
      </c>
      <c r="I216" s="61"/>
    </row>
    <row r="217" spans="1:9" ht="25.5" x14ac:dyDescent="0.25">
      <c r="A217" s="133" t="s">
        <v>164</v>
      </c>
      <c r="B217" s="134"/>
      <c r="C217" s="65"/>
      <c r="D217" s="65"/>
      <c r="E217" s="65"/>
      <c r="F217" s="65" t="s">
        <v>27</v>
      </c>
      <c r="G217" s="66"/>
      <c r="H217" s="60">
        <v>3</v>
      </c>
      <c r="I217" s="61"/>
    </row>
    <row r="218" spans="1:9" x14ac:dyDescent="0.25">
      <c r="A218" s="133" t="s">
        <v>165</v>
      </c>
      <c r="B218" s="134"/>
      <c r="C218" s="65"/>
      <c r="D218" s="65"/>
      <c r="E218" s="65"/>
      <c r="F218" s="65" t="s">
        <v>27</v>
      </c>
      <c r="G218" s="66"/>
      <c r="H218" s="60">
        <v>2</v>
      </c>
      <c r="I218" s="61"/>
    </row>
    <row r="219" spans="1:9" ht="15.75" thickBot="1" x14ac:dyDescent="0.3">
      <c r="A219" s="136" t="s">
        <v>166</v>
      </c>
      <c r="B219" s="137" t="s">
        <v>28</v>
      </c>
      <c r="C219" s="97"/>
      <c r="D219" s="97"/>
      <c r="E219" s="97"/>
      <c r="F219" s="97"/>
      <c r="G219" s="182" t="s">
        <v>27</v>
      </c>
      <c r="H219" s="60">
        <f t="shared" si="14"/>
        <v>4</v>
      </c>
      <c r="I219" s="68"/>
    </row>
    <row r="220" spans="1:9" ht="15.75" customHeight="1" thickBot="1" x14ac:dyDescent="0.3">
      <c r="A220" s="38"/>
      <c r="B220" s="40"/>
      <c r="C220" s="142" t="s">
        <v>25</v>
      </c>
      <c r="D220" s="143"/>
      <c r="E220" s="70"/>
      <c r="F220" s="70"/>
      <c r="G220" s="71"/>
      <c r="H220" s="128">
        <f>SUM(H211:H219)</f>
        <v>33</v>
      </c>
      <c r="I220" s="72">
        <v>36</v>
      </c>
    </row>
    <row r="221" spans="1:9" ht="26.25" thickBot="1" x14ac:dyDescent="0.3">
      <c r="A221" s="73" t="s">
        <v>50</v>
      </c>
      <c r="B221" s="74"/>
      <c r="C221" s="75"/>
      <c r="D221" s="76"/>
      <c r="E221" s="77">
        <f>IF(I220=0,"N/A",(H220*100)/I220)</f>
        <v>91.666666666666671</v>
      </c>
      <c r="F221" s="183" t="s">
        <v>34</v>
      </c>
      <c r="G221" s="79"/>
      <c r="H221" s="80"/>
      <c r="I221" s="81"/>
    </row>
    <row r="222" spans="1:9" ht="26.25" thickBot="1" x14ac:dyDescent="0.3">
      <c r="A222" s="44" t="s">
        <v>167</v>
      </c>
      <c r="B222" s="48" t="s">
        <v>23</v>
      </c>
      <c r="C222" s="107">
        <v>0</v>
      </c>
      <c r="D222" s="108">
        <v>1</v>
      </c>
      <c r="E222" s="109">
        <v>2</v>
      </c>
      <c r="F222" s="46">
        <v>3</v>
      </c>
      <c r="G222" s="110">
        <v>4</v>
      </c>
      <c r="H222" s="48" t="s">
        <v>24</v>
      </c>
      <c r="I222" s="48" t="s">
        <v>25</v>
      </c>
    </row>
    <row r="223" spans="1:9" ht="15.75" customHeight="1" x14ac:dyDescent="0.25">
      <c r="A223" s="177" t="s">
        <v>168</v>
      </c>
      <c r="B223" s="92"/>
      <c r="C223" s="144" t="s">
        <v>28</v>
      </c>
      <c r="D223" s="91"/>
      <c r="E223" s="91"/>
      <c r="F223" s="91" t="s">
        <v>27</v>
      </c>
      <c r="G223" s="92"/>
      <c r="H223" s="60">
        <f t="shared" ref="H223:H228" si="15">+IF(C223="A",0,IF(D223="A",1,IF(E223="A",2,IF(F223="A",3,IF(G223="A",4,"")))))</f>
        <v>3</v>
      </c>
      <c r="I223" s="54"/>
    </row>
    <row r="224" spans="1:9" ht="23.25" customHeight="1" x14ac:dyDescent="0.25">
      <c r="A224" s="222" t="s">
        <v>169</v>
      </c>
      <c r="B224" s="93"/>
      <c r="C224" s="94" t="s">
        <v>28</v>
      </c>
      <c r="D224" s="58"/>
      <c r="E224" s="58"/>
      <c r="F224" s="58"/>
      <c r="G224" s="93" t="s">
        <v>27</v>
      </c>
      <c r="H224" s="60">
        <f t="shared" si="15"/>
        <v>4</v>
      </c>
      <c r="I224" s="61"/>
    </row>
    <row r="225" spans="1:9" ht="27" customHeight="1" x14ac:dyDescent="0.25">
      <c r="A225" s="222" t="s">
        <v>170</v>
      </c>
      <c r="B225" s="93"/>
      <c r="C225" s="94" t="s">
        <v>28</v>
      </c>
      <c r="D225" s="58"/>
      <c r="E225" s="58"/>
      <c r="F225" s="58"/>
      <c r="G225" s="93" t="s">
        <v>27</v>
      </c>
      <c r="H225" s="60">
        <f t="shared" si="15"/>
        <v>4</v>
      </c>
      <c r="I225" s="61"/>
    </row>
    <row r="226" spans="1:9" x14ac:dyDescent="0.25">
      <c r="A226" s="222" t="s">
        <v>171</v>
      </c>
      <c r="B226" s="93"/>
      <c r="C226" s="94" t="s">
        <v>28</v>
      </c>
      <c r="D226" s="58"/>
      <c r="E226" s="58"/>
      <c r="F226" s="58"/>
      <c r="G226" s="93" t="s">
        <v>27</v>
      </c>
      <c r="H226" s="60">
        <f t="shared" si="15"/>
        <v>4</v>
      </c>
      <c r="I226" s="61"/>
    </row>
    <row r="227" spans="1:9" ht="25.5" customHeight="1" x14ac:dyDescent="0.25">
      <c r="A227" s="62" t="s">
        <v>172</v>
      </c>
      <c r="B227" s="93"/>
      <c r="C227" s="94" t="s">
        <v>28</v>
      </c>
      <c r="D227" s="58"/>
      <c r="E227" s="58"/>
      <c r="F227" s="58"/>
      <c r="G227" s="93" t="s">
        <v>27</v>
      </c>
      <c r="H227" s="60">
        <f t="shared" si="15"/>
        <v>4</v>
      </c>
      <c r="I227" s="61"/>
    </row>
    <row r="228" spans="1:9" ht="25.5" customHeight="1" thickBot="1" x14ac:dyDescent="0.3">
      <c r="A228" s="136" t="s">
        <v>173</v>
      </c>
      <c r="B228" s="100" t="s">
        <v>23</v>
      </c>
      <c r="C228" s="147" t="s">
        <v>28</v>
      </c>
      <c r="D228" s="99"/>
      <c r="E228" s="99"/>
      <c r="F228" s="99"/>
      <c r="G228" s="124"/>
      <c r="H228" s="60" t="str">
        <f t="shared" si="15"/>
        <v/>
      </c>
      <c r="I228" s="68"/>
    </row>
    <row r="229" spans="1:9" ht="15.75" customHeight="1" thickBot="1" x14ac:dyDescent="0.3">
      <c r="A229" s="38"/>
      <c r="B229" s="40"/>
      <c r="C229" s="142" t="s">
        <v>25</v>
      </c>
      <c r="D229" s="143"/>
      <c r="E229" s="70"/>
      <c r="F229" s="70"/>
      <c r="G229" s="71"/>
      <c r="H229" s="128">
        <f>SUM(H223:H228)</f>
        <v>19</v>
      </c>
      <c r="I229" s="72">
        <f>IF(B223="N/A",0,4)+IF(B224="N/A",0,4)+IF(B225="N/A",0,4)+IF(B226="N/A",0,4)+IF(B227="N/A",0,4)+IF(B228="N/A",0,4)</f>
        <v>20</v>
      </c>
    </row>
    <row r="230" spans="1:9" ht="17.25" customHeight="1" thickBot="1" x14ac:dyDescent="0.3">
      <c r="A230" s="73" t="s">
        <v>50</v>
      </c>
      <c r="B230" s="74"/>
      <c r="C230" s="75"/>
      <c r="D230" s="76"/>
      <c r="E230" s="77">
        <f>IF(I229=0,"N/A",(H229*100)/I229)</f>
        <v>95</v>
      </c>
      <c r="F230" s="183" t="s">
        <v>34</v>
      </c>
      <c r="G230" s="79"/>
      <c r="H230" s="80"/>
      <c r="I230" s="81"/>
    </row>
    <row r="231" spans="1:9" ht="26.25" thickBot="1" x14ac:dyDescent="0.3">
      <c r="A231" s="44" t="s">
        <v>174</v>
      </c>
      <c r="B231" s="48" t="s">
        <v>23</v>
      </c>
      <c r="C231" s="107">
        <v>0</v>
      </c>
      <c r="D231" s="108">
        <v>1</v>
      </c>
      <c r="E231" s="109">
        <v>2</v>
      </c>
      <c r="F231" s="46">
        <v>3</v>
      </c>
      <c r="G231" s="110">
        <v>4</v>
      </c>
      <c r="H231" s="48" t="s">
        <v>24</v>
      </c>
      <c r="I231" s="48" t="s">
        <v>25</v>
      </c>
    </row>
    <row r="232" spans="1:9" ht="39.75" customHeight="1" x14ac:dyDescent="0.25">
      <c r="A232" s="223" t="s">
        <v>175</v>
      </c>
      <c r="B232" s="92" t="s">
        <v>28</v>
      </c>
      <c r="C232" s="144"/>
      <c r="D232" s="132"/>
      <c r="E232" s="132"/>
      <c r="F232" s="132"/>
      <c r="G232" s="92" t="s">
        <v>27</v>
      </c>
      <c r="H232" s="60">
        <f t="shared" ref="H232:H243" si="16">+IF(C232="A",0,IF(D232="A",1,IF(E232="A",2,IF(F232="A",3,IF(G232="A",4,"")))))</f>
        <v>4</v>
      </c>
      <c r="I232" s="54"/>
    </row>
    <row r="233" spans="1:9" ht="25.5" x14ac:dyDescent="0.25">
      <c r="A233" s="222" t="s">
        <v>176</v>
      </c>
      <c r="B233" s="93" t="s">
        <v>28</v>
      </c>
      <c r="C233" s="94"/>
      <c r="D233" s="57"/>
      <c r="E233" s="57"/>
      <c r="F233" s="57" t="s">
        <v>27</v>
      </c>
      <c r="G233" s="93"/>
      <c r="H233" s="60">
        <f t="shared" si="16"/>
        <v>3</v>
      </c>
      <c r="I233" s="61"/>
    </row>
    <row r="234" spans="1:9" x14ac:dyDescent="0.25">
      <c r="A234" s="222" t="s">
        <v>177</v>
      </c>
      <c r="B234" s="93" t="s">
        <v>28</v>
      </c>
      <c r="C234" s="94"/>
      <c r="D234" s="57"/>
      <c r="E234" s="57"/>
      <c r="F234" s="57"/>
      <c r="G234" s="93" t="s">
        <v>27</v>
      </c>
      <c r="H234" s="60">
        <f t="shared" si="16"/>
        <v>4</v>
      </c>
      <c r="I234" s="61"/>
    </row>
    <row r="235" spans="1:9" x14ac:dyDescent="0.25">
      <c r="A235" s="222" t="s">
        <v>178</v>
      </c>
      <c r="B235" s="93" t="s">
        <v>28</v>
      </c>
      <c r="C235" s="94"/>
      <c r="D235" s="57"/>
      <c r="E235" s="57"/>
      <c r="F235" s="57"/>
      <c r="G235" s="93" t="s">
        <v>27</v>
      </c>
      <c r="H235" s="60">
        <f t="shared" si="16"/>
        <v>4</v>
      </c>
      <c r="I235" s="61"/>
    </row>
    <row r="236" spans="1:9" ht="25.5" x14ac:dyDescent="0.25">
      <c r="A236" s="222" t="s">
        <v>179</v>
      </c>
      <c r="B236" s="93" t="s">
        <v>28</v>
      </c>
      <c r="C236" s="94"/>
      <c r="D236" s="57"/>
      <c r="E236" s="57"/>
      <c r="F236" s="57"/>
      <c r="G236" s="93" t="s">
        <v>27</v>
      </c>
      <c r="H236" s="60">
        <f t="shared" si="16"/>
        <v>4</v>
      </c>
      <c r="I236" s="61"/>
    </row>
    <row r="237" spans="1:9" ht="25.5" x14ac:dyDescent="0.25">
      <c r="A237" s="222" t="s">
        <v>180</v>
      </c>
      <c r="B237" s="93" t="s">
        <v>28</v>
      </c>
      <c r="C237" s="94"/>
      <c r="D237" s="57"/>
      <c r="E237" s="57"/>
      <c r="F237" s="57"/>
      <c r="G237" s="93" t="s">
        <v>27</v>
      </c>
      <c r="H237" s="60">
        <f t="shared" si="16"/>
        <v>4</v>
      </c>
      <c r="I237" s="61"/>
    </row>
    <row r="238" spans="1:9" x14ac:dyDescent="0.25">
      <c r="A238" s="222" t="s">
        <v>181</v>
      </c>
      <c r="B238" s="93"/>
      <c r="C238" s="94"/>
      <c r="D238" s="57" t="s">
        <v>28</v>
      </c>
      <c r="E238" s="57"/>
      <c r="F238" s="57"/>
      <c r="G238" s="93" t="s">
        <v>27</v>
      </c>
      <c r="H238" s="60">
        <f t="shared" si="16"/>
        <v>4</v>
      </c>
      <c r="I238" s="61"/>
    </row>
    <row r="239" spans="1:9" ht="25.5" x14ac:dyDescent="0.25">
      <c r="A239" s="224" t="s">
        <v>182</v>
      </c>
      <c r="B239" s="225" t="s">
        <v>23</v>
      </c>
      <c r="C239" s="134"/>
      <c r="D239" s="138"/>
      <c r="E239" s="64"/>
      <c r="F239" s="138"/>
      <c r="G239" s="124"/>
      <c r="H239" s="60" t="str">
        <f t="shared" si="16"/>
        <v/>
      </c>
      <c r="I239" s="61"/>
    </row>
    <row r="240" spans="1:9" x14ac:dyDescent="0.25">
      <c r="A240" s="220" t="s">
        <v>183</v>
      </c>
      <c r="B240" s="93"/>
      <c r="C240" s="94"/>
      <c r="D240" s="57"/>
      <c r="E240" s="57"/>
      <c r="F240" s="57"/>
      <c r="G240" s="93" t="s">
        <v>27</v>
      </c>
      <c r="H240" s="60">
        <v>4</v>
      </c>
      <c r="I240" s="61"/>
    </row>
    <row r="241" spans="1:11" ht="25.5" x14ac:dyDescent="0.25">
      <c r="A241" s="220" t="s">
        <v>184</v>
      </c>
      <c r="B241" s="93"/>
      <c r="C241" s="94"/>
      <c r="D241" s="57"/>
      <c r="E241" s="57"/>
      <c r="F241" s="57" t="s">
        <v>27</v>
      </c>
      <c r="G241" s="93"/>
      <c r="H241" s="221">
        <v>3</v>
      </c>
      <c r="I241" s="61"/>
    </row>
    <row r="242" spans="1:11" x14ac:dyDescent="0.25">
      <c r="A242" s="220" t="s">
        <v>185</v>
      </c>
      <c r="B242" s="93"/>
      <c r="C242" s="94"/>
      <c r="D242" s="57"/>
      <c r="E242" s="57"/>
      <c r="F242" s="57" t="s">
        <v>27</v>
      </c>
      <c r="G242" s="93"/>
      <c r="H242" s="221">
        <v>3</v>
      </c>
      <c r="I242" s="61"/>
    </row>
    <row r="243" spans="1:11" ht="21" customHeight="1" thickBot="1" x14ac:dyDescent="0.3">
      <c r="A243" s="226" t="s">
        <v>186</v>
      </c>
      <c r="B243" s="100" t="s">
        <v>28</v>
      </c>
      <c r="C243" s="147"/>
      <c r="D243" s="98"/>
      <c r="E243" s="98"/>
      <c r="F243" s="98" t="s">
        <v>27</v>
      </c>
      <c r="G243" s="100"/>
      <c r="H243" s="53">
        <f t="shared" si="16"/>
        <v>3</v>
      </c>
      <c r="I243" s="68"/>
    </row>
    <row r="244" spans="1:11" ht="15.75" thickBot="1" x14ac:dyDescent="0.3">
      <c r="A244" s="227"/>
      <c r="B244" s="228"/>
      <c r="C244" s="142" t="s">
        <v>25</v>
      </c>
      <c r="D244" s="143"/>
      <c r="E244" s="70"/>
      <c r="F244" s="70"/>
      <c r="G244" s="71"/>
      <c r="H244" s="128">
        <f>SUM(H232:H243)</f>
        <v>40</v>
      </c>
      <c r="I244" s="72">
        <v>44</v>
      </c>
    </row>
    <row r="245" spans="1:11" ht="26.25" thickBot="1" x14ac:dyDescent="0.3">
      <c r="A245" s="73" t="s">
        <v>50</v>
      </c>
      <c r="B245" s="74"/>
      <c r="C245" s="75"/>
      <c r="D245" s="76"/>
      <c r="E245" s="77">
        <f>IF(I244=0,"N/A",(H244*100)/I244)</f>
        <v>90.909090909090907</v>
      </c>
      <c r="F245" s="183" t="s">
        <v>34</v>
      </c>
      <c r="G245" s="79"/>
      <c r="H245" s="80"/>
      <c r="I245" s="81"/>
    </row>
    <row r="246" spans="1:11" ht="26.25" thickBot="1" x14ac:dyDescent="0.3">
      <c r="A246" s="44" t="s">
        <v>187</v>
      </c>
      <c r="B246" s="48" t="s">
        <v>23</v>
      </c>
      <c r="C246" s="107">
        <v>0</v>
      </c>
      <c r="D246" s="108">
        <v>1</v>
      </c>
      <c r="E246" s="109">
        <v>2</v>
      </c>
      <c r="F246" s="46">
        <v>3</v>
      </c>
      <c r="G246" s="110">
        <v>4</v>
      </c>
      <c r="H246" s="48" t="s">
        <v>24</v>
      </c>
      <c r="I246" s="48" t="s">
        <v>25</v>
      </c>
    </row>
    <row r="247" spans="1:11" x14ac:dyDescent="0.25">
      <c r="A247" s="177" t="s">
        <v>188</v>
      </c>
      <c r="B247" s="92" t="s">
        <v>23</v>
      </c>
      <c r="C247" s="144" t="s">
        <v>28</v>
      </c>
      <c r="D247" s="91"/>
      <c r="E247" s="91"/>
      <c r="F247" s="91"/>
      <c r="G247" s="92"/>
      <c r="H247" s="60" t="str">
        <f t="shared" ref="H247:H255" si="17">+IF(C247="A",0,IF(D247="A",1,IF(E247="A",2,IF(F247="A",3,IF(G247="A",4,"")))))</f>
        <v/>
      </c>
      <c r="I247" s="54"/>
    </row>
    <row r="248" spans="1:11" x14ac:dyDescent="0.25">
      <c r="A248" s="62" t="s">
        <v>189</v>
      </c>
      <c r="B248" s="93" t="s">
        <v>23</v>
      </c>
      <c r="C248" s="94" t="s">
        <v>28</v>
      </c>
      <c r="D248" s="58"/>
      <c r="E248" s="58"/>
      <c r="F248" s="58"/>
      <c r="G248" s="93"/>
      <c r="H248" s="60" t="str">
        <f t="shared" si="17"/>
        <v/>
      </c>
      <c r="I248" s="61"/>
    </row>
    <row r="249" spans="1:11" x14ac:dyDescent="0.25">
      <c r="A249" s="62" t="s">
        <v>190</v>
      </c>
      <c r="B249" s="93" t="s">
        <v>23</v>
      </c>
      <c r="C249" s="94" t="s">
        <v>28</v>
      </c>
      <c r="D249" s="58"/>
      <c r="E249" s="58"/>
      <c r="F249" s="58"/>
      <c r="G249" s="93"/>
      <c r="H249" s="60" t="str">
        <f t="shared" si="17"/>
        <v/>
      </c>
      <c r="I249" s="61"/>
    </row>
    <row r="250" spans="1:11" x14ac:dyDescent="0.25">
      <c r="A250" s="62" t="s">
        <v>191</v>
      </c>
      <c r="B250" s="93" t="s">
        <v>23</v>
      </c>
      <c r="C250" s="94" t="s">
        <v>28</v>
      </c>
      <c r="D250" s="58"/>
      <c r="E250" s="58"/>
      <c r="F250" s="58"/>
      <c r="G250" s="93"/>
      <c r="H250" s="60" t="str">
        <f t="shared" si="17"/>
        <v/>
      </c>
      <c r="I250" s="61"/>
    </row>
    <row r="251" spans="1:11" x14ac:dyDescent="0.25">
      <c r="A251" s="62" t="s">
        <v>192</v>
      </c>
      <c r="B251" s="93" t="s">
        <v>23</v>
      </c>
      <c r="C251" s="94" t="s">
        <v>28</v>
      </c>
      <c r="D251" s="58"/>
      <c r="E251" s="58"/>
      <c r="F251" s="58"/>
      <c r="G251" s="93"/>
      <c r="H251" s="60" t="str">
        <f t="shared" si="17"/>
        <v/>
      </c>
      <c r="I251" s="61"/>
    </row>
    <row r="252" spans="1:11" x14ac:dyDescent="0.25">
      <c r="A252" s="62" t="s">
        <v>193</v>
      </c>
      <c r="B252" s="93" t="s">
        <v>23</v>
      </c>
      <c r="C252" s="94" t="s">
        <v>28</v>
      </c>
      <c r="D252" s="58"/>
      <c r="E252" s="58"/>
      <c r="F252" s="58"/>
      <c r="G252" s="93"/>
      <c r="H252" s="60" t="str">
        <f t="shared" si="17"/>
        <v/>
      </c>
      <c r="I252" s="61"/>
    </row>
    <row r="253" spans="1:11" s="216" customFormat="1" x14ac:dyDescent="0.25">
      <c r="A253" s="62" t="s">
        <v>194</v>
      </c>
      <c r="B253" s="93" t="s">
        <v>23</v>
      </c>
      <c r="C253" s="94" t="s">
        <v>28</v>
      </c>
      <c r="D253" s="58"/>
      <c r="E253" s="58"/>
      <c r="F253" s="58"/>
      <c r="G253" s="93"/>
      <c r="H253" s="60" t="str">
        <f t="shared" si="17"/>
        <v/>
      </c>
      <c r="I253" s="61"/>
      <c r="J253" s="4"/>
      <c r="K253" s="4"/>
    </row>
    <row r="254" spans="1:11" ht="25.5" customHeight="1" x14ac:dyDescent="0.25">
      <c r="A254" s="62" t="s">
        <v>195</v>
      </c>
      <c r="B254" s="93" t="s">
        <v>23</v>
      </c>
      <c r="C254" s="94" t="s">
        <v>28</v>
      </c>
      <c r="D254" s="58"/>
      <c r="E254" s="58"/>
      <c r="F254" s="58"/>
      <c r="G254" s="93"/>
      <c r="H254" s="60" t="str">
        <f t="shared" si="17"/>
        <v/>
      </c>
      <c r="I254" s="61"/>
    </row>
    <row r="255" spans="1:11" ht="29.25" customHeight="1" thickBot="1" x14ac:dyDescent="0.3">
      <c r="A255" s="136" t="s">
        <v>196</v>
      </c>
      <c r="B255" s="100" t="s">
        <v>23</v>
      </c>
      <c r="C255" s="147" t="s">
        <v>28</v>
      </c>
      <c r="D255" s="99"/>
      <c r="E255" s="99"/>
      <c r="F255" s="99"/>
      <c r="G255" s="124"/>
      <c r="H255" s="60" t="str">
        <f t="shared" si="17"/>
        <v/>
      </c>
      <c r="I255" s="68"/>
    </row>
    <row r="256" spans="1:11" ht="15.75" customHeight="1" thickBot="1" x14ac:dyDescent="0.3">
      <c r="A256" s="229"/>
      <c r="B256" s="230"/>
      <c r="C256" s="142" t="s">
        <v>25</v>
      </c>
      <c r="D256" s="143"/>
      <c r="E256" s="70"/>
      <c r="F256" s="70"/>
      <c r="G256" s="71"/>
      <c r="H256" s="128">
        <f>SUM(H247:H255)</f>
        <v>0</v>
      </c>
      <c r="I256" s="72">
        <f>IF(B247="N/A",0,4)+IF(B248="N/A",0,4)+IF(B249="N/A",0,4)+IF(B250="N/A",0,4)+IF(B251="N/A",0,4)+IF(B252="N/A",0,4)+IF(B253="N/A",0,4)+IF(B254="N/A",0,4)+IF(B255="N/A",0,4)</f>
        <v>0</v>
      </c>
    </row>
    <row r="257" spans="1:9" ht="18" customHeight="1" thickBot="1" x14ac:dyDescent="0.3">
      <c r="A257" s="73" t="s">
        <v>50</v>
      </c>
      <c r="B257" s="74"/>
      <c r="C257" s="75"/>
      <c r="D257" s="76"/>
      <c r="E257" s="77" t="str">
        <f>IF(I256=0,"N/A",(H256*100)/I256)</f>
        <v>N/A</v>
      </c>
      <c r="F257" s="183" t="s">
        <v>34</v>
      </c>
      <c r="G257" s="79"/>
      <c r="H257" s="80"/>
      <c r="I257" s="81"/>
    </row>
    <row r="258" spans="1:9" ht="26.25" thickBot="1" x14ac:dyDescent="0.3">
      <c r="A258" s="44" t="s">
        <v>197</v>
      </c>
      <c r="B258" s="48" t="s">
        <v>23</v>
      </c>
      <c r="C258" s="107">
        <v>0</v>
      </c>
      <c r="D258" s="108">
        <v>1</v>
      </c>
      <c r="E258" s="109">
        <v>2</v>
      </c>
      <c r="F258" s="46">
        <v>3</v>
      </c>
      <c r="G258" s="110">
        <v>4</v>
      </c>
      <c r="H258" s="48" t="s">
        <v>24</v>
      </c>
      <c r="I258" s="48" t="s">
        <v>25</v>
      </c>
    </row>
    <row r="259" spans="1:9" ht="29.25" customHeight="1" x14ac:dyDescent="0.25">
      <c r="A259" s="223" t="s">
        <v>198</v>
      </c>
      <c r="B259" s="92"/>
      <c r="C259" s="144"/>
      <c r="D259" s="91" t="s">
        <v>28</v>
      </c>
      <c r="E259" s="91"/>
      <c r="F259" s="91"/>
      <c r="G259" s="92" t="s">
        <v>27</v>
      </c>
      <c r="H259" s="60">
        <f t="shared" ref="H259:H266" si="18">+IF(C259="A",0,IF(D259="A",1,IF(E259="A",2,IF(F259="A",3,IF(G259="A",4,"")))))</f>
        <v>4</v>
      </c>
      <c r="I259" s="54"/>
    </row>
    <row r="260" spans="1:9" ht="24.75" customHeight="1" x14ac:dyDescent="0.25">
      <c r="A260" s="222" t="s">
        <v>199</v>
      </c>
      <c r="B260" s="93"/>
      <c r="C260" s="94" t="s">
        <v>28</v>
      </c>
      <c r="D260" s="58"/>
      <c r="E260" s="58"/>
      <c r="F260" s="58"/>
      <c r="G260" s="93" t="s">
        <v>27</v>
      </c>
      <c r="H260" s="60">
        <f t="shared" si="18"/>
        <v>4</v>
      </c>
      <c r="I260" s="61"/>
    </row>
    <row r="261" spans="1:9" ht="24.75" customHeight="1" x14ac:dyDescent="0.25">
      <c r="A261" s="220" t="s">
        <v>200</v>
      </c>
      <c r="B261" s="93"/>
      <c r="C261" s="94"/>
      <c r="D261" s="58"/>
      <c r="E261" s="58"/>
      <c r="F261" s="58"/>
      <c r="G261" s="93" t="s">
        <v>27</v>
      </c>
      <c r="H261" s="60">
        <v>4</v>
      </c>
      <c r="I261" s="61"/>
    </row>
    <row r="262" spans="1:9" ht="24.75" customHeight="1" x14ac:dyDescent="0.25">
      <c r="A262" s="220" t="s">
        <v>201</v>
      </c>
      <c r="B262" s="93"/>
      <c r="C262" s="94"/>
      <c r="D262" s="58"/>
      <c r="E262" s="58" t="s">
        <v>27</v>
      </c>
      <c r="F262" s="58"/>
      <c r="G262" s="93"/>
      <c r="H262" s="60">
        <v>2</v>
      </c>
      <c r="I262" s="61"/>
    </row>
    <row r="263" spans="1:9" ht="23.25" customHeight="1" x14ac:dyDescent="0.25">
      <c r="A263" s="222" t="s">
        <v>202</v>
      </c>
      <c r="B263" s="93"/>
      <c r="C263" s="94" t="s">
        <v>28</v>
      </c>
      <c r="D263" s="58"/>
      <c r="E263" s="58"/>
      <c r="F263" s="58" t="s">
        <v>27</v>
      </c>
      <c r="G263" s="93"/>
      <c r="H263" s="60">
        <f t="shared" si="18"/>
        <v>3</v>
      </c>
      <c r="I263" s="61"/>
    </row>
    <row r="264" spans="1:9" ht="25.5" x14ac:dyDescent="0.25">
      <c r="A264" s="222" t="s">
        <v>203</v>
      </c>
      <c r="B264" s="93"/>
      <c r="C264" s="94" t="s">
        <v>28</v>
      </c>
      <c r="D264" s="58"/>
      <c r="E264" s="58"/>
      <c r="F264" s="58"/>
      <c r="G264" s="93" t="s">
        <v>27</v>
      </c>
      <c r="H264" s="60">
        <f t="shared" si="18"/>
        <v>4</v>
      </c>
      <c r="I264" s="61"/>
    </row>
    <row r="265" spans="1:9" ht="15" customHeight="1" x14ac:dyDescent="0.25">
      <c r="A265" s="222" t="s">
        <v>204</v>
      </c>
      <c r="B265" s="93"/>
      <c r="C265" s="94" t="s">
        <v>28</v>
      </c>
      <c r="D265" s="58"/>
      <c r="E265" s="58"/>
      <c r="F265" s="58"/>
      <c r="G265" s="93" t="s">
        <v>27</v>
      </c>
      <c r="H265" s="60">
        <f t="shared" si="18"/>
        <v>4</v>
      </c>
      <c r="I265" s="61"/>
    </row>
    <row r="266" spans="1:9" ht="26.25" thickBot="1" x14ac:dyDescent="0.3">
      <c r="A266" s="226" t="s">
        <v>205</v>
      </c>
      <c r="B266" s="100"/>
      <c r="C266" s="147" t="s">
        <v>27</v>
      </c>
      <c r="D266" s="99"/>
      <c r="E266" s="99"/>
      <c r="F266" s="99"/>
      <c r="G266" s="124"/>
      <c r="H266" s="60">
        <f t="shared" si="18"/>
        <v>0</v>
      </c>
      <c r="I266" s="68"/>
    </row>
    <row r="267" spans="1:9" ht="15.75" thickBot="1" x14ac:dyDescent="0.3">
      <c r="A267" s="227"/>
      <c r="B267" s="228"/>
      <c r="C267" s="142" t="s">
        <v>25</v>
      </c>
      <c r="D267" s="143"/>
      <c r="E267" s="70"/>
      <c r="F267" s="70"/>
      <c r="G267" s="71"/>
      <c r="H267" s="128">
        <f>SUM(H259:H266)</f>
        <v>25</v>
      </c>
      <c r="I267" s="72">
        <v>32</v>
      </c>
    </row>
    <row r="268" spans="1:9" ht="15.75" customHeight="1" thickBot="1" x14ac:dyDescent="0.3">
      <c r="A268" s="73" t="s">
        <v>50</v>
      </c>
      <c r="B268" s="74"/>
      <c r="C268" s="75"/>
      <c r="D268" s="76"/>
      <c r="E268" s="77">
        <f>IF(I267=0,"N/A",(H267*100)/I267)</f>
        <v>78.125</v>
      </c>
      <c r="F268" s="183" t="s">
        <v>34</v>
      </c>
      <c r="G268" s="79"/>
      <c r="H268" s="80"/>
      <c r="I268" s="81"/>
    </row>
    <row r="269" spans="1:9" ht="26.25" thickBot="1" x14ac:dyDescent="0.3">
      <c r="A269" s="44" t="s">
        <v>206</v>
      </c>
      <c r="B269" s="48" t="s">
        <v>23</v>
      </c>
      <c r="C269" s="107">
        <v>0</v>
      </c>
      <c r="D269" s="108">
        <v>1</v>
      </c>
      <c r="E269" s="109">
        <v>2</v>
      </c>
      <c r="F269" s="46">
        <v>3</v>
      </c>
      <c r="G269" s="110">
        <v>4</v>
      </c>
      <c r="H269" s="48" t="s">
        <v>24</v>
      </c>
      <c r="I269" s="48" t="s">
        <v>25</v>
      </c>
    </row>
    <row r="270" spans="1:9" ht="34.5" customHeight="1" x14ac:dyDescent="0.25">
      <c r="A270" s="177" t="s">
        <v>207</v>
      </c>
      <c r="B270" s="92" t="s">
        <v>28</v>
      </c>
      <c r="C270" s="144"/>
      <c r="D270" s="91"/>
      <c r="E270" s="91"/>
      <c r="F270" s="91" t="s">
        <v>27</v>
      </c>
      <c r="G270" s="92"/>
      <c r="H270" s="60">
        <f t="shared" ref="H270:H275" si="19">+IF(C270="A",0,IF(D270="A",1,IF(E270="A",2,IF(F270="A",3,IF(G270="A",4,"")))))</f>
        <v>3</v>
      </c>
      <c r="I270" s="54"/>
    </row>
    <row r="271" spans="1:9" ht="30.75" customHeight="1" x14ac:dyDescent="0.25">
      <c r="A271" s="62" t="s">
        <v>208</v>
      </c>
      <c r="B271" s="93" t="s">
        <v>28</v>
      </c>
      <c r="C271" s="94"/>
      <c r="D271" s="58"/>
      <c r="E271" s="58"/>
      <c r="F271" s="58"/>
      <c r="G271" s="93" t="s">
        <v>27</v>
      </c>
      <c r="H271" s="60">
        <f t="shared" si="19"/>
        <v>4</v>
      </c>
      <c r="I271" s="61"/>
    </row>
    <row r="272" spans="1:9" ht="25.5" customHeight="1" x14ac:dyDescent="0.25">
      <c r="A272" s="62" t="s">
        <v>209</v>
      </c>
      <c r="B272" s="93" t="s">
        <v>28</v>
      </c>
      <c r="C272" s="94"/>
      <c r="D272" s="58"/>
      <c r="E272" s="58"/>
      <c r="F272" s="58" t="s">
        <v>27</v>
      </c>
      <c r="G272" s="93"/>
      <c r="H272" s="60">
        <f t="shared" si="19"/>
        <v>3</v>
      </c>
      <c r="I272" s="61"/>
    </row>
    <row r="273" spans="1:9" ht="24.75" customHeight="1" x14ac:dyDescent="0.25">
      <c r="A273" s="62" t="s">
        <v>210</v>
      </c>
      <c r="B273" s="93" t="s">
        <v>28</v>
      </c>
      <c r="C273" s="94"/>
      <c r="D273" s="58"/>
      <c r="E273" s="58"/>
      <c r="F273" s="58" t="s">
        <v>27</v>
      </c>
      <c r="G273" s="93"/>
      <c r="H273" s="60">
        <f t="shared" si="19"/>
        <v>3</v>
      </c>
      <c r="I273" s="61"/>
    </row>
    <row r="274" spans="1:9" ht="27.75" customHeight="1" x14ac:dyDescent="0.25">
      <c r="A274" s="62" t="s">
        <v>211</v>
      </c>
      <c r="B274" s="93" t="s">
        <v>28</v>
      </c>
      <c r="C274" s="94"/>
      <c r="D274" s="58"/>
      <c r="E274" s="58"/>
      <c r="F274" s="58" t="s">
        <v>27</v>
      </c>
      <c r="G274" s="93"/>
      <c r="H274" s="60">
        <f t="shared" si="19"/>
        <v>3</v>
      </c>
      <c r="I274" s="61"/>
    </row>
    <row r="275" spans="1:9" ht="15.75" customHeight="1" thickBot="1" x14ac:dyDescent="0.3">
      <c r="A275" s="136" t="s">
        <v>212</v>
      </c>
      <c r="B275" s="100" t="s">
        <v>28</v>
      </c>
      <c r="C275" s="147"/>
      <c r="D275" s="99"/>
      <c r="E275" s="99"/>
      <c r="F275" s="99"/>
      <c r="G275" s="124" t="s">
        <v>27</v>
      </c>
      <c r="H275" s="60">
        <f t="shared" si="19"/>
        <v>4</v>
      </c>
      <c r="I275" s="68"/>
    </row>
    <row r="276" spans="1:9" ht="15.75" customHeight="1" thickBot="1" x14ac:dyDescent="0.3">
      <c r="A276" s="229"/>
      <c r="B276" s="230"/>
      <c r="C276" s="142" t="s">
        <v>25</v>
      </c>
      <c r="D276" s="143"/>
      <c r="E276" s="70"/>
      <c r="F276" s="70"/>
      <c r="G276" s="71"/>
      <c r="H276" s="128">
        <f>SUM(H270:H275)</f>
        <v>20</v>
      </c>
      <c r="I276" s="72">
        <f>IF(B270="N/A",0,4)+IF(B271="N/A",0,4)+IF(B272="N/A",0,4)+IF(B273="N/A",0,4)+IF(B274="N/A",0,4)+IF(B275="N/A",0,4)</f>
        <v>24</v>
      </c>
    </row>
    <row r="277" spans="1:9" ht="15.75" customHeight="1" thickBot="1" x14ac:dyDescent="0.3">
      <c r="A277" s="73" t="s">
        <v>50</v>
      </c>
      <c r="B277" s="74"/>
      <c r="C277" s="75"/>
      <c r="D277" s="76"/>
      <c r="E277" s="77">
        <f>IF(I276=0,"N/A",(H276*100)/I276)</f>
        <v>83.333333333333329</v>
      </c>
      <c r="F277" s="183" t="s">
        <v>34</v>
      </c>
      <c r="G277" s="79"/>
      <c r="H277" s="80"/>
      <c r="I277" s="81"/>
    </row>
    <row r="278" spans="1:9" ht="26.25" thickBot="1" x14ac:dyDescent="0.3">
      <c r="A278" s="44" t="s">
        <v>213</v>
      </c>
      <c r="B278" s="48" t="s">
        <v>23</v>
      </c>
      <c r="C278" s="107">
        <v>0</v>
      </c>
      <c r="D278" s="108">
        <v>1</v>
      </c>
      <c r="E278" s="109">
        <v>2</v>
      </c>
      <c r="F278" s="46">
        <v>3</v>
      </c>
      <c r="G278" s="110">
        <v>4</v>
      </c>
      <c r="H278" s="48" t="s">
        <v>24</v>
      </c>
      <c r="I278" s="48" t="s">
        <v>25</v>
      </c>
    </row>
    <row r="279" spans="1:9" x14ac:dyDescent="0.25">
      <c r="A279" s="177" t="s">
        <v>214</v>
      </c>
      <c r="B279" s="92"/>
      <c r="C279" s="144" t="s">
        <v>28</v>
      </c>
      <c r="D279" s="132"/>
      <c r="E279" s="132"/>
      <c r="F279" s="132"/>
      <c r="G279" s="92" t="s">
        <v>27</v>
      </c>
      <c r="H279" s="60">
        <f t="shared" ref="H279:H287" si="20">+IF(C279="A",0,IF(D279="A",1,IF(E279="A",2,IF(F279="A",3,IF(G279="A",4,"")))))</f>
        <v>4</v>
      </c>
      <c r="I279" s="54"/>
    </row>
    <row r="280" spans="1:9" x14ac:dyDescent="0.25">
      <c r="A280" s="62" t="s">
        <v>215</v>
      </c>
      <c r="B280" s="93"/>
      <c r="C280" s="94" t="s">
        <v>28</v>
      </c>
      <c r="D280" s="57"/>
      <c r="E280" s="57"/>
      <c r="F280" s="57"/>
      <c r="G280" s="93" t="s">
        <v>27</v>
      </c>
      <c r="H280" s="60">
        <f t="shared" si="20"/>
        <v>4</v>
      </c>
      <c r="I280" s="61"/>
    </row>
    <row r="281" spans="1:9" ht="30" customHeight="1" x14ac:dyDescent="0.25">
      <c r="A281" s="62" t="s">
        <v>216</v>
      </c>
      <c r="B281" s="93"/>
      <c r="C281" s="94" t="s">
        <v>28</v>
      </c>
      <c r="D281" s="57"/>
      <c r="E281" s="57"/>
      <c r="F281" s="57"/>
      <c r="G281" s="93" t="s">
        <v>27</v>
      </c>
      <c r="H281" s="60">
        <f t="shared" si="20"/>
        <v>4</v>
      </c>
      <c r="I281" s="61"/>
    </row>
    <row r="282" spans="1:9" ht="30" customHeight="1" x14ac:dyDescent="0.25">
      <c r="A282" s="62" t="s">
        <v>217</v>
      </c>
      <c r="B282" s="93" t="s">
        <v>23</v>
      </c>
      <c r="C282" s="94" t="s">
        <v>28</v>
      </c>
      <c r="D282" s="57"/>
      <c r="E282" s="57"/>
      <c r="F282" s="57"/>
      <c r="G282" s="93"/>
      <c r="H282" s="60" t="str">
        <f t="shared" si="20"/>
        <v/>
      </c>
      <c r="I282" s="61"/>
    </row>
    <row r="283" spans="1:9" ht="30" customHeight="1" x14ac:dyDescent="0.25">
      <c r="A283" s="62" t="s">
        <v>218</v>
      </c>
      <c r="B283" s="93"/>
      <c r="C283" s="94" t="s">
        <v>28</v>
      </c>
      <c r="D283" s="57"/>
      <c r="E283" s="57"/>
      <c r="F283" s="57"/>
      <c r="G283" s="93" t="s">
        <v>27</v>
      </c>
      <c r="H283" s="60">
        <f t="shared" si="20"/>
        <v>4</v>
      </c>
      <c r="I283" s="61"/>
    </row>
    <row r="284" spans="1:9" ht="30" customHeight="1" x14ac:dyDescent="0.25">
      <c r="A284" s="62" t="s">
        <v>219</v>
      </c>
      <c r="B284" s="93"/>
      <c r="C284" s="94" t="s">
        <v>28</v>
      </c>
      <c r="D284" s="57"/>
      <c r="E284" s="57"/>
      <c r="F284" s="57"/>
      <c r="G284" s="93" t="s">
        <v>27</v>
      </c>
      <c r="H284" s="60">
        <f t="shared" si="20"/>
        <v>4</v>
      </c>
      <c r="I284" s="61"/>
    </row>
    <row r="285" spans="1:9" x14ac:dyDescent="0.25">
      <c r="A285" s="62" t="s">
        <v>220</v>
      </c>
      <c r="B285" s="93"/>
      <c r="C285" s="94" t="s">
        <v>28</v>
      </c>
      <c r="D285" s="57"/>
      <c r="E285" s="57"/>
      <c r="F285" s="57"/>
      <c r="G285" s="93" t="s">
        <v>27</v>
      </c>
      <c r="H285" s="60">
        <f t="shared" si="20"/>
        <v>4</v>
      </c>
      <c r="I285" s="61"/>
    </row>
    <row r="286" spans="1:9" x14ac:dyDescent="0.25">
      <c r="A286" s="62" t="s">
        <v>221</v>
      </c>
      <c r="B286" s="93"/>
      <c r="C286" s="94" t="s">
        <v>28</v>
      </c>
      <c r="D286" s="57"/>
      <c r="E286" s="57"/>
      <c r="F286" s="57"/>
      <c r="G286" s="93" t="s">
        <v>27</v>
      </c>
      <c r="H286" s="60">
        <f t="shared" si="20"/>
        <v>4</v>
      </c>
      <c r="I286" s="61"/>
    </row>
    <row r="287" spans="1:9" ht="26.25" thickBot="1" x14ac:dyDescent="0.3">
      <c r="A287" s="120" t="s">
        <v>222</v>
      </c>
      <c r="B287" s="225"/>
      <c r="C287" s="94" t="s">
        <v>28</v>
      </c>
      <c r="D287" s="57"/>
      <c r="E287" s="57"/>
      <c r="F287" s="57"/>
      <c r="G287" s="93" t="s">
        <v>27</v>
      </c>
      <c r="H287" s="60">
        <f t="shared" si="20"/>
        <v>4</v>
      </c>
      <c r="I287" s="68"/>
    </row>
    <row r="288" spans="1:9" ht="15.75" thickBot="1" x14ac:dyDescent="0.3">
      <c r="A288" s="229"/>
      <c r="B288" s="230"/>
      <c r="C288" s="142" t="s">
        <v>25</v>
      </c>
      <c r="D288" s="143"/>
      <c r="E288" s="70"/>
      <c r="F288" s="70"/>
      <c r="G288" s="71"/>
      <c r="H288" s="128">
        <f>SUM(H279:H287)</f>
        <v>32</v>
      </c>
      <c r="I288" s="72">
        <f>IF(B279="N/A",0,4)+IF(B280="N/A",0,4)+IF(B281="N/A",0,4)+IF(B282="N/A",0,4)+IF(B283="N/A",0,4)+IF(B284="N/A",0,4)+IF(B285="N/A",0,4)+IF(B286="N/A",0,4)+IF(B287="N/A",0,4)</f>
        <v>32</v>
      </c>
    </row>
    <row r="289" spans="1:9" ht="27" customHeight="1" thickBot="1" x14ac:dyDescent="0.3">
      <c r="A289" s="73" t="s">
        <v>50</v>
      </c>
      <c r="B289" s="74"/>
      <c r="C289" s="75"/>
      <c r="D289" s="76"/>
      <c r="E289" s="77">
        <f>IF(I288=0,"N/A",(H288*100)/I288)</f>
        <v>100</v>
      </c>
      <c r="F289" s="183" t="s">
        <v>34</v>
      </c>
      <c r="G289" s="79"/>
      <c r="H289" s="80"/>
      <c r="I289" s="81"/>
    </row>
    <row r="290" spans="1:9" ht="26.25" thickBot="1" x14ac:dyDescent="0.3">
      <c r="A290" s="44" t="s">
        <v>223</v>
      </c>
      <c r="B290" s="48" t="s">
        <v>23</v>
      </c>
      <c r="C290" s="107">
        <v>0</v>
      </c>
      <c r="D290" s="108">
        <v>1</v>
      </c>
      <c r="E290" s="109">
        <v>2</v>
      </c>
      <c r="F290" s="46">
        <v>3</v>
      </c>
      <c r="G290" s="110">
        <v>4</v>
      </c>
      <c r="H290" s="48" t="s">
        <v>24</v>
      </c>
      <c r="I290" s="48" t="s">
        <v>25</v>
      </c>
    </row>
    <row r="291" spans="1:9" x14ac:dyDescent="0.25">
      <c r="A291" s="177" t="s">
        <v>224</v>
      </c>
      <c r="B291" s="92"/>
      <c r="C291" s="144" t="s">
        <v>28</v>
      </c>
      <c r="D291" s="91"/>
      <c r="E291" s="91"/>
      <c r="F291" s="91"/>
      <c r="G291" s="178" t="s">
        <v>27</v>
      </c>
      <c r="H291" s="60">
        <f t="shared" ref="H291:H304" si="21">+IF(C291="A",0,IF(D291="A",1,IF(E291="A",2,IF(F291="A",3,IF(G291="A",4,"")))))</f>
        <v>4</v>
      </c>
      <c r="I291" s="54"/>
    </row>
    <row r="292" spans="1:9" x14ac:dyDescent="0.25">
      <c r="A292" s="62" t="s">
        <v>225</v>
      </c>
      <c r="B292" s="93"/>
      <c r="C292" s="94" t="s">
        <v>28</v>
      </c>
      <c r="D292" s="58"/>
      <c r="E292" s="58"/>
      <c r="F292" s="58"/>
      <c r="G292" s="59" t="s">
        <v>27</v>
      </c>
      <c r="H292" s="60">
        <f t="shared" si="21"/>
        <v>4</v>
      </c>
      <c r="I292" s="61"/>
    </row>
    <row r="293" spans="1:9" ht="25.5" x14ac:dyDescent="0.25">
      <c r="A293" s="62" t="s">
        <v>226</v>
      </c>
      <c r="B293" s="93"/>
      <c r="C293" s="94" t="s">
        <v>28</v>
      </c>
      <c r="D293" s="58"/>
      <c r="E293" s="58"/>
      <c r="F293" s="58"/>
      <c r="G293" s="59" t="s">
        <v>27</v>
      </c>
      <c r="H293" s="60">
        <f t="shared" si="21"/>
        <v>4</v>
      </c>
      <c r="I293" s="61"/>
    </row>
    <row r="294" spans="1:9" ht="27" customHeight="1" x14ac:dyDescent="0.25">
      <c r="A294" s="62" t="s">
        <v>227</v>
      </c>
      <c r="B294" s="93"/>
      <c r="C294" s="94" t="s">
        <v>27</v>
      </c>
      <c r="D294" s="58"/>
      <c r="E294" s="58"/>
      <c r="F294" s="58"/>
      <c r="G294" s="59"/>
      <c r="H294" s="60">
        <f t="shared" si="21"/>
        <v>0</v>
      </c>
      <c r="I294" s="61"/>
    </row>
    <row r="295" spans="1:9" ht="27" customHeight="1" x14ac:dyDescent="0.25">
      <c r="A295" s="220" t="s">
        <v>228</v>
      </c>
      <c r="B295" s="93"/>
      <c r="C295" s="94"/>
      <c r="D295" s="58"/>
      <c r="E295" s="58"/>
      <c r="F295" s="58"/>
      <c r="G295" s="59" t="s">
        <v>27</v>
      </c>
      <c r="H295" s="60">
        <v>4</v>
      </c>
      <c r="I295" s="61"/>
    </row>
    <row r="296" spans="1:9" x14ac:dyDescent="0.25">
      <c r="A296" s="62" t="s">
        <v>229</v>
      </c>
      <c r="B296" s="93"/>
      <c r="C296" s="94" t="s">
        <v>28</v>
      </c>
      <c r="D296" s="58"/>
      <c r="E296" s="58"/>
      <c r="F296" s="58"/>
      <c r="G296" s="59" t="s">
        <v>27</v>
      </c>
      <c r="H296" s="60">
        <f t="shared" si="21"/>
        <v>4</v>
      </c>
      <c r="I296" s="61"/>
    </row>
    <row r="297" spans="1:9" x14ac:dyDescent="0.25">
      <c r="A297" s="62" t="s">
        <v>230</v>
      </c>
      <c r="B297" s="93"/>
      <c r="C297" s="94"/>
      <c r="D297" s="58"/>
      <c r="E297" s="58" t="s">
        <v>28</v>
      </c>
      <c r="F297" s="58" t="s">
        <v>27</v>
      </c>
      <c r="G297" s="59"/>
      <c r="H297" s="60">
        <f t="shared" si="21"/>
        <v>3</v>
      </c>
      <c r="I297" s="61"/>
    </row>
    <row r="298" spans="1:9" x14ac:dyDescent="0.25">
      <c r="A298" s="220" t="s">
        <v>231</v>
      </c>
      <c r="B298" s="93"/>
      <c r="C298" s="94"/>
      <c r="D298" s="58"/>
      <c r="E298" s="58"/>
      <c r="F298" s="58"/>
      <c r="G298" s="59" t="s">
        <v>27</v>
      </c>
      <c r="H298" s="60">
        <v>4</v>
      </c>
      <c r="I298" s="61"/>
    </row>
    <row r="299" spans="1:9" ht="21" customHeight="1" x14ac:dyDescent="0.25">
      <c r="A299" s="62" t="s">
        <v>232</v>
      </c>
      <c r="B299" s="93" t="s">
        <v>28</v>
      </c>
      <c r="C299" s="94"/>
      <c r="D299" s="58"/>
      <c r="E299" s="58"/>
      <c r="F299" s="58"/>
      <c r="G299" s="59" t="s">
        <v>27</v>
      </c>
      <c r="H299" s="60">
        <f t="shared" si="21"/>
        <v>4</v>
      </c>
      <c r="I299" s="61"/>
    </row>
    <row r="300" spans="1:9" ht="33.75" customHeight="1" x14ac:dyDescent="0.25">
      <c r="A300" s="62" t="s">
        <v>233</v>
      </c>
      <c r="B300" s="93"/>
      <c r="C300" s="94"/>
      <c r="D300" s="58" t="s">
        <v>28</v>
      </c>
      <c r="E300" s="58"/>
      <c r="F300" s="58"/>
      <c r="G300" s="59" t="s">
        <v>27</v>
      </c>
      <c r="H300" s="60">
        <f t="shared" si="21"/>
        <v>4</v>
      </c>
      <c r="I300" s="61"/>
    </row>
    <row r="301" spans="1:9" x14ac:dyDescent="0.25">
      <c r="A301" s="62" t="s">
        <v>234</v>
      </c>
      <c r="B301" s="93"/>
      <c r="C301" s="94" t="s">
        <v>28</v>
      </c>
      <c r="D301" s="58"/>
      <c r="E301" s="58"/>
      <c r="F301" s="58"/>
      <c r="G301" s="59" t="s">
        <v>27</v>
      </c>
      <c r="H301" s="60">
        <f t="shared" si="21"/>
        <v>4</v>
      </c>
      <c r="I301" s="61"/>
    </row>
    <row r="302" spans="1:9" x14ac:dyDescent="0.25">
      <c r="A302" s="62" t="s">
        <v>235</v>
      </c>
      <c r="B302" s="93"/>
      <c r="C302" s="94" t="s">
        <v>28</v>
      </c>
      <c r="D302" s="58"/>
      <c r="E302" s="58"/>
      <c r="F302" s="58"/>
      <c r="G302" s="59" t="s">
        <v>27</v>
      </c>
      <c r="H302" s="60">
        <f t="shared" si="21"/>
        <v>4</v>
      </c>
      <c r="I302" s="61"/>
    </row>
    <row r="303" spans="1:9" ht="29.25" customHeight="1" x14ac:dyDescent="0.25">
      <c r="A303" s="62" t="s">
        <v>236</v>
      </c>
      <c r="B303" s="93"/>
      <c r="C303" s="94" t="s">
        <v>28</v>
      </c>
      <c r="D303" s="58"/>
      <c r="E303" s="58"/>
      <c r="F303" s="58"/>
      <c r="G303" s="59" t="s">
        <v>27</v>
      </c>
      <c r="H303" s="60">
        <f t="shared" si="21"/>
        <v>4</v>
      </c>
      <c r="I303" s="61"/>
    </row>
    <row r="304" spans="1:9" ht="18.75" customHeight="1" thickBot="1" x14ac:dyDescent="0.3">
      <c r="A304" s="120" t="s">
        <v>237</v>
      </c>
      <c r="B304" s="225"/>
      <c r="C304" s="94" t="s">
        <v>28</v>
      </c>
      <c r="D304" s="58"/>
      <c r="E304" s="58"/>
      <c r="F304" s="58" t="s">
        <v>27</v>
      </c>
      <c r="G304" s="182"/>
      <c r="H304" s="60">
        <f t="shared" si="21"/>
        <v>3</v>
      </c>
      <c r="I304" s="68"/>
    </row>
    <row r="305" spans="1:9" ht="15" customHeight="1" thickBot="1" x14ac:dyDescent="0.3">
      <c r="A305" s="229"/>
      <c r="B305" s="230"/>
      <c r="C305" s="142" t="s">
        <v>25</v>
      </c>
      <c r="D305" s="143"/>
      <c r="E305" s="70"/>
      <c r="F305" s="70"/>
      <c r="G305" s="71"/>
      <c r="H305" s="128">
        <f>SUM(H291:H304)</f>
        <v>50</v>
      </c>
      <c r="I305" s="72">
        <v>56</v>
      </c>
    </row>
    <row r="306" spans="1:9" ht="26.25" thickBot="1" x14ac:dyDescent="0.3">
      <c r="A306" s="73" t="s">
        <v>50</v>
      </c>
      <c r="B306" s="74"/>
      <c r="C306" s="75"/>
      <c r="D306" s="76"/>
      <c r="E306" s="77">
        <f>IF(I305=0,"N/A",(H305*100)/I305)</f>
        <v>89.285714285714292</v>
      </c>
      <c r="F306" s="183" t="s">
        <v>34</v>
      </c>
      <c r="G306" s="79"/>
      <c r="H306" s="80"/>
      <c r="I306" s="81"/>
    </row>
    <row r="307" spans="1:9" ht="26.25" thickBot="1" x14ac:dyDescent="0.3">
      <c r="A307" s="44" t="s">
        <v>238</v>
      </c>
      <c r="B307" s="48" t="s">
        <v>23</v>
      </c>
      <c r="C307" s="107">
        <v>0</v>
      </c>
      <c r="D307" s="108">
        <v>1</v>
      </c>
      <c r="E307" s="109">
        <v>2</v>
      </c>
      <c r="F307" s="46">
        <v>3</v>
      </c>
      <c r="G307" s="110">
        <v>4</v>
      </c>
      <c r="H307" s="48" t="s">
        <v>24</v>
      </c>
      <c r="I307" s="48" t="s">
        <v>25</v>
      </c>
    </row>
    <row r="308" spans="1:9" ht="27.75" x14ac:dyDescent="0.25">
      <c r="A308" s="231" t="s">
        <v>239</v>
      </c>
      <c r="B308" s="92"/>
      <c r="C308" s="144"/>
      <c r="D308" s="91" t="s">
        <v>28</v>
      </c>
      <c r="E308" s="91"/>
      <c r="F308" s="91"/>
      <c r="G308" s="92" t="s">
        <v>27</v>
      </c>
      <c r="H308" s="60">
        <f t="shared" ref="H308:H312" si="22">+IF(C308="A",0,IF(D308="A",1,IF(E308="A",2,IF(F308="A",3,IF(G308="A",4,"")))))</f>
        <v>4</v>
      </c>
      <c r="I308" s="54"/>
    </row>
    <row r="309" spans="1:9" ht="28.5" x14ac:dyDescent="0.25">
      <c r="A309" s="232" t="s">
        <v>240</v>
      </c>
      <c r="B309" s="93"/>
      <c r="C309" s="94"/>
      <c r="D309" s="58" t="s">
        <v>28</v>
      </c>
      <c r="E309" s="58"/>
      <c r="F309" s="58"/>
      <c r="G309" s="93" t="s">
        <v>27</v>
      </c>
      <c r="H309" s="60">
        <f t="shared" si="22"/>
        <v>4</v>
      </c>
      <c r="I309" s="61"/>
    </row>
    <row r="310" spans="1:9" ht="27.75" x14ac:dyDescent="0.25">
      <c r="A310" s="232" t="s">
        <v>241</v>
      </c>
      <c r="B310" s="93"/>
      <c r="C310" s="94"/>
      <c r="D310" s="58" t="s">
        <v>28</v>
      </c>
      <c r="E310" s="58"/>
      <c r="F310" s="58" t="s">
        <v>27</v>
      </c>
      <c r="G310" s="93" t="s">
        <v>28</v>
      </c>
      <c r="H310" s="60">
        <f t="shared" si="22"/>
        <v>3</v>
      </c>
      <c r="I310" s="61"/>
    </row>
    <row r="311" spans="1:9" ht="20.25" customHeight="1" x14ac:dyDescent="0.25">
      <c r="A311" s="232" t="s">
        <v>242</v>
      </c>
      <c r="B311" s="93" t="s">
        <v>23</v>
      </c>
      <c r="C311" s="94" t="s">
        <v>28</v>
      </c>
      <c r="D311" s="58"/>
      <c r="E311" s="58"/>
      <c r="F311" s="58"/>
      <c r="G311" s="93" t="s">
        <v>28</v>
      </c>
      <c r="H311" s="60" t="str">
        <f t="shared" si="22"/>
        <v/>
      </c>
      <c r="I311" s="61"/>
    </row>
    <row r="312" spans="1:9" ht="26.25" customHeight="1" thickBot="1" x14ac:dyDescent="0.3">
      <c r="A312" s="233" t="s">
        <v>243</v>
      </c>
      <c r="B312" s="100"/>
      <c r="C312" s="147" t="s">
        <v>28</v>
      </c>
      <c r="D312" s="139"/>
      <c r="E312" s="139"/>
      <c r="F312" s="139"/>
      <c r="G312" s="124" t="s">
        <v>27</v>
      </c>
      <c r="H312" s="60">
        <f t="shared" si="22"/>
        <v>4</v>
      </c>
      <c r="I312" s="68"/>
    </row>
    <row r="313" spans="1:9" ht="15.75" thickBot="1" x14ac:dyDescent="0.3">
      <c r="A313" s="234"/>
      <c r="B313" s="235"/>
      <c r="C313" s="69" t="s">
        <v>25</v>
      </c>
      <c r="D313" s="70"/>
      <c r="E313" s="70"/>
      <c r="F313" s="70"/>
      <c r="G313" s="71"/>
      <c r="H313" s="128">
        <f>SUM(H308:H312)</f>
        <v>15</v>
      </c>
      <c r="I313" s="72">
        <f>IF(B308="N/A",0,4)+IF(B309="N/A",0,4)+IF(B310="N/A",0,4)+IF(B311="N/A",0,4)+IF(B312="N/A",0,4)</f>
        <v>16</v>
      </c>
    </row>
    <row r="314" spans="1:9" ht="15.75" customHeight="1" thickBot="1" x14ac:dyDescent="0.3">
      <c r="A314" s="73" t="s">
        <v>50</v>
      </c>
      <c r="B314" s="79"/>
      <c r="C314" s="80"/>
      <c r="D314" s="81"/>
      <c r="E314" s="77">
        <f>IF(I313=0,"N/A",(H313*100)/I313)</f>
        <v>93.75</v>
      </c>
      <c r="F314" s="183" t="s">
        <v>34</v>
      </c>
      <c r="G314" s="79"/>
      <c r="H314" s="80"/>
      <c r="I314" s="81"/>
    </row>
    <row r="315" spans="1:9" ht="15.75" thickBot="1" x14ac:dyDescent="0.3">
      <c r="A315" s="236"/>
      <c r="B315" s="237"/>
      <c r="C315" s="162"/>
      <c r="D315" s="162"/>
      <c r="E315" s="161"/>
      <c r="F315" s="238"/>
      <c r="G315" s="162"/>
      <c r="H315" s="162"/>
      <c r="I315" s="162"/>
    </row>
    <row r="316" spans="1:9" x14ac:dyDescent="0.25">
      <c r="A316" s="239" t="s">
        <v>244</v>
      </c>
      <c r="B316" s="240"/>
      <c r="C316" s="241"/>
      <c r="D316" s="241"/>
      <c r="E316" s="242">
        <v>372</v>
      </c>
      <c r="F316" s="243"/>
      <c r="G316" s="244"/>
      <c r="H316" s="244"/>
      <c r="I316" s="245"/>
    </row>
    <row r="317" spans="1:9" ht="15.75" thickBot="1" x14ac:dyDescent="0.3">
      <c r="A317" s="246"/>
      <c r="B317" s="247"/>
      <c r="C317" s="247"/>
      <c r="D317" s="247"/>
      <c r="E317" s="248"/>
      <c r="F317" s="194"/>
      <c r="G317" s="196"/>
      <c r="H317" s="196"/>
      <c r="I317" s="196"/>
    </row>
    <row r="318" spans="1:9" ht="27" customHeight="1" x14ac:dyDescent="0.25">
      <c r="A318" s="239" t="s">
        <v>245</v>
      </c>
      <c r="B318" s="240"/>
      <c r="C318" s="241"/>
      <c r="D318" s="241"/>
      <c r="E318" s="242">
        <f>I189+I208+I220+I229+I244+I256+I267+I276+I288+I305+I313</f>
        <v>352</v>
      </c>
      <c r="F318" s="243"/>
      <c r="G318" s="244"/>
      <c r="H318" s="244"/>
      <c r="I318" s="245"/>
    </row>
    <row r="319" spans="1:9" ht="27" customHeight="1" thickBot="1" x14ac:dyDescent="0.3">
      <c r="A319" s="246"/>
      <c r="B319" s="247"/>
      <c r="C319" s="247"/>
      <c r="D319" s="247"/>
      <c r="E319" s="248"/>
      <c r="F319" s="194"/>
      <c r="G319" s="196"/>
      <c r="H319" s="196"/>
      <c r="I319" s="196"/>
    </row>
    <row r="320" spans="1:9" ht="16.5" customHeight="1" thickBot="1" x14ac:dyDescent="0.3">
      <c r="A320" s="239" t="s">
        <v>246</v>
      </c>
      <c r="B320" s="240"/>
      <c r="C320" s="241"/>
      <c r="D320" s="241"/>
      <c r="E320" s="242">
        <f>H189+H208+H220+H229+H244+H256+H267+H276+H288+H305+H313</f>
        <v>313</v>
      </c>
      <c r="F320" s="243"/>
      <c r="G320" s="244"/>
      <c r="H320" s="244"/>
      <c r="I320" s="245"/>
    </row>
    <row r="321" spans="1:9" ht="26.25" customHeight="1" thickBot="1" x14ac:dyDescent="0.3">
      <c r="A321" s="249"/>
      <c r="B321" s="250"/>
      <c r="C321" s="250"/>
      <c r="D321" s="250"/>
      <c r="E321" s="251"/>
      <c r="F321" s="252"/>
      <c r="G321" s="253"/>
      <c r="H321" s="253"/>
      <c r="I321" s="254"/>
    </row>
    <row r="322" spans="1:9" ht="26.25" customHeight="1" thickBot="1" x14ac:dyDescent="0.3">
      <c r="A322" s="255" t="s">
        <v>247</v>
      </c>
      <c r="B322" s="256"/>
      <c r="C322" s="257"/>
      <c r="D322" s="257"/>
      <c r="E322" s="166">
        <f>(E320/E318)*100</f>
        <v>88.920454545454547</v>
      </c>
      <c r="F322" s="190" t="s">
        <v>34</v>
      </c>
      <c r="G322" s="191"/>
      <c r="H322" s="191"/>
      <c r="I322" s="192"/>
    </row>
    <row r="323" spans="1:9" x14ac:dyDescent="0.25">
      <c r="A323" s="247"/>
      <c r="B323" s="247"/>
      <c r="C323" s="247"/>
      <c r="D323" s="247"/>
      <c r="E323" s="248"/>
      <c r="F323" s="194"/>
      <c r="G323" s="196"/>
      <c r="H323" s="196"/>
      <c r="I323" s="196"/>
    </row>
    <row r="324" spans="1:9" ht="27" customHeight="1" thickBot="1" x14ac:dyDescent="0.3">
      <c r="A324" s="15"/>
    </row>
    <row r="325" spans="1:9" ht="15.75" thickBot="1" x14ac:dyDescent="0.3">
      <c r="A325" s="258" t="s">
        <v>248</v>
      </c>
      <c r="B325" s="259"/>
      <c r="C325" s="259"/>
      <c r="D325" s="259"/>
      <c r="E325" s="259"/>
      <c r="F325" s="259"/>
      <c r="G325" s="259"/>
      <c r="H325" s="259"/>
      <c r="I325" s="260"/>
    </row>
    <row r="326" spans="1:9" ht="15.75" thickBot="1" x14ac:dyDescent="0.3">
      <c r="A326" s="261">
        <f>E316+E167+E136+E90</f>
        <v>636</v>
      </c>
      <c r="B326" s="262"/>
      <c r="C326" s="262"/>
      <c r="D326" s="262"/>
      <c r="E326" s="262"/>
      <c r="F326" s="262"/>
      <c r="G326" s="262"/>
      <c r="H326" s="262"/>
      <c r="I326" s="263"/>
    </row>
    <row r="327" spans="1:9" ht="15.75" thickBot="1" x14ac:dyDescent="0.3">
      <c r="A327" s="170"/>
      <c r="B327" s="264"/>
      <c r="C327" s="264"/>
      <c r="D327" s="264"/>
      <c r="E327" s="265"/>
      <c r="F327" s="193"/>
      <c r="G327" s="264"/>
      <c r="H327" s="264"/>
      <c r="I327" s="264"/>
    </row>
    <row r="328" spans="1:9" ht="15.75" thickBot="1" x14ac:dyDescent="0.3">
      <c r="A328" s="258" t="s">
        <v>249</v>
      </c>
      <c r="B328" s="259"/>
      <c r="C328" s="259"/>
      <c r="D328" s="259"/>
      <c r="E328" s="259"/>
      <c r="F328" s="259"/>
      <c r="G328" s="259"/>
      <c r="H328" s="259"/>
      <c r="I328" s="260"/>
    </row>
    <row r="329" spans="1:9" ht="27" customHeight="1" thickBot="1" x14ac:dyDescent="0.3">
      <c r="A329" s="261">
        <f>E318+E169+E138+E92</f>
        <v>616</v>
      </c>
      <c r="B329" s="262"/>
      <c r="C329" s="262"/>
      <c r="D329" s="262"/>
      <c r="E329" s="262"/>
      <c r="F329" s="262"/>
      <c r="G329" s="262"/>
      <c r="H329" s="262"/>
      <c r="I329" s="263"/>
    </row>
    <row r="330" spans="1:9" ht="26.25" customHeight="1" thickBot="1" x14ac:dyDescent="0.3">
      <c r="A330" s="158"/>
      <c r="B330" s="264"/>
      <c r="C330" s="264"/>
      <c r="D330" s="264"/>
      <c r="E330" s="265"/>
      <c r="F330" s="193"/>
      <c r="G330" s="264"/>
      <c r="H330" s="264"/>
      <c r="I330" s="264"/>
    </row>
    <row r="331" spans="1:9" ht="15.75" customHeight="1" thickBot="1" x14ac:dyDescent="0.3">
      <c r="A331" s="266" t="s">
        <v>250</v>
      </c>
      <c r="B331" s="267"/>
      <c r="C331" s="267"/>
      <c r="D331" s="267"/>
      <c r="E331" s="267"/>
      <c r="F331" s="267"/>
      <c r="G331" s="267"/>
      <c r="H331" s="267"/>
      <c r="I331" s="268"/>
    </row>
    <row r="332" spans="1:9" ht="15.75" customHeight="1" thickBot="1" x14ac:dyDescent="0.3">
      <c r="A332" s="261">
        <f>E320+E171+E140+E94</f>
        <v>555</v>
      </c>
      <c r="B332" s="262"/>
      <c r="C332" s="262"/>
      <c r="D332" s="262"/>
      <c r="E332" s="262"/>
      <c r="F332" s="262"/>
      <c r="G332" s="262"/>
      <c r="H332" s="262"/>
      <c r="I332" s="263"/>
    </row>
    <row r="333" spans="1:9" ht="15.75" customHeight="1" thickBot="1" x14ac:dyDescent="0.3">
      <c r="A333" s="158"/>
      <c r="B333" s="264"/>
      <c r="C333" s="264"/>
      <c r="D333" s="264"/>
      <c r="E333" s="265"/>
      <c r="F333" s="193"/>
      <c r="G333" s="264"/>
      <c r="H333" s="264"/>
      <c r="I333" s="264"/>
    </row>
    <row r="334" spans="1:9" ht="15.75" customHeight="1" thickBot="1" x14ac:dyDescent="0.3">
      <c r="A334" s="266" t="s">
        <v>251</v>
      </c>
      <c r="B334" s="267"/>
      <c r="C334" s="267"/>
      <c r="D334" s="267"/>
      <c r="E334" s="267"/>
      <c r="F334" s="267"/>
      <c r="G334" s="267"/>
      <c r="H334" s="267"/>
      <c r="I334" s="268"/>
    </row>
    <row r="335" spans="1:9" ht="15.75" customHeight="1" thickBot="1" x14ac:dyDescent="0.3">
      <c r="A335" s="269">
        <f>(A332/A329)*100</f>
        <v>90.097402597402592</v>
      </c>
      <c r="B335" s="269" t="s">
        <v>34</v>
      </c>
      <c r="C335" s="269"/>
      <c r="D335" s="269"/>
      <c r="E335" s="269"/>
      <c r="F335" s="269"/>
      <c r="G335" s="269"/>
      <c r="H335" s="269"/>
      <c r="I335" s="270"/>
    </row>
    <row r="336" spans="1:9" ht="26.25" customHeight="1" x14ac:dyDescent="0.25">
      <c r="A336" s="15"/>
    </row>
    <row r="337" spans="1:11" ht="25.5" customHeight="1" x14ac:dyDescent="0.25">
      <c r="A337" s="271"/>
      <c r="B337" s="271"/>
      <c r="C337" s="271"/>
      <c r="D337" s="271"/>
      <c r="E337" s="271"/>
      <c r="F337" s="271"/>
      <c r="G337" s="271"/>
      <c r="H337" s="271"/>
    </row>
    <row r="338" spans="1:11" ht="189.75" customHeight="1" x14ac:dyDescent="0.25">
      <c r="A338" s="15"/>
    </row>
    <row r="339" spans="1:11" x14ac:dyDescent="0.25">
      <c r="A339" s="22" t="s">
        <v>252</v>
      </c>
    </row>
    <row r="340" spans="1:11" x14ac:dyDescent="0.25">
      <c r="A340" s="23"/>
      <c r="B340" s="24"/>
      <c r="C340" s="24"/>
      <c r="D340" s="24"/>
      <c r="E340" s="24"/>
      <c r="F340" s="24"/>
      <c r="G340" s="24"/>
      <c r="H340" s="24"/>
      <c r="I340" s="24"/>
      <c r="J340" s="24"/>
      <c r="K340" s="24"/>
    </row>
    <row r="341" spans="1:11" ht="27" customHeight="1" x14ac:dyDescent="0.25">
      <c r="A341" s="23" t="s">
        <v>295</v>
      </c>
      <c r="B341" s="24"/>
      <c r="C341" s="24"/>
      <c r="D341" s="24"/>
      <c r="E341" s="24"/>
      <c r="F341" s="24"/>
      <c r="G341" s="24"/>
      <c r="H341" s="24"/>
      <c r="I341" s="24"/>
      <c r="J341" s="24"/>
      <c r="K341" s="24"/>
    </row>
    <row r="342" spans="1:11" ht="27" customHeight="1" x14ac:dyDescent="0.25">
      <c r="A342" s="23"/>
      <c r="B342" s="24"/>
      <c r="C342" s="24"/>
      <c r="D342" s="24"/>
      <c r="E342" s="24"/>
      <c r="F342" s="24"/>
      <c r="G342" s="24"/>
      <c r="H342" s="24"/>
      <c r="I342" s="24"/>
      <c r="J342" s="24"/>
      <c r="K342" s="24"/>
    </row>
    <row r="343" spans="1:11" ht="27" customHeight="1" x14ac:dyDescent="0.25">
      <c r="A343" s="23"/>
      <c r="B343" s="24"/>
      <c r="C343" s="24"/>
      <c r="D343" s="24"/>
      <c r="E343" s="24"/>
      <c r="F343" s="24"/>
      <c r="G343" s="24"/>
      <c r="H343" s="24"/>
      <c r="I343" s="24"/>
      <c r="J343" s="24"/>
      <c r="K343" s="24"/>
    </row>
    <row r="344" spans="1:11" ht="27" customHeight="1" x14ac:dyDescent="0.25">
      <c r="A344" s="23"/>
      <c r="B344" s="24"/>
      <c r="C344" s="24"/>
      <c r="D344" s="24"/>
      <c r="E344" s="24"/>
      <c r="F344" s="24"/>
      <c r="G344" s="24"/>
      <c r="H344" s="24"/>
      <c r="I344" s="24"/>
      <c r="J344" s="24"/>
      <c r="K344" s="24"/>
    </row>
    <row r="345" spans="1:11" ht="27" customHeight="1" x14ac:dyDescent="0.25">
      <c r="A345" s="23"/>
      <c r="B345" s="24"/>
      <c r="C345" s="24"/>
      <c r="D345" s="24"/>
      <c r="E345" s="24"/>
      <c r="F345" s="24"/>
      <c r="G345" s="24"/>
      <c r="H345" s="24"/>
      <c r="I345" s="24"/>
      <c r="J345" s="24"/>
      <c r="K345" s="24"/>
    </row>
    <row r="346" spans="1:11" ht="27" customHeight="1" x14ac:dyDescent="0.25">
      <c r="A346" s="23"/>
      <c r="B346" s="24"/>
      <c r="C346" s="24"/>
      <c r="D346" s="24"/>
      <c r="E346" s="24"/>
      <c r="F346" s="24"/>
      <c r="G346" s="24"/>
      <c r="H346" s="24"/>
      <c r="I346" s="24"/>
      <c r="J346" s="24"/>
      <c r="K346" s="24"/>
    </row>
    <row r="347" spans="1:11" ht="27" customHeight="1" thickBot="1" x14ac:dyDescent="0.3">
      <c r="A347" s="23"/>
      <c r="B347" s="24"/>
      <c r="C347" s="24"/>
      <c r="D347" s="24"/>
      <c r="E347" s="24"/>
      <c r="F347" s="24"/>
      <c r="G347" s="24"/>
      <c r="H347" s="24"/>
      <c r="I347" s="24"/>
      <c r="J347" s="24"/>
      <c r="K347" s="24"/>
    </row>
    <row r="348" spans="1:11" ht="27.75" customHeight="1" thickBot="1" x14ac:dyDescent="0.3">
      <c r="A348" s="273" t="s">
        <v>296</v>
      </c>
      <c r="B348" s="274"/>
      <c r="C348" s="274"/>
      <c r="D348" s="274"/>
      <c r="E348" s="274"/>
      <c r="F348" s="274"/>
      <c r="G348" s="274"/>
      <c r="H348" s="274"/>
      <c r="I348" s="275"/>
    </row>
    <row r="349" spans="1:11" x14ac:dyDescent="0.25">
      <c r="A349" s="23"/>
      <c r="B349" s="24"/>
      <c r="C349" s="24"/>
      <c r="D349" s="24"/>
      <c r="E349" s="24"/>
      <c r="F349" s="24"/>
      <c r="G349" s="24"/>
      <c r="H349" s="24"/>
      <c r="I349" s="24"/>
      <c r="J349" s="24"/>
      <c r="K349" s="24"/>
    </row>
    <row r="350" spans="1:11" ht="26.25" customHeight="1" x14ac:dyDescent="0.25">
      <c r="A350" s="23"/>
      <c r="B350" s="24"/>
      <c r="C350" s="24"/>
      <c r="D350" s="24"/>
      <c r="E350" s="24"/>
      <c r="F350" s="24"/>
      <c r="G350" s="24"/>
      <c r="H350" s="24"/>
      <c r="I350" s="24"/>
      <c r="J350" s="24"/>
      <c r="K350" s="24"/>
    </row>
    <row r="351" spans="1:11" ht="15" customHeight="1" x14ac:dyDescent="0.25">
      <c r="A351" s="23"/>
      <c r="B351" s="24"/>
      <c r="C351" s="24"/>
      <c r="D351" s="24"/>
      <c r="E351" s="24"/>
      <c r="F351" s="24"/>
      <c r="G351" s="24"/>
      <c r="H351" s="24"/>
      <c r="I351" s="24"/>
      <c r="J351" s="24"/>
      <c r="K351" s="24"/>
    </row>
    <row r="352" spans="1:11" ht="27" customHeight="1" x14ac:dyDescent="0.25">
      <c r="A352" s="22"/>
    </row>
    <row r="353" spans="1:1" ht="15.75" customHeight="1" x14ac:dyDescent="0.25">
      <c r="A353" s="22"/>
    </row>
    <row r="354" spans="1:1" x14ac:dyDescent="0.25">
      <c r="A354" s="22"/>
    </row>
    <row r="355" spans="1:1" x14ac:dyDescent="0.25">
      <c r="A355" s="22"/>
    </row>
    <row r="356" spans="1:1" ht="25.5" customHeight="1" x14ac:dyDescent="0.25"/>
    <row r="357" spans="1:1" ht="25.5" customHeight="1" x14ac:dyDescent="0.25"/>
    <row r="358" spans="1:1" ht="25.5" customHeight="1" x14ac:dyDescent="0.25"/>
    <row r="359" spans="1:1" ht="25.5" customHeight="1" x14ac:dyDescent="0.25"/>
    <row r="360" spans="1:1" ht="25.5" customHeight="1" x14ac:dyDescent="0.25"/>
    <row r="362" spans="1:1" ht="15.75" customHeight="1" x14ac:dyDescent="0.25"/>
    <row r="367" spans="1:1" ht="27.75" customHeight="1" x14ac:dyDescent="0.25"/>
    <row r="369" ht="28.5" customHeight="1" x14ac:dyDescent="0.25"/>
    <row r="370" ht="28.5" customHeight="1" x14ac:dyDescent="0.25"/>
    <row r="373" ht="29.25" customHeight="1" x14ac:dyDescent="0.25"/>
    <row r="374" ht="15.75" customHeight="1" x14ac:dyDescent="0.25"/>
    <row r="377" ht="16.5" customHeight="1" x14ac:dyDescent="0.25"/>
    <row r="378" ht="27.75" customHeight="1" x14ac:dyDescent="0.25"/>
    <row r="380" ht="17.25" customHeight="1" x14ac:dyDescent="0.25"/>
    <row r="381" ht="30" customHeight="1" x14ac:dyDescent="0.25"/>
    <row r="393" ht="26.25" customHeight="1" x14ac:dyDescent="0.25"/>
    <row r="394" ht="26.25" customHeight="1" x14ac:dyDescent="0.25"/>
    <row r="395" ht="26.25" customHeight="1" x14ac:dyDescent="0.25"/>
    <row r="396" ht="26.25" customHeight="1" x14ac:dyDescent="0.25"/>
    <row r="397" ht="26.25" customHeight="1" x14ac:dyDescent="0.25"/>
    <row r="398" ht="15.75" customHeight="1" x14ac:dyDescent="0.25"/>
    <row r="401" ht="15" customHeight="1" x14ac:dyDescent="0.25"/>
    <row r="402" ht="3.75" customHeight="1" x14ac:dyDescent="0.25"/>
    <row r="403" ht="15" customHeight="1" x14ac:dyDescent="0.25"/>
    <row r="404" ht="3.75" customHeight="1" x14ac:dyDescent="0.25"/>
    <row r="405" ht="15" customHeight="1" x14ac:dyDescent="0.25"/>
    <row r="406" ht="3.75" customHeight="1" x14ac:dyDescent="0.25"/>
    <row r="407" ht="15" customHeight="1" x14ac:dyDescent="0.25"/>
    <row r="408" ht="3.75" customHeight="1" x14ac:dyDescent="0.25"/>
    <row r="410" ht="15.75" customHeight="1" x14ac:dyDescent="0.25"/>
    <row r="412" ht="7.5" customHeight="1" x14ac:dyDescent="0.25"/>
    <row r="413" ht="15.75" customHeight="1" x14ac:dyDescent="0.25"/>
    <row r="415" ht="7.5" customHeight="1" x14ac:dyDescent="0.25"/>
    <row r="416" ht="15.75" customHeight="1" x14ac:dyDescent="0.25"/>
    <row r="418" spans="1:11" ht="7.5" customHeight="1" x14ac:dyDescent="0.25"/>
    <row r="419" spans="1:11" ht="15.75" customHeight="1" x14ac:dyDescent="0.25"/>
    <row r="422" spans="1:11" ht="276" customHeight="1" x14ac:dyDescent="0.25"/>
    <row r="425" spans="1:11" s="24" customForma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s="24" customForma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8" spans="1:11" s="24" customForma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s="24" customForma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s="24" customForma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</sheetData>
  <mergeCells count="187">
    <mergeCell ref="A334:I334"/>
    <mergeCell ref="A337:H337"/>
    <mergeCell ref="A348:I348"/>
    <mergeCell ref="A325:I325"/>
    <mergeCell ref="A326:I326"/>
    <mergeCell ref="A328:I328"/>
    <mergeCell ref="A329:I329"/>
    <mergeCell ref="A331:I331"/>
    <mergeCell ref="A332:I332"/>
    <mergeCell ref="B318:D318"/>
    <mergeCell ref="G318:I318"/>
    <mergeCell ref="B320:D320"/>
    <mergeCell ref="G320:I320"/>
    <mergeCell ref="B322:D322"/>
    <mergeCell ref="G322:I322"/>
    <mergeCell ref="A313:B313"/>
    <mergeCell ref="C313:G313"/>
    <mergeCell ref="B314:D314"/>
    <mergeCell ref="G314:I314"/>
    <mergeCell ref="B316:D316"/>
    <mergeCell ref="G316:I316"/>
    <mergeCell ref="I291:I304"/>
    <mergeCell ref="A305:B305"/>
    <mergeCell ref="C305:G305"/>
    <mergeCell ref="B306:D306"/>
    <mergeCell ref="G306:I306"/>
    <mergeCell ref="I308:I312"/>
    <mergeCell ref="B277:D277"/>
    <mergeCell ref="G277:I277"/>
    <mergeCell ref="I279:I287"/>
    <mergeCell ref="A288:B288"/>
    <mergeCell ref="C288:G288"/>
    <mergeCell ref="B289:D289"/>
    <mergeCell ref="G289:I289"/>
    <mergeCell ref="A267:B267"/>
    <mergeCell ref="C267:G267"/>
    <mergeCell ref="B268:D268"/>
    <mergeCell ref="G268:I268"/>
    <mergeCell ref="I270:I275"/>
    <mergeCell ref="A276:B276"/>
    <mergeCell ref="C276:G276"/>
    <mergeCell ref="I247:I255"/>
    <mergeCell ref="A256:B256"/>
    <mergeCell ref="C256:G256"/>
    <mergeCell ref="B257:D257"/>
    <mergeCell ref="G257:I257"/>
    <mergeCell ref="I259:I266"/>
    <mergeCell ref="B230:D230"/>
    <mergeCell ref="G230:I230"/>
    <mergeCell ref="I232:I243"/>
    <mergeCell ref="A244:B244"/>
    <mergeCell ref="C244:G244"/>
    <mergeCell ref="B245:D245"/>
    <mergeCell ref="G245:I245"/>
    <mergeCell ref="A220:B220"/>
    <mergeCell ref="C220:G220"/>
    <mergeCell ref="B221:D221"/>
    <mergeCell ref="G221:I221"/>
    <mergeCell ref="I223:I228"/>
    <mergeCell ref="A229:B229"/>
    <mergeCell ref="C229:G229"/>
    <mergeCell ref="I192:I207"/>
    <mergeCell ref="A208:B208"/>
    <mergeCell ref="C208:G208"/>
    <mergeCell ref="B209:D209"/>
    <mergeCell ref="G209:I209"/>
    <mergeCell ref="I211:I219"/>
    <mergeCell ref="B176:I176"/>
    <mergeCell ref="A177:I177"/>
    <mergeCell ref="I179:I188"/>
    <mergeCell ref="A189:B189"/>
    <mergeCell ref="C189:G189"/>
    <mergeCell ref="B190:D190"/>
    <mergeCell ref="G190:I190"/>
    <mergeCell ref="B169:D169"/>
    <mergeCell ref="G169:I169"/>
    <mergeCell ref="B171:D171"/>
    <mergeCell ref="G171:I171"/>
    <mergeCell ref="B173:D173"/>
    <mergeCell ref="G173:I173"/>
    <mergeCell ref="I158:I163"/>
    <mergeCell ref="A164:B164"/>
    <mergeCell ref="C164:G164"/>
    <mergeCell ref="B165:D165"/>
    <mergeCell ref="G165:I165"/>
    <mergeCell ref="B167:D167"/>
    <mergeCell ref="G167:I167"/>
    <mergeCell ref="B145:I145"/>
    <mergeCell ref="A146:I146"/>
    <mergeCell ref="I148:I154"/>
    <mergeCell ref="A155:B155"/>
    <mergeCell ref="C155:G155"/>
    <mergeCell ref="B156:D156"/>
    <mergeCell ref="G156:I156"/>
    <mergeCell ref="B138:D138"/>
    <mergeCell ref="G138:I138"/>
    <mergeCell ref="B140:D140"/>
    <mergeCell ref="G140:I140"/>
    <mergeCell ref="B142:D142"/>
    <mergeCell ref="G142:I142"/>
    <mergeCell ref="I127:I132"/>
    <mergeCell ref="A133:B133"/>
    <mergeCell ref="C133:G133"/>
    <mergeCell ref="B134:D134"/>
    <mergeCell ref="G134:I134"/>
    <mergeCell ref="B136:D136"/>
    <mergeCell ref="G136:I136"/>
    <mergeCell ref="B115:D115"/>
    <mergeCell ref="G115:I115"/>
    <mergeCell ref="I117:I123"/>
    <mergeCell ref="A124:B124"/>
    <mergeCell ref="C124:G124"/>
    <mergeCell ref="B125:D125"/>
    <mergeCell ref="G125:I125"/>
    <mergeCell ref="A106:B106"/>
    <mergeCell ref="C106:G106"/>
    <mergeCell ref="B107:D107"/>
    <mergeCell ref="G107:I107"/>
    <mergeCell ref="I109:I113"/>
    <mergeCell ref="A114:B114"/>
    <mergeCell ref="C114:G114"/>
    <mergeCell ref="A96:B96"/>
    <mergeCell ref="C96:D96"/>
    <mergeCell ref="G96:I96"/>
    <mergeCell ref="B98:I98"/>
    <mergeCell ref="A99:I99"/>
    <mergeCell ref="I101:I105"/>
    <mergeCell ref="A92:B92"/>
    <mergeCell ref="C92:D92"/>
    <mergeCell ref="G92:I92"/>
    <mergeCell ref="A94:B94"/>
    <mergeCell ref="C94:D94"/>
    <mergeCell ref="G94:I94"/>
    <mergeCell ref="A87:B87"/>
    <mergeCell ref="C87:G87"/>
    <mergeCell ref="B88:D88"/>
    <mergeCell ref="G88:I88"/>
    <mergeCell ref="A90:B90"/>
    <mergeCell ref="C90:D90"/>
    <mergeCell ref="G90:I90"/>
    <mergeCell ref="I72:I76"/>
    <mergeCell ref="A77:B77"/>
    <mergeCell ref="C77:G77"/>
    <mergeCell ref="B78:D78"/>
    <mergeCell ref="G78:I78"/>
    <mergeCell ref="I80:I86"/>
    <mergeCell ref="B62:I62"/>
    <mergeCell ref="A63:I63"/>
    <mergeCell ref="I65:I68"/>
    <mergeCell ref="A69:B69"/>
    <mergeCell ref="C69:G69"/>
    <mergeCell ref="B70:D70"/>
    <mergeCell ref="G70:I70"/>
    <mergeCell ref="B49:D49"/>
    <mergeCell ref="G49:I49"/>
    <mergeCell ref="I52:I57"/>
    <mergeCell ref="A58:B58"/>
    <mergeCell ref="C58:G58"/>
    <mergeCell ref="B59:D59"/>
    <mergeCell ref="G59:I59"/>
    <mergeCell ref="A40:B40"/>
    <mergeCell ref="C40:G40"/>
    <mergeCell ref="B41:D41"/>
    <mergeCell ref="G41:I41"/>
    <mergeCell ref="I43:I47"/>
    <mergeCell ref="A48:B48"/>
    <mergeCell ref="C48:G48"/>
    <mergeCell ref="A27:H27"/>
    <mergeCell ref="A28:H28"/>
    <mergeCell ref="C30:I30"/>
    <mergeCell ref="B32:I32"/>
    <mergeCell ref="A33:I33"/>
    <mergeCell ref="I35:I39"/>
    <mergeCell ref="A4:E4"/>
    <mergeCell ref="F4:G4"/>
    <mergeCell ref="H4:I4"/>
    <mergeCell ref="B7:I7"/>
    <mergeCell ref="B8:I8"/>
    <mergeCell ref="A9:I9"/>
    <mergeCell ref="A1:E2"/>
    <mergeCell ref="F1:G1"/>
    <mergeCell ref="H1:I1"/>
    <mergeCell ref="F2:G2"/>
    <mergeCell ref="H2:I2"/>
    <mergeCell ref="A3:E3"/>
    <mergeCell ref="F3:G3"/>
    <mergeCell ref="H3:I3"/>
  </mergeCells>
  <pageMargins left="0.25" right="0.25" top="0.75" bottom="0.75" header="0.3" footer="0.3"/>
  <pageSetup paperSize="9" scale="90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MSGraph.Chart.8" shapeId="4097" r:id="rId4">
          <objectPr defaultSize="0" autoPict="0" r:id="rId5">
            <anchor moveWithCells="1" sizeWithCells="1">
              <from>
                <xdr:col>0</xdr:col>
                <xdr:colOff>0</xdr:colOff>
                <xdr:row>10</xdr:row>
                <xdr:rowOff>133350</xdr:rowOff>
              </from>
              <to>
                <xdr:col>10</xdr:col>
                <xdr:colOff>0</xdr:colOff>
                <xdr:row>15</xdr:row>
                <xdr:rowOff>123825</xdr:rowOff>
              </to>
            </anchor>
          </objectPr>
        </oleObject>
      </mc:Choice>
      <mc:Fallback>
        <oleObject progId="MSGraph.Chart.8" shapeId="409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98DC-0F0E-48E8-91DF-26DCD5B73C9F}">
  <dimension ref="B5:H30"/>
  <sheetViews>
    <sheetView topLeftCell="A5" zoomScale="85" zoomScaleNormal="85" workbookViewId="0">
      <selection activeCell="N13" sqref="N13"/>
    </sheetView>
  </sheetViews>
  <sheetFormatPr defaultRowHeight="15" x14ac:dyDescent="0.25"/>
  <cols>
    <col min="1" max="16384" width="9" style="4"/>
  </cols>
  <sheetData>
    <row r="5" spans="2:8" x14ac:dyDescent="0.25">
      <c r="B5" s="276" t="s">
        <v>255</v>
      </c>
      <c r="C5" s="276"/>
      <c r="D5" s="276"/>
      <c r="E5" s="276"/>
      <c r="F5" s="276"/>
      <c r="G5" s="276"/>
      <c r="H5" s="277">
        <f>'[2]Audit Form'!E41</f>
        <v>95</v>
      </c>
    </row>
    <row r="6" spans="2:8" x14ac:dyDescent="0.25">
      <c r="B6" s="276" t="s">
        <v>256</v>
      </c>
      <c r="C6" s="276"/>
      <c r="D6" s="276"/>
      <c r="E6" s="276"/>
      <c r="F6" s="276"/>
      <c r="G6" s="276"/>
      <c r="H6" s="277">
        <f>'[2]Audit Form'!E49</f>
        <v>95</v>
      </c>
    </row>
    <row r="7" spans="2:8" x14ac:dyDescent="0.25">
      <c r="B7" s="276" t="s">
        <v>257</v>
      </c>
      <c r="C7" s="276"/>
      <c r="D7" s="276"/>
      <c r="E7" s="276"/>
      <c r="F7" s="276"/>
      <c r="G7" s="276"/>
      <c r="H7" s="277">
        <f>'[2]Audit Form'!E59</f>
        <v>85.714285714285708</v>
      </c>
    </row>
    <row r="8" spans="2:8" x14ac:dyDescent="0.25">
      <c r="B8" s="276" t="s">
        <v>258</v>
      </c>
      <c r="C8" s="276"/>
      <c r="D8" s="276"/>
      <c r="E8" s="276"/>
      <c r="F8" s="276"/>
      <c r="G8" s="276"/>
      <c r="H8" s="277">
        <f>'[2]Audit Form'!E70</f>
        <v>100</v>
      </c>
    </row>
    <row r="9" spans="2:8" x14ac:dyDescent="0.25">
      <c r="B9" s="276" t="s">
        <v>259</v>
      </c>
      <c r="C9" s="276"/>
      <c r="D9" s="276"/>
      <c r="E9" s="276"/>
      <c r="F9" s="276"/>
      <c r="G9" s="276"/>
      <c r="H9" s="277">
        <f>'[2]Audit Form'!E78</f>
        <v>90</v>
      </c>
    </row>
    <row r="10" spans="2:8" x14ac:dyDescent="0.25">
      <c r="B10" s="276" t="s">
        <v>260</v>
      </c>
      <c r="C10" s="276"/>
      <c r="D10" s="276"/>
      <c r="E10" s="276"/>
      <c r="F10" s="276"/>
      <c r="G10" s="276"/>
      <c r="H10" s="277">
        <f>'[2]Audit Form'!E88</f>
        <v>91.666666666666671</v>
      </c>
    </row>
    <row r="11" spans="2:8" x14ac:dyDescent="0.25">
      <c r="B11" s="276" t="s">
        <v>261</v>
      </c>
      <c r="C11" s="276"/>
      <c r="D11" s="276"/>
      <c r="E11" s="276"/>
      <c r="F11" s="276"/>
      <c r="G11" s="276"/>
      <c r="H11" s="277">
        <f>'[2]Audit Form'!E107</f>
        <v>90</v>
      </c>
    </row>
    <row r="12" spans="2:8" x14ac:dyDescent="0.25">
      <c r="B12" s="276" t="s">
        <v>262</v>
      </c>
      <c r="C12" s="276"/>
      <c r="D12" s="276"/>
      <c r="E12" s="276"/>
      <c r="F12" s="276"/>
      <c r="G12" s="276"/>
      <c r="H12" s="277">
        <f>'[2]Audit Form'!E115</f>
        <v>100</v>
      </c>
    </row>
    <row r="13" spans="2:8" x14ac:dyDescent="0.25">
      <c r="B13" s="276" t="s">
        <v>263</v>
      </c>
      <c r="C13" s="276"/>
      <c r="D13" s="276"/>
      <c r="E13" s="276"/>
      <c r="F13" s="276"/>
      <c r="G13" s="276"/>
      <c r="H13" s="277">
        <f>'[2]Audit Form'!E125</f>
        <v>89.285714285714292</v>
      </c>
    </row>
    <row r="14" spans="2:8" x14ac:dyDescent="0.25">
      <c r="B14" s="276" t="s">
        <v>264</v>
      </c>
      <c r="C14" s="276"/>
      <c r="D14" s="276"/>
      <c r="E14" s="276"/>
      <c r="F14" s="276"/>
      <c r="G14" s="276"/>
      <c r="H14" s="277">
        <f>'[2]Audit Form'!E134</f>
        <v>75</v>
      </c>
    </row>
    <row r="15" spans="2:8" x14ac:dyDescent="0.25">
      <c r="B15" s="276" t="s">
        <v>265</v>
      </c>
      <c r="C15" s="276"/>
      <c r="D15" s="276"/>
      <c r="E15" s="276"/>
      <c r="F15" s="276"/>
      <c r="G15" s="276"/>
      <c r="H15" s="277">
        <f>'[2]Audit Form'!E156</f>
        <v>100</v>
      </c>
    </row>
    <row r="16" spans="2:8" x14ac:dyDescent="0.25">
      <c r="B16" s="276" t="s">
        <v>266</v>
      </c>
      <c r="C16" s="276"/>
      <c r="D16" s="276"/>
      <c r="E16" s="276"/>
      <c r="F16" s="276"/>
      <c r="G16" s="276"/>
      <c r="H16" s="277">
        <f>'[2]Audit Form'!E165</f>
        <v>91.666666666666671</v>
      </c>
    </row>
    <row r="17" spans="2:8" x14ac:dyDescent="0.25">
      <c r="B17" s="276" t="s">
        <v>267</v>
      </c>
      <c r="C17" s="276"/>
      <c r="D17" s="276"/>
      <c r="E17" s="276"/>
      <c r="F17" s="276"/>
      <c r="G17" s="276"/>
      <c r="H17" s="277">
        <f>'[2]Audit Form'!E190</f>
        <v>85</v>
      </c>
    </row>
    <row r="18" spans="2:8" x14ac:dyDescent="0.25">
      <c r="B18" s="276" t="s">
        <v>268</v>
      </c>
      <c r="C18" s="276"/>
      <c r="D18" s="276"/>
      <c r="E18" s="276"/>
      <c r="F18" s="276"/>
      <c r="G18" s="276"/>
      <c r="H18" s="277">
        <f>'[2]Audit Form'!E209</f>
        <v>86.538461538461533</v>
      </c>
    </row>
    <row r="19" spans="2:8" x14ac:dyDescent="0.25">
      <c r="B19" s="276" t="s">
        <v>269</v>
      </c>
      <c r="C19" s="276"/>
      <c r="D19" s="276"/>
      <c r="E19" s="276"/>
      <c r="F19" s="276"/>
      <c r="G19" s="276"/>
      <c r="H19" s="277">
        <f>'[2]Audit Form'!E221</f>
        <v>91.666666666666671</v>
      </c>
    </row>
    <row r="20" spans="2:8" x14ac:dyDescent="0.25">
      <c r="B20" s="276" t="s">
        <v>270</v>
      </c>
      <c r="C20" s="276"/>
      <c r="D20" s="276"/>
      <c r="E20" s="276"/>
      <c r="F20" s="276"/>
      <c r="G20" s="276"/>
      <c r="H20" s="277">
        <f>'[2]Audit Form'!E230</f>
        <v>95</v>
      </c>
    </row>
    <row r="21" spans="2:8" x14ac:dyDescent="0.25">
      <c r="B21" s="276" t="s">
        <v>271</v>
      </c>
      <c r="C21" s="276"/>
      <c r="D21" s="276"/>
      <c r="E21" s="276"/>
      <c r="F21" s="276"/>
      <c r="G21" s="276"/>
      <c r="H21" s="277">
        <f>'[2]Audit Form'!E245</f>
        <v>90.909090909090907</v>
      </c>
    </row>
    <row r="22" spans="2:8" x14ac:dyDescent="0.25">
      <c r="B22" s="276" t="s">
        <v>272</v>
      </c>
      <c r="C22" s="276"/>
      <c r="D22" s="276"/>
      <c r="E22" s="276"/>
      <c r="F22" s="276"/>
      <c r="G22" s="276"/>
      <c r="H22" s="277" t="str">
        <f>'[2]Audit Form'!E257</f>
        <v>N/A</v>
      </c>
    </row>
    <row r="23" spans="2:8" x14ac:dyDescent="0.25">
      <c r="B23" s="276" t="s">
        <v>273</v>
      </c>
      <c r="C23" s="276"/>
      <c r="D23" s="276"/>
      <c r="E23" s="276"/>
      <c r="F23" s="276"/>
      <c r="G23" s="276"/>
      <c r="H23" s="277">
        <f>'[2]Audit Form'!E268</f>
        <v>78.125</v>
      </c>
    </row>
    <row r="24" spans="2:8" x14ac:dyDescent="0.25">
      <c r="B24" s="276" t="s">
        <v>274</v>
      </c>
      <c r="C24" s="276"/>
      <c r="D24" s="276"/>
      <c r="E24" s="276"/>
      <c r="F24" s="276"/>
      <c r="G24" s="276"/>
      <c r="H24" s="277">
        <f>'[2]Audit Form'!E277</f>
        <v>83.333333333333329</v>
      </c>
    </row>
    <row r="25" spans="2:8" x14ac:dyDescent="0.25">
      <c r="B25" s="276" t="s">
        <v>275</v>
      </c>
      <c r="C25" s="276"/>
      <c r="D25" s="276"/>
      <c r="E25" s="276"/>
      <c r="F25" s="276"/>
      <c r="G25" s="276"/>
      <c r="H25" s="277">
        <f>'[2]Audit Form'!E289</f>
        <v>100</v>
      </c>
    </row>
    <row r="26" spans="2:8" x14ac:dyDescent="0.25">
      <c r="B26" s="276" t="s">
        <v>276</v>
      </c>
      <c r="C26" s="276"/>
      <c r="D26" s="276"/>
      <c r="E26" s="276"/>
      <c r="F26" s="276"/>
      <c r="G26" s="276"/>
      <c r="H26" s="277">
        <f>'[2]Audit Form'!E306</f>
        <v>89.285714285714292</v>
      </c>
    </row>
    <row r="27" spans="2:8" ht="15.75" customHeight="1" x14ac:dyDescent="0.25">
      <c r="B27" s="276" t="s">
        <v>277</v>
      </c>
      <c r="C27" s="276"/>
      <c r="D27" s="276"/>
      <c r="E27" s="276"/>
      <c r="F27" s="276"/>
      <c r="G27" s="276"/>
      <c r="H27" s="277">
        <f>'[2]Audit Form'!E314</f>
        <v>93.75</v>
      </c>
    </row>
    <row r="28" spans="2:8" x14ac:dyDescent="0.25">
      <c r="B28" s="278"/>
      <c r="C28" s="278"/>
      <c r="D28" s="278"/>
      <c r="E28" s="278"/>
      <c r="F28" s="278"/>
      <c r="G28" s="278"/>
    </row>
    <row r="29" spans="2:8" x14ac:dyDescent="0.25">
      <c r="B29" s="278"/>
      <c r="C29" s="278"/>
      <c r="D29" s="278"/>
      <c r="E29" s="278"/>
      <c r="F29" s="278"/>
      <c r="G29" s="278"/>
    </row>
    <row r="30" spans="2:8" x14ac:dyDescent="0.25">
      <c r="B30" s="278"/>
      <c r="C30" s="278"/>
      <c r="D30" s="278"/>
      <c r="E30" s="278"/>
      <c r="F30" s="278"/>
      <c r="G30" s="278"/>
    </row>
  </sheetData>
  <sheetProtection algorithmName="SHA-512" hashValue="Vq2G3yvETIdQ/vvXe6EaUZYpaMvuZIQx8cFTnU1Vs7uzyd9QVlA/ej+RgjcY1Qay6syKbSEKtPuLGO5FwOWfZA==" saltValue="YN+iZagpJTuPHscY8/n1kw==" spinCount="100000" sheet="1" objects="1" scenarios="1"/>
  <mergeCells count="26">
    <mergeCell ref="B29:G29"/>
    <mergeCell ref="B30:G30"/>
    <mergeCell ref="B23:G23"/>
    <mergeCell ref="B24:G24"/>
    <mergeCell ref="B25:G25"/>
    <mergeCell ref="B26:G26"/>
    <mergeCell ref="B27:G27"/>
    <mergeCell ref="B28:G28"/>
    <mergeCell ref="B17:G17"/>
    <mergeCell ref="B18:G18"/>
    <mergeCell ref="B19:G19"/>
    <mergeCell ref="B20:G20"/>
    <mergeCell ref="B21:G21"/>
    <mergeCell ref="B22:G22"/>
    <mergeCell ref="B11:G11"/>
    <mergeCell ref="B12:G12"/>
    <mergeCell ref="B13:G13"/>
    <mergeCell ref="B14:G14"/>
    <mergeCell ref="B15:G15"/>
    <mergeCell ref="B16:G16"/>
    <mergeCell ref="B5:G5"/>
    <mergeCell ref="B6:G6"/>
    <mergeCell ref="B7:G7"/>
    <mergeCell ref="B8:G8"/>
    <mergeCell ref="B9:G9"/>
    <mergeCell ref="B10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C98B-74F9-4D6F-BCBE-7D38B5D6F527}">
  <dimension ref="A1:H26"/>
  <sheetViews>
    <sheetView zoomScale="85" zoomScaleNormal="85" workbookViewId="0">
      <selection activeCell="J12" sqref="J12"/>
    </sheetView>
  </sheetViews>
  <sheetFormatPr defaultRowHeight="14.25" x14ac:dyDescent="0.2"/>
  <cols>
    <col min="1" max="1" width="47" style="283" customWidth="1"/>
    <col min="2" max="2" width="9" style="279"/>
    <col min="3" max="3" width="9" style="283"/>
    <col min="4" max="4" width="19.625" customWidth="1"/>
    <col min="5" max="5" width="15.5" customWidth="1"/>
    <col min="6" max="6" width="14" style="279" customWidth="1"/>
    <col min="7" max="7" width="21.75" style="279" customWidth="1"/>
  </cols>
  <sheetData>
    <row r="1" spans="1:8" ht="15" x14ac:dyDescent="0.25">
      <c r="A1" s="285" t="s">
        <v>303</v>
      </c>
      <c r="B1" s="281" t="s">
        <v>297</v>
      </c>
      <c r="C1" s="287" t="s">
        <v>298</v>
      </c>
      <c r="D1" s="280" t="s">
        <v>302</v>
      </c>
      <c r="E1" s="280" t="s">
        <v>301</v>
      </c>
      <c r="F1" s="306" t="s">
        <v>300</v>
      </c>
      <c r="G1" s="298" t="s">
        <v>315</v>
      </c>
    </row>
    <row r="2" spans="1:8" ht="15" x14ac:dyDescent="0.25">
      <c r="A2" s="283" t="s">
        <v>255</v>
      </c>
      <c r="B2" s="288">
        <v>0</v>
      </c>
      <c r="C2" s="289">
        <v>95</v>
      </c>
      <c r="D2" s="292" t="str">
        <f>IF(SPMSD[[#This Row],[SHB]]&gt;50,"high",IF(SPMSD[[#This Row],[SHB]]=50,"medium","low"))</f>
        <v>low</v>
      </c>
      <c r="E2" s="280" t="str">
        <f>IF(SPMSD[[#This Row],[TS]]&gt;50,"high",IF(SPMSD[[#This Row],[TS]]=50,"medium","low"))</f>
        <v>high</v>
      </c>
      <c r="F2" s="307">
        <f>SPMSD[[#This Row],[TS]]-SPMSD[[#This Row],[SHB]]</f>
        <v>95</v>
      </c>
      <c r="G2" s="298" t="s">
        <v>313</v>
      </c>
    </row>
    <row r="3" spans="1:8" ht="15" x14ac:dyDescent="0.25">
      <c r="A3" s="283" t="s">
        <v>256</v>
      </c>
      <c r="B3" s="288">
        <v>0</v>
      </c>
      <c r="C3" s="289">
        <v>95</v>
      </c>
      <c r="D3" s="292" t="str">
        <f>IF(SPMSD[[#This Row],[SHB]]&gt;50,"high",IF(SPMSD[[#This Row],[SHB]]=50,"medium","low"))</f>
        <v>low</v>
      </c>
      <c r="E3" s="293" t="str">
        <f>IF(SPMSD[[#This Row],[TS]]&gt;50,"high",IF(SPMSD[[#This Row],[TS]]=50,"medium","low"))</f>
        <v>high</v>
      </c>
      <c r="F3" s="307">
        <f>SPMSD[[#This Row],[TS]]-SPMSD[[#This Row],[SHB]]</f>
        <v>95</v>
      </c>
      <c r="G3" s="298" t="s">
        <v>313</v>
      </c>
    </row>
    <row r="4" spans="1:8" ht="15" x14ac:dyDescent="0.25">
      <c r="A4" s="283" t="s">
        <v>257</v>
      </c>
      <c r="B4" s="288">
        <v>0</v>
      </c>
      <c r="C4" s="289">
        <v>85.71</v>
      </c>
      <c r="D4" s="292" t="str">
        <f>IF(SPMSD[[#This Row],[SHB]]&gt;50,"high",IF(SPMSD[[#This Row],[SHB]]=50,"medium","low"))</f>
        <v>low</v>
      </c>
      <c r="E4" s="280" t="str">
        <f>IF(SPMSD[[#This Row],[TS]]&gt;50,"high",IF(SPMSD[[#This Row],[TS]]=50,"medium","low"))</f>
        <v>high</v>
      </c>
      <c r="F4" s="307">
        <f>SPMSD[[#This Row],[TS]]-SPMSD[[#This Row],[SHB]]</f>
        <v>85.71</v>
      </c>
      <c r="G4" s="298" t="s">
        <v>313</v>
      </c>
    </row>
    <row r="5" spans="1:8" ht="15" x14ac:dyDescent="0.25">
      <c r="A5" s="283" t="s">
        <v>258</v>
      </c>
      <c r="B5" s="288">
        <v>0</v>
      </c>
      <c r="C5" s="289">
        <v>100</v>
      </c>
      <c r="D5" s="292" t="str">
        <f>IF(SPMSD[[#This Row],[SHB]]&gt;50,"high",IF(SPMSD[[#This Row],[SHB]]=50,"medium","low"))</f>
        <v>low</v>
      </c>
      <c r="E5" s="280" t="str">
        <f>IF(SPMSD[[#This Row],[TS]]&gt;50,"high",IF(SPMSD[[#This Row],[TS]]=50,"medium","low"))</f>
        <v>high</v>
      </c>
      <c r="F5" s="307">
        <f>SPMSD[[#This Row],[TS]]-SPMSD[[#This Row],[SHB]]</f>
        <v>100</v>
      </c>
      <c r="G5" s="298" t="s">
        <v>313</v>
      </c>
    </row>
    <row r="6" spans="1:8" ht="15" x14ac:dyDescent="0.25">
      <c r="A6" s="283" t="s">
        <v>259</v>
      </c>
      <c r="B6" s="288">
        <v>0</v>
      </c>
      <c r="C6" s="289">
        <v>90</v>
      </c>
      <c r="D6" s="292" t="str">
        <f>IF(SPMSD[[#This Row],[SHB]]&gt;50,"high",IF(SPMSD[[#This Row],[SHB]]=50,"medium","low"))</f>
        <v>low</v>
      </c>
      <c r="E6" s="280" t="str">
        <f>IF(SPMSD[[#This Row],[TS]]&gt;50,"high",IF(SPMSD[[#This Row],[TS]]=50,"medium","low"))</f>
        <v>high</v>
      </c>
      <c r="F6" s="307">
        <f>SPMSD[[#This Row],[TS]]-SPMSD[[#This Row],[SHB]]</f>
        <v>90</v>
      </c>
      <c r="G6" s="298" t="s">
        <v>313</v>
      </c>
    </row>
    <row r="7" spans="1:8" ht="15" x14ac:dyDescent="0.25">
      <c r="A7" s="283" t="s">
        <v>260</v>
      </c>
      <c r="B7" s="288">
        <v>0</v>
      </c>
      <c r="C7" s="289">
        <v>91.67</v>
      </c>
      <c r="D7" s="292" t="str">
        <f>IF(SPMSD[[#This Row],[SHB]]&gt;50,"high",IF(SPMSD[[#This Row],[SHB]]=50,"medium","low"))</f>
        <v>low</v>
      </c>
      <c r="E7" s="280" t="str">
        <f>IF(SPMSD[[#This Row],[TS]]&gt;50,"high",IF(SPMSD[[#This Row],[TS]]=50,"medium","low"))</f>
        <v>high</v>
      </c>
      <c r="F7" s="307">
        <f>SPMSD[[#This Row],[TS]]-SPMSD[[#This Row],[SHB]]</f>
        <v>91.67</v>
      </c>
      <c r="G7" s="298" t="s">
        <v>313</v>
      </c>
    </row>
    <row r="8" spans="1:8" ht="15" x14ac:dyDescent="0.25">
      <c r="A8" s="283" t="s">
        <v>261</v>
      </c>
      <c r="B8" s="288">
        <v>0</v>
      </c>
      <c r="C8" s="289">
        <v>90</v>
      </c>
      <c r="D8" s="292" t="str">
        <f>IF(SPMSD[[#This Row],[SHB]]&gt;50,"high",IF(SPMSD[[#This Row],[SHB]]=50,"medium","low"))</f>
        <v>low</v>
      </c>
      <c r="E8" s="280" t="str">
        <f>IF(SPMSD[[#This Row],[TS]]&gt;50,"high",IF(SPMSD[[#This Row],[TS]]=50,"medium","low"))</f>
        <v>high</v>
      </c>
      <c r="F8" s="307">
        <f>SPMSD[[#This Row],[TS]]-SPMSD[[#This Row],[SHB]]</f>
        <v>90</v>
      </c>
      <c r="G8" s="298" t="s">
        <v>313</v>
      </c>
    </row>
    <row r="9" spans="1:8" ht="15" x14ac:dyDescent="0.25">
      <c r="A9" s="283" t="s">
        <v>262</v>
      </c>
      <c r="B9" s="288">
        <v>0</v>
      </c>
      <c r="C9" s="289">
        <v>100</v>
      </c>
      <c r="D9" s="292" t="str">
        <f>IF(SPMSD[[#This Row],[SHB]]&gt;50,"high",IF(SPMSD[[#This Row],[SHB]]=50,"medium","low"))</f>
        <v>low</v>
      </c>
      <c r="E9" s="280" t="str">
        <f>IF(SPMSD[[#This Row],[TS]]&gt;50,"high",IF(SPMSD[[#This Row],[TS]]=50,"medium","low"))</f>
        <v>high</v>
      </c>
      <c r="F9" s="307">
        <f>SPMSD[[#This Row],[TS]]-SPMSD[[#This Row],[SHB]]</f>
        <v>100</v>
      </c>
      <c r="G9" s="298" t="s">
        <v>313</v>
      </c>
    </row>
    <row r="10" spans="1:8" ht="15" x14ac:dyDescent="0.25">
      <c r="A10" s="283" t="s">
        <v>263</v>
      </c>
      <c r="B10" s="288">
        <v>0</v>
      </c>
      <c r="C10" s="289">
        <v>89.29</v>
      </c>
      <c r="D10" s="292" t="str">
        <f>IF(SPMSD[[#This Row],[SHB]]&gt;50,"high",IF(SPMSD[[#This Row],[SHB]]=50,"medium","low"))</f>
        <v>low</v>
      </c>
      <c r="E10" s="280" t="str">
        <f>IF(SPMSD[[#This Row],[TS]]&gt;50,"high",IF(SPMSD[[#This Row],[TS]]=50,"medium","low"))</f>
        <v>high</v>
      </c>
      <c r="F10" s="307">
        <f>SPMSD[[#This Row],[TS]]-SPMSD[[#This Row],[SHB]]</f>
        <v>89.29</v>
      </c>
      <c r="G10" s="298" t="s">
        <v>313</v>
      </c>
      <c r="H10" s="282"/>
    </row>
    <row r="11" spans="1:8" ht="15" x14ac:dyDescent="0.25">
      <c r="A11" s="283" t="s">
        <v>264</v>
      </c>
      <c r="B11" s="288">
        <v>0</v>
      </c>
      <c r="C11" s="289">
        <v>75</v>
      </c>
      <c r="D11" s="292" t="str">
        <f>IF(SPMSD[[#This Row],[SHB]]&gt;50,"high",IF(SPMSD[[#This Row],[SHB]]=50,"medium","low"))</f>
        <v>low</v>
      </c>
      <c r="E11" s="280" t="str">
        <f>IF(SPMSD[[#This Row],[TS]]&gt;50,"high",IF(SPMSD[[#This Row],[TS]]=50,"medium","low"))</f>
        <v>high</v>
      </c>
      <c r="F11" s="307">
        <f>SPMSD[[#This Row],[TS]]-SPMSD[[#This Row],[SHB]]</f>
        <v>75</v>
      </c>
      <c r="G11" s="298" t="s">
        <v>313</v>
      </c>
    </row>
    <row r="12" spans="1:8" ht="15" x14ac:dyDescent="0.25">
      <c r="A12" s="283" t="s">
        <v>265</v>
      </c>
      <c r="B12" s="288">
        <v>0</v>
      </c>
      <c r="C12" s="289">
        <v>100</v>
      </c>
      <c r="D12" s="292" t="str">
        <f>IF(SPMSD[[#This Row],[SHB]]&gt;50,"high",IF(SPMSD[[#This Row],[SHB]]=50,"medium","low"))</f>
        <v>low</v>
      </c>
      <c r="E12" s="280" t="str">
        <f>IF(SPMSD[[#This Row],[TS]]&gt;50,"high",IF(SPMSD[[#This Row],[TS]]=50,"medium","low"))</f>
        <v>high</v>
      </c>
      <c r="F12" s="307">
        <f>SPMSD[[#This Row],[TS]]-SPMSD[[#This Row],[SHB]]</f>
        <v>100</v>
      </c>
      <c r="G12" s="298" t="s">
        <v>313</v>
      </c>
    </row>
    <row r="13" spans="1:8" ht="15" x14ac:dyDescent="0.25">
      <c r="A13" s="283" t="s">
        <v>266</v>
      </c>
      <c r="B13" s="288">
        <v>0</v>
      </c>
      <c r="C13" s="289">
        <v>91.67</v>
      </c>
      <c r="D13" s="292" t="str">
        <f>IF(SPMSD[[#This Row],[SHB]]&gt;50,"high",IF(SPMSD[[#This Row],[SHB]]=50,"medium","low"))</f>
        <v>low</v>
      </c>
      <c r="E13" s="280" t="str">
        <f>IF(SPMSD[[#This Row],[TS]]&gt;50,"high",IF(SPMSD[[#This Row],[TS]]=50,"medium","low"))</f>
        <v>high</v>
      </c>
      <c r="F13" s="307">
        <f>SPMSD[[#This Row],[TS]]-SPMSD[[#This Row],[SHB]]</f>
        <v>91.67</v>
      </c>
      <c r="G13" s="298" t="s">
        <v>313</v>
      </c>
    </row>
    <row r="14" spans="1:8" ht="15" x14ac:dyDescent="0.25">
      <c r="A14" s="283" t="s">
        <v>267</v>
      </c>
      <c r="B14" s="288">
        <v>15</v>
      </c>
      <c r="C14" s="289">
        <v>85</v>
      </c>
      <c r="D14" s="292" t="str">
        <f>IF(SPMSD[[#This Row],[SHB]]&gt;50,"high",IF(SPMSD[[#This Row],[SHB]]=50,"medium","low"))</f>
        <v>low</v>
      </c>
      <c r="E14" s="280" t="str">
        <f>IF(SPMSD[[#This Row],[TS]]&gt;50,"high",IF(SPMSD[[#This Row],[TS]]=50,"medium","low"))</f>
        <v>high</v>
      </c>
      <c r="F14" s="307">
        <f>SPMSD[[#This Row],[TS]]-SPMSD[[#This Row],[SHB]]</f>
        <v>70</v>
      </c>
      <c r="G14" s="298" t="s">
        <v>313</v>
      </c>
    </row>
    <row r="15" spans="1:8" ht="15" x14ac:dyDescent="0.25">
      <c r="A15" s="283" t="s">
        <v>268</v>
      </c>
      <c r="B15" s="288">
        <v>28.33</v>
      </c>
      <c r="C15" s="289">
        <v>86.54</v>
      </c>
      <c r="D15" s="292" t="str">
        <f>IF(SPMSD[[#This Row],[SHB]]&gt;50,"high",IF(SPMSD[[#This Row],[SHB]]=50,"medium","low"))</f>
        <v>low</v>
      </c>
      <c r="E15" s="280" t="str">
        <f>IF(SPMSD[[#This Row],[TS]]&gt;50,"high",IF(SPMSD[[#This Row],[TS]]=50,"medium","low"))</f>
        <v>high</v>
      </c>
      <c r="F15" s="307">
        <f>SPMSD[[#This Row],[TS]]-SPMSD[[#This Row],[SHB]]</f>
        <v>58.210000000000008</v>
      </c>
      <c r="G15" s="298" t="s">
        <v>313</v>
      </c>
    </row>
    <row r="16" spans="1:8" ht="15" x14ac:dyDescent="0.25">
      <c r="A16" s="283" t="s">
        <v>269</v>
      </c>
      <c r="B16" s="288">
        <v>11.11</v>
      </c>
      <c r="C16" s="289">
        <v>91.67</v>
      </c>
      <c r="D16" s="292" t="str">
        <f>IF(SPMSD[[#This Row],[SHB]]&gt;50,"high",IF(SPMSD[[#This Row],[SHB]]=50,"medium","low"))</f>
        <v>low</v>
      </c>
      <c r="E16" s="280" t="str">
        <f>IF(SPMSD[[#This Row],[TS]]&gt;50,"high",IF(SPMSD[[#This Row],[TS]]=50,"medium","low"))</f>
        <v>high</v>
      </c>
      <c r="F16" s="307">
        <f>SPMSD[[#This Row],[TS]]-SPMSD[[#This Row],[SHB]]</f>
        <v>80.56</v>
      </c>
      <c r="G16" s="298" t="s">
        <v>313</v>
      </c>
    </row>
    <row r="17" spans="1:7" ht="15" x14ac:dyDescent="0.25">
      <c r="A17" s="283" t="s">
        <v>270</v>
      </c>
      <c r="B17" s="288">
        <v>0</v>
      </c>
      <c r="C17" s="289">
        <v>95</v>
      </c>
      <c r="D17" s="292" t="str">
        <f>IF(SPMSD[[#This Row],[SHB]]&gt;50,"high",IF(SPMSD[[#This Row],[SHB]]=50,"medium","low"))</f>
        <v>low</v>
      </c>
      <c r="E17" s="280" t="str">
        <f>IF(SPMSD[[#This Row],[TS]]&gt;50,"high",IF(SPMSD[[#This Row],[TS]]=50,"medium","low"))</f>
        <v>high</v>
      </c>
      <c r="F17" s="307">
        <f>SPMSD[[#This Row],[TS]]-SPMSD[[#This Row],[SHB]]</f>
        <v>95</v>
      </c>
      <c r="G17" s="298" t="s">
        <v>313</v>
      </c>
    </row>
    <row r="18" spans="1:7" ht="15" x14ac:dyDescent="0.25">
      <c r="A18" s="283" t="s">
        <v>271</v>
      </c>
      <c r="B18" s="288">
        <v>0</v>
      </c>
      <c r="C18" s="289">
        <v>90.91</v>
      </c>
      <c r="D18" s="292" t="str">
        <f>IF(SPMSD[[#This Row],[SHB]]&gt;50,"high",IF(SPMSD[[#This Row],[SHB]]=50,"medium","low"))</f>
        <v>low</v>
      </c>
      <c r="E18" s="280" t="str">
        <f>IF(SPMSD[[#This Row],[TS]]&gt;50,"high",IF(SPMSD[[#This Row],[TS]]=50,"medium","low"))</f>
        <v>high</v>
      </c>
      <c r="F18" s="307">
        <f>SPMSD[[#This Row],[TS]]-SPMSD[[#This Row],[SHB]]</f>
        <v>90.91</v>
      </c>
      <c r="G18" s="298" t="s">
        <v>313</v>
      </c>
    </row>
    <row r="19" spans="1:7" ht="15" x14ac:dyDescent="0.25">
      <c r="A19" s="283" t="s">
        <v>272</v>
      </c>
      <c r="B19" s="299"/>
      <c r="C19" s="300"/>
      <c r="D19" s="301"/>
      <c r="E19" s="302"/>
      <c r="F19" s="308"/>
      <c r="G19" s="298" t="s">
        <v>314</v>
      </c>
    </row>
    <row r="20" spans="1:7" ht="15" x14ac:dyDescent="0.25">
      <c r="A20" s="283" t="s">
        <v>273</v>
      </c>
      <c r="B20" s="288">
        <v>0</v>
      </c>
      <c r="C20" s="289">
        <v>78.13</v>
      </c>
      <c r="D20" s="292" t="str">
        <f>IF(SPMSD[[#This Row],[SHB]]&gt;50,"high",IF(SPMSD[[#This Row],[SHB]]=50,"medium","low"))</f>
        <v>low</v>
      </c>
      <c r="E20" s="280" t="str">
        <f>IF(SPMSD[[#This Row],[TS]]&gt;50,"high",IF(SPMSD[[#This Row],[TS]]=50,"medium","low"))</f>
        <v>high</v>
      </c>
      <c r="F20" s="307">
        <f>SPMSD[[#This Row],[TS]]-SPMSD[[#This Row],[SHB]]</f>
        <v>78.13</v>
      </c>
      <c r="G20" s="298" t="s">
        <v>313</v>
      </c>
    </row>
    <row r="21" spans="1:7" ht="15" x14ac:dyDescent="0.25">
      <c r="A21" s="283" t="s">
        <v>274</v>
      </c>
      <c r="B21" s="288">
        <v>29.17</v>
      </c>
      <c r="C21" s="289">
        <v>83.33</v>
      </c>
      <c r="D21" s="292" t="str">
        <f>IF(SPMSD[[#This Row],[SHB]]&gt;50,"high",IF(SPMSD[[#This Row],[SHB]]=50,"medium","low"))</f>
        <v>low</v>
      </c>
      <c r="E21" s="280" t="str">
        <f>IF(SPMSD[[#This Row],[TS]]&gt;50,"high",IF(SPMSD[[#This Row],[TS]]=50,"medium","low"))</f>
        <v>high</v>
      </c>
      <c r="F21" s="307">
        <f>SPMSD[[#This Row],[TS]]-SPMSD[[#This Row],[SHB]]</f>
        <v>54.16</v>
      </c>
      <c r="G21" s="298" t="s">
        <v>313</v>
      </c>
    </row>
    <row r="22" spans="1:7" ht="15" x14ac:dyDescent="0.25">
      <c r="A22" s="283" t="s">
        <v>275</v>
      </c>
      <c r="B22" s="288">
        <v>0</v>
      </c>
      <c r="C22" s="289">
        <v>100</v>
      </c>
      <c r="D22" s="292" t="str">
        <f>IF(SPMSD[[#This Row],[SHB]]&gt;50,"high",IF(SPMSD[[#This Row],[SHB]]=50,"medium","low"))</f>
        <v>low</v>
      </c>
      <c r="E22" s="280" t="str">
        <f>IF(SPMSD[[#This Row],[TS]]&gt;50,"high",IF(SPMSD[[#This Row],[TS]]=50,"medium","low"))</f>
        <v>high</v>
      </c>
      <c r="F22" s="307">
        <f>SPMSD[[#This Row],[TS]]-SPMSD[[#This Row],[SHB]]</f>
        <v>100</v>
      </c>
      <c r="G22" s="298" t="s">
        <v>313</v>
      </c>
    </row>
    <row r="23" spans="1:7" ht="15" x14ac:dyDescent="0.25">
      <c r="A23" s="283" t="s">
        <v>276</v>
      </c>
      <c r="B23" s="288">
        <v>32.14</v>
      </c>
      <c r="C23" s="289">
        <v>89.29</v>
      </c>
      <c r="D23" s="292" t="str">
        <f>IF(SPMSD[[#This Row],[SHB]]&gt;50,"high",IF(SPMSD[[#This Row],[SHB]]=50,"medium","low"))</f>
        <v>low</v>
      </c>
      <c r="E23" s="280" t="str">
        <f>IF(SPMSD[[#This Row],[TS]]&gt;50,"high",IF(SPMSD[[#This Row],[TS]]=50,"medium","low"))</f>
        <v>high</v>
      </c>
      <c r="F23" s="307">
        <f>SPMSD[[#This Row],[TS]]-SPMSD[[#This Row],[SHB]]</f>
        <v>57.150000000000006</v>
      </c>
      <c r="G23" s="298" t="s">
        <v>313</v>
      </c>
    </row>
    <row r="24" spans="1:7" ht="15" x14ac:dyDescent="0.25">
      <c r="A24" s="283" t="s">
        <v>277</v>
      </c>
      <c r="B24" s="288">
        <v>0</v>
      </c>
      <c r="C24" s="289">
        <v>93.75</v>
      </c>
      <c r="D24" s="292" t="str">
        <f>IF(SPMSD[[#This Row],[SHB]]&gt;50,"high",IF(SPMSD[[#This Row],[SHB]]=50,"medium","low"))</f>
        <v>low</v>
      </c>
      <c r="E24" s="280" t="str">
        <f>IF(SPMSD[[#This Row],[TS]]&gt;50,"high",IF(SPMSD[[#This Row],[TS]]=50,"medium","low"))</f>
        <v>high</v>
      </c>
      <c r="F24" s="307">
        <f>SPMSD[[#This Row],[TS]]-SPMSD[[#This Row],[SHB]]</f>
        <v>93.75</v>
      </c>
      <c r="G24" s="298" t="s">
        <v>313</v>
      </c>
    </row>
    <row r="25" spans="1:7" ht="15" x14ac:dyDescent="0.25">
      <c r="A25" s="284" t="s">
        <v>299</v>
      </c>
      <c r="B25" s="290">
        <v>8.18</v>
      </c>
      <c r="C25" s="291">
        <v>90.1</v>
      </c>
      <c r="D25" s="296" t="str">
        <f>IF(SPMSD[[#This Row],[SHB]]&gt;50,"high",IF(SPMSD[[#This Row],[SHB]]=50,"medium","low"))</f>
        <v>low</v>
      </c>
      <c r="E25" s="297" t="str">
        <f>IF(SPMSD[[#This Row],[TS]]&gt;50,"high",IF(SPMSD[[#This Row],[TS]]=50,"medium","low"))</f>
        <v>high</v>
      </c>
      <c r="F25" s="303">
        <f>SPMSD[[#This Row],[TS]]-SPMSD[[#This Row],[SHB]]</f>
        <v>81.919999999999987</v>
      </c>
      <c r="G25" s="298" t="s">
        <v>314</v>
      </c>
    </row>
    <row r="26" spans="1:7" ht="14.25" customHeight="1" x14ac:dyDescent="0.2">
      <c r="B26" s="294"/>
      <c r="C26" s="29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EAED-D9CC-40B3-8C6A-7FC9BF61866E}">
  <dimension ref="A1"/>
  <sheetViews>
    <sheetView showGridLines="0" showRowColHeaders="0" zoomScale="80" zoomScaleNormal="80" workbookViewId="0">
      <selection activeCell="Q1" sqref="Q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AEA1-E993-4EA6-92C7-1321AA928395}">
  <dimension ref="A1"/>
  <sheetViews>
    <sheetView showGridLines="0" showRowColHeaders="0" tabSelected="1" zoomScale="85" zoomScaleNormal="85" workbookViewId="0">
      <selection activeCell="O1" sqref="O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462F-AEFF-4DF0-AA64-A4786FDF24B0}">
  <dimension ref="A1:K38"/>
  <sheetViews>
    <sheetView topLeftCell="E4" workbookViewId="0">
      <selection activeCell="I13" sqref="I13"/>
    </sheetView>
  </sheetViews>
  <sheetFormatPr defaultRowHeight="14.25" x14ac:dyDescent="0.2"/>
  <cols>
    <col min="1" max="1" width="46.625" bestFit="1" customWidth="1"/>
    <col min="2" max="2" width="15.125" bestFit="1" customWidth="1"/>
    <col min="3" max="3" width="13.625" bestFit="1" customWidth="1"/>
    <col min="5" max="5" width="46.625" bestFit="1" customWidth="1"/>
    <col min="6" max="6" width="12.5" bestFit="1" customWidth="1"/>
    <col min="7" max="8" width="5.875" bestFit="1" customWidth="1"/>
    <col min="9" max="9" width="29.75" bestFit="1" customWidth="1"/>
    <col min="10" max="10" width="10" bestFit="1" customWidth="1"/>
    <col min="11" max="11" width="13.375" bestFit="1" customWidth="1"/>
    <col min="12" max="12" width="6.875" bestFit="1" customWidth="1"/>
    <col min="13" max="13" width="3.875" bestFit="1" customWidth="1"/>
    <col min="14" max="17" width="5.875" bestFit="1" customWidth="1"/>
    <col min="18" max="19" width="3.875" bestFit="1" customWidth="1"/>
    <col min="20" max="20" width="6.875" bestFit="1" customWidth="1"/>
    <col min="21" max="21" width="11.375" bestFit="1" customWidth="1"/>
    <col min="22" max="22" width="7.75" bestFit="1" customWidth="1"/>
    <col min="23" max="23" width="7.625" bestFit="1" customWidth="1"/>
    <col min="24" max="24" width="10.25" bestFit="1" customWidth="1"/>
    <col min="25" max="25" width="7.625" bestFit="1" customWidth="1"/>
    <col min="26" max="26" width="10.25" bestFit="1" customWidth="1"/>
    <col min="27" max="27" width="7.625" bestFit="1" customWidth="1"/>
    <col min="28" max="28" width="10.25" bestFit="1" customWidth="1"/>
    <col min="29" max="29" width="8.625" bestFit="1" customWidth="1"/>
    <col min="30" max="30" width="11.875" bestFit="1" customWidth="1"/>
    <col min="31" max="31" width="11.375" bestFit="1" customWidth="1"/>
  </cols>
  <sheetData>
    <row r="1" spans="1:11" x14ac:dyDescent="0.2">
      <c r="A1" s="304" t="s">
        <v>304</v>
      </c>
      <c r="B1" t="s">
        <v>310</v>
      </c>
      <c r="C1" t="s">
        <v>311</v>
      </c>
      <c r="E1" s="304" t="s">
        <v>315</v>
      </c>
      <c r="F1" t="s">
        <v>313</v>
      </c>
      <c r="I1" s="304" t="s">
        <v>304</v>
      </c>
      <c r="J1" t="s">
        <v>318</v>
      </c>
      <c r="K1" t="s">
        <v>317</v>
      </c>
    </row>
    <row r="2" spans="1:11" x14ac:dyDescent="0.2">
      <c r="A2" s="305" t="s">
        <v>255</v>
      </c>
      <c r="B2" s="286">
        <v>0</v>
      </c>
      <c r="C2" s="286">
        <v>95</v>
      </c>
      <c r="I2" s="305" t="s">
        <v>299</v>
      </c>
      <c r="J2" s="286">
        <v>90.1</v>
      </c>
      <c r="K2" s="286">
        <v>8.18</v>
      </c>
    </row>
    <row r="3" spans="1:11" x14ac:dyDescent="0.2">
      <c r="A3" s="305" t="s">
        <v>264</v>
      </c>
      <c r="B3" s="286">
        <v>0</v>
      </c>
      <c r="C3" s="286">
        <v>75</v>
      </c>
      <c r="E3" s="304" t="s">
        <v>304</v>
      </c>
      <c r="F3" t="s">
        <v>309</v>
      </c>
      <c r="I3" s="305" t="s">
        <v>307</v>
      </c>
      <c r="J3" s="286">
        <v>90.1</v>
      </c>
      <c r="K3" s="286">
        <v>8.18</v>
      </c>
    </row>
    <row r="4" spans="1:11" x14ac:dyDescent="0.2">
      <c r="A4" s="305" t="s">
        <v>265</v>
      </c>
      <c r="B4" s="286">
        <v>0</v>
      </c>
      <c r="C4" s="286">
        <v>100</v>
      </c>
      <c r="E4" s="305" t="s">
        <v>312</v>
      </c>
      <c r="F4" s="286">
        <v>22</v>
      </c>
    </row>
    <row r="5" spans="1:11" x14ac:dyDescent="0.2">
      <c r="A5" s="305" t="s">
        <v>266</v>
      </c>
      <c r="B5" s="286">
        <v>0</v>
      </c>
      <c r="C5" s="286">
        <v>91.67</v>
      </c>
      <c r="E5" s="305" t="s">
        <v>307</v>
      </c>
      <c r="F5" s="286">
        <v>22</v>
      </c>
      <c r="I5" s="304" t="s">
        <v>304</v>
      </c>
      <c r="J5" t="s">
        <v>305</v>
      </c>
    </row>
    <row r="6" spans="1:11" x14ac:dyDescent="0.2">
      <c r="A6" s="305" t="s">
        <v>267</v>
      </c>
      <c r="B6" s="286">
        <v>15</v>
      </c>
      <c r="C6" s="286">
        <v>85</v>
      </c>
      <c r="I6" s="305" t="s">
        <v>268</v>
      </c>
      <c r="J6" s="286">
        <v>28.33</v>
      </c>
    </row>
    <row r="7" spans="1:11" x14ac:dyDescent="0.2">
      <c r="A7" s="305" t="s">
        <v>268</v>
      </c>
      <c r="B7" s="286">
        <v>28.33</v>
      </c>
      <c r="C7" s="286">
        <v>86.54</v>
      </c>
      <c r="E7" s="304" t="s">
        <v>315</v>
      </c>
      <c r="F7" t="s">
        <v>313</v>
      </c>
      <c r="I7" s="305" t="s">
        <v>274</v>
      </c>
      <c r="J7" s="286">
        <v>29.17</v>
      </c>
    </row>
    <row r="8" spans="1:11" x14ac:dyDescent="0.2">
      <c r="A8" s="305" t="s">
        <v>269</v>
      </c>
      <c r="B8" s="286">
        <v>11.11</v>
      </c>
      <c r="C8" s="286">
        <v>91.67</v>
      </c>
      <c r="I8" s="305" t="s">
        <v>276</v>
      </c>
      <c r="J8" s="286">
        <v>32.14</v>
      </c>
    </row>
    <row r="9" spans="1:11" x14ac:dyDescent="0.2">
      <c r="A9" s="305" t="s">
        <v>270</v>
      </c>
      <c r="B9" s="286">
        <v>0</v>
      </c>
      <c r="C9" s="286">
        <v>95</v>
      </c>
      <c r="E9" s="304" t="s">
        <v>304</v>
      </c>
      <c r="F9" t="s">
        <v>309</v>
      </c>
      <c r="I9" s="305" t="s">
        <v>307</v>
      </c>
      <c r="J9" s="286">
        <v>89.64</v>
      </c>
    </row>
    <row r="10" spans="1:11" x14ac:dyDescent="0.2">
      <c r="A10" s="305" t="s">
        <v>271</v>
      </c>
      <c r="B10" s="286">
        <v>0</v>
      </c>
      <c r="C10" s="286">
        <v>90.91</v>
      </c>
      <c r="E10" s="305" t="s">
        <v>306</v>
      </c>
      <c r="F10" s="286">
        <v>22</v>
      </c>
    </row>
    <row r="11" spans="1:11" x14ac:dyDescent="0.2">
      <c r="A11" s="305" t="s">
        <v>272</v>
      </c>
      <c r="B11" s="286"/>
      <c r="C11" s="286"/>
      <c r="E11" s="305" t="s">
        <v>307</v>
      </c>
      <c r="F11" s="286">
        <v>22</v>
      </c>
    </row>
    <row r="12" spans="1:11" x14ac:dyDescent="0.2">
      <c r="A12" s="305" t="s">
        <v>273</v>
      </c>
      <c r="B12" s="286">
        <v>0</v>
      </c>
      <c r="C12" s="286">
        <v>78.13</v>
      </c>
    </row>
    <row r="13" spans="1:11" x14ac:dyDescent="0.2">
      <c r="A13" s="305" t="s">
        <v>256</v>
      </c>
      <c r="B13" s="286">
        <v>0</v>
      </c>
      <c r="C13" s="286">
        <v>95</v>
      </c>
      <c r="I13" s="304" t="s">
        <v>304</v>
      </c>
      <c r="J13" t="s">
        <v>308</v>
      </c>
    </row>
    <row r="14" spans="1:11" x14ac:dyDescent="0.2">
      <c r="A14" s="305" t="s">
        <v>274</v>
      </c>
      <c r="B14" s="286">
        <v>29.17</v>
      </c>
      <c r="C14" s="286">
        <v>83.33</v>
      </c>
      <c r="I14" s="305" t="s">
        <v>265</v>
      </c>
      <c r="J14" s="286">
        <v>100</v>
      </c>
    </row>
    <row r="15" spans="1:11" x14ac:dyDescent="0.2">
      <c r="A15" s="305" t="s">
        <v>275</v>
      </c>
      <c r="B15" s="286">
        <v>0</v>
      </c>
      <c r="C15" s="286">
        <v>100</v>
      </c>
      <c r="E15" s="304" t="s">
        <v>304</v>
      </c>
      <c r="F15" t="s">
        <v>316</v>
      </c>
      <c r="I15" s="305" t="s">
        <v>275</v>
      </c>
      <c r="J15" s="286">
        <v>100</v>
      </c>
    </row>
    <row r="16" spans="1:11" x14ac:dyDescent="0.2">
      <c r="A16" s="305" t="s">
        <v>276</v>
      </c>
      <c r="B16" s="286">
        <v>32.14</v>
      </c>
      <c r="C16" s="286">
        <v>89.29</v>
      </c>
      <c r="E16" s="305" t="s">
        <v>255</v>
      </c>
      <c r="F16" s="286">
        <v>95</v>
      </c>
      <c r="I16" s="305" t="s">
        <v>258</v>
      </c>
      <c r="J16" s="286">
        <v>100</v>
      </c>
    </row>
    <row r="17" spans="1:10" x14ac:dyDescent="0.2">
      <c r="A17" s="305" t="s">
        <v>277</v>
      </c>
      <c r="B17" s="286">
        <v>0</v>
      </c>
      <c r="C17" s="286">
        <v>93.75</v>
      </c>
      <c r="E17" s="305" t="s">
        <v>264</v>
      </c>
      <c r="F17" s="286">
        <v>75</v>
      </c>
      <c r="I17" s="305" t="s">
        <v>262</v>
      </c>
      <c r="J17" s="286">
        <v>100</v>
      </c>
    </row>
    <row r="18" spans="1:10" x14ac:dyDescent="0.2">
      <c r="A18" s="305" t="s">
        <v>257</v>
      </c>
      <c r="B18" s="286">
        <v>0</v>
      </c>
      <c r="C18" s="286">
        <v>85.71</v>
      </c>
      <c r="E18" s="305" t="s">
        <v>265</v>
      </c>
      <c r="F18" s="286">
        <v>100</v>
      </c>
      <c r="I18" s="305" t="s">
        <v>307</v>
      </c>
      <c r="J18" s="286">
        <v>400</v>
      </c>
    </row>
    <row r="19" spans="1:10" x14ac:dyDescent="0.2">
      <c r="A19" s="305" t="s">
        <v>258</v>
      </c>
      <c r="B19" s="286">
        <v>0</v>
      </c>
      <c r="C19" s="286">
        <v>100</v>
      </c>
      <c r="E19" s="305" t="s">
        <v>266</v>
      </c>
      <c r="F19" s="286">
        <v>91.67</v>
      </c>
    </row>
    <row r="20" spans="1:10" x14ac:dyDescent="0.2">
      <c r="A20" s="305" t="s">
        <v>259</v>
      </c>
      <c r="B20" s="286">
        <v>0</v>
      </c>
      <c r="C20" s="286">
        <v>90</v>
      </c>
      <c r="E20" s="305" t="s">
        <v>267</v>
      </c>
      <c r="F20" s="286">
        <v>70</v>
      </c>
    </row>
    <row r="21" spans="1:10" x14ac:dyDescent="0.2">
      <c r="A21" s="305" t="s">
        <v>260</v>
      </c>
      <c r="B21" s="286">
        <v>0</v>
      </c>
      <c r="C21" s="286">
        <v>91.67</v>
      </c>
      <c r="E21" s="305" t="s">
        <v>268</v>
      </c>
      <c r="F21" s="286">
        <v>58.210000000000008</v>
      </c>
    </row>
    <row r="22" spans="1:10" x14ac:dyDescent="0.2">
      <c r="A22" s="305" t="s">
        <v>261</v>
      </c>
      <c r="B22" s="286">
        <v>0</v>
      </c>
      <c r="C22" s="286">
        <v>90</v>
      </c>
      <c r="E22" s="305" t="s">
        <v>269</v>
      </c>
      <c r="F22" s="286">
        <v>80.56</v>
      </c>
    </row>
    <row r="23" spans="1:10" x14ac:dyDescent="0.2">
      <c r="A23" s="305" t="s">
        <v>262</v>
      </c>
      <c r="B23" s="286">
        <v>0</v>
      </c>
      <c r="C23" s="286">
        <v>100</v>
      </c>
      <c r="E23" s="305" t="s">
        <v>270</v>
      </c>
      <c r="F23" s="286">
        <v>95</v>
      </c>
    </row>
    <row r="24" spans="1:10" x14ac:dyDescent="0.2">
      <c r="A24" s="305" t="s">
        <v>263</v>
      </c>
      <c r="B24" s="286">
        <v>0</v>
      </c>
      <c r="C24" s="286">
        <v>89.29</v>
      </c>
      <c r="E24" s="305" t="s">
        <v>271</v>
      </c>
      <c r="F24" s="286">
        <v>90.91</v>
      </c>
    </row>
    <row r="25" spans="1:10" x14ac:dyDescent="0.2">
      <c r="A25" s="305" t="s">
        <v>307</v>
      </c>
      <c r="B25" s="286">
        <v>5.2613636363636367</v>
      </c>
      <c r="C25" s="286">
        <v>90.770909090909086</v>
      </c>
      <c r="E25" s="305" t="s">
        <v>273</v>
      </c>
      <c r="F25" s="286">
        <v>78.13</v>
      </c>
    </row>
    <row r="26" spans="1:10" x14ac:dyDescent="0.2">
      <c r="E26" s="305" t="s">
        <v>256</v>
      </c>
      <c r="F26" s="286">
        <v>95</v>
      </c>
    </row>
    <row r="27" spans="1:10" x14ac:dyDescent="0.2">
      <c r="E27" s="305" t="s">
        <v>274</v>
      </c>
      <c r="F27" s="286">
        <v>54.16</v>
      </c>
    </row>
    <row r="28" spans="1:10" x14ac:dyDescent="0.2">
      <c r="E28" s="305" t="s">
        <v>275</v>
      </c>
      <c r="F28" s="286">
        <v>100</v>
      </c>
    </row>
    <row r="29" spans="1:10" x14ac:dyDescent="0.2">
      <c r="E29" s="305" t="s">
        <v>276</v>
      </c>
      <c r="F29" s="286">
        <v>57.150000000000006</v>
      </c>
    </row>
    <row r="30" spans="1:10" x14ac:dyDescent="0.2">
      <c r="E30" s="305" t="s">
        <v>277</v>
      </c>
      <c r="F30" s="286">
        <v>93.75</v>
      </c>
    </row>
    <row r="31" spans="1:10" x14ac:dyDescent="0.2">
      <c r="E31" s="305" t="s">
        <v>257</v>
      </c>
      <c r="F31" s="286">
        <v>85.71</v>
      </c>
    </row>
    <row r="32" spans="1:10" x14ac:dyDescent="0.2">
      <c r="E32" s="305" t="s">
        <v>258</v>
      </c>
      <c r="F32" s="286">
        <v>100</v>
      </c>
    </row>
    <row r="33" spans="5:6" x14ac:dyDescent="0.2">
      <c r="E33" s="305" t="s">
        <v>259</v>
      </c>
      <c r="F33" s="286">
        <v>90</v>
      </c>
    </row>
    <row r="34" spans="5:6" x14ac:dyDescent="0.2">
      <c r="E34" s="305" t="s">
        <v>260</v>
      </c>
      <c r="F34" s="286">
        <v>91.67</v>
      </c>
    </row>
    <row r="35" spans="5:6" x14ac:dyDescent="0.2">
      <c r="E35" s="305" t="s">
        <v>261</v>
      </c>
      <c r="F35" s="286">
        <v>90</v>
      </c>
    </row>
    <row r="36" spans="5:6" x14ac:dyDescent="0.2">
      <c r="E36" s="305" t="s">
        <v>262</v>
      </c>
      <c r="F36" s="286">
        <v>100</v>
      </c>
    </row>
    <row r="37" spans="5:6" x14ac:dyDescent="0.2">
      <c r="E37" s="305" t="s">
        <v>263</v>
      </c>
      <c r="F37" s="286">
        <v>89.29</v>
      </c>
    </row>
    <row r="38" spans="5:6" x14ac:dyDescent="0.2">
      <c r="E38" s="305" t="s">
        <v>307</v>
      </c>
      <c r="F38" s="286">
        <v>1881.21</v>
      </c>
    </row>
  </sheetData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SHB Form</vt:lpstr>
      <vt:lpstr>SHB Data</vt:lpstr>
      <vt:lpstr>TS Form</vt:lpstr>
      <vt:lpstr>TS Data</vt:lpstr>
      <vt:lpstr>Final Data</vt:lpstr>
      <vt:lpstr>Dashboard</vt:lpstr>
      <vt:lpstr>Dashboard (2)</vt:lpstr>
      <vt:lpstr>pivot</vt:lpstr>
      <vt:lpstr>'Dashboard (2)'!data</vt:lpstr>
      <vt:lpstr>data</vt:lpstr>
      <vt:lpstr>'SHB Form'!Print_Area</vt:lpstr>
      <vt:lpstr>'TS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 Mustafa</dc:creator>
  <cp:lastModifiedBy>Hager Mustafa</cp:lastModifiedBy>
  <dcterms:created xsi:type="dcterms:W3CDTF">2025-08-11T12:23:43Z</dcterms:created>
  <dcterms:modified xsi:type="dcterms:W3CDTF">2025-08-11T18:41:22Z</dcterms:modified>
</cp:coreProperties>
</file>