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05927fe4d17324/Desktop/Ongoing/myPython_Recent/aptakin/Aptakin_supps/"/>
    </mc:Choice>
  </mc:AlternateContent>
  <xr:revisionPtr revIDLastSave="178" documentId="13_ncr:1_{4246EA01-E29C-4D53-8C9D-D05A63032658}" xr6:coauthVersionLast="47" xr6:coauthVersionMax="47" xr10:uidLastSave="{B206E4ED-3495-43E1-BC12-393E52337B0A}"/>
  <bookViews>
    <workbookView xWindow="5736" yWindow="696" windowWidth="17280" windowHeight="8880" activeTab="1" xr2:uid="{6A2E2EEA-395A-4CEF-B5D8-C4D98BF3C410}"/>
  </bookViews>
  <sheets>
    <sheet name="Sheet1" sheetId="1" r:id="rId1"/>
    <sheet name="Sheet4" sheetId="4" r:id="rId2"/>
    <sheet name="Sheet5" sheetId="5" r:id="rId3"/>
    <sheet name="Sheet2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4" l="1"/>
  <c r="T5" i="4"/>
  <c r="T6" i="4"/>
  <c r="T7" i="4"/>
  <c r="T8" i="4"/>
  <c r="T9" i="4"/>
  <c r="T10" i="4"/>
  <c r="T11" i="4"/>
  <c r="T12" i="4"/>
  <c r="T13" i="4"/>
  <c r="T3" i="4"/>
  <c r="G15" i="4"/>
  <c r="S5" i="4" s="1"/>
  <c r="P15" i="4"/>
  <c r="S4" i="4"/>
  <c r="S6" i="4"/>
  <c r="S7" i="4"/>
  <c r="S8" i="4"/>
  <c r="S9" i="4"/>
  <c r="S10" i="4"/>
  <c r="S11" i="4"/>
  <c r="S12" i="4"/>
  <c r="S13" i="4"/>
  <c r="S3" i="4"/>
  <c r="G15" i="5"/>
  <c r="M4" i="4"/>
  <c r="M5" i="4"/>
  <c r="M6" i="4"/>
  <c r="M7" i="4"/>
  <c r="M8" i="4"/>
  <c r="M9" i="4"/>
  <c r="M10" i="4"/>
  <c r="M11" i="4"/>
  <c r="M12" i="4"/>
  <c r="M13" i="4"/>
  <c r="M3" i="4"/>
  <c r="D4" i="4"/>
  <c r="D5" i="4"/>
  <c r="D6" i="4"/>
  <c r="D7" i="4"/>
  <c r="D8" i="4"/>
  <c r="D9" i="4"/>
  <c r="D10" i="4"/>
  <c r="D11" i="4"/>
  <c r="D12" i="4"/>
  <c r="D13" i="4"/>
  <c r="D3" i="4"/>
  <c r="B4" i="4"/>
  <c r="B5" i="4"/>
  <c r="B6" i="4"/>
  <c r="B7" i="4"/>
  <c r="B8" i="4"/>
  <c r="B9" i="4"/>
  <c r="B10" i="4"/>
  <c r="B11" i="4"/>
  <c r="B12" i="4"/>
  <c r="B13" i="4"/>
  <c r="B3" i="4"/>
  <c r="AD38" i="1"/>
  <c r="AC38" i="1"/>
  <c r="AB38" i="1"/>
  <c r="AA38" i="1"/>
  <c r="AC35" i="1"/>
  <c r="AB35" i="1"/>
  <c r="AD35" i="1" s="1"/>
  <c r="AA35" i="1"/>
  <c r="AC32" i="1"/>
  <c r="AD32" i="1" s="1"/>
  <c r="AB32" i="1"/>
  <c r="AA32" i="1"/>
  <c r="AD29" i="1"/>
  <c r="AC29" i="1"/>
  <c r="AB29" i="1"/>
  <c r="AA29" i="1"/>
  <c r="AC26" i="1"/>
  <c r="AB26" i="1"/>
  <c r="AD26" i="1" s="1"/>
  <c r="AA26" i="1"/>
  <c r="AD23" i="1"/>
  <c r="AC23" i="1"/>
  <c r="AB23" i="1"/>
  <c r="AA23" i="1"/>
  <c r="AD20" i="1"/>
  <c r="AC20" i="1"/>
  <c r="AB20" i="1"/>
  <c r="AA20" i="1"/>
  <c r="AC17" i="1"/>
  <c r="AB17" i="1"/>
  <c r="AD17" i="1" s="1"/>
  <c r="AA17" i="1"/>
  <c r="AD14" i="1"/>
  <c r="AC14" i="1"/>
  <c r="AB14" i="1"/>
  <c r="AA14" i="1"/>
  <c r="AD11" i="1"/>
  <c r="AC11" i="1"/>
  <c r="AB11" i="1"/>
  <c r="AA11" i="1"/>
  <c r="AC8" i="1"/>
  <c r="AB8" i="1"/>
  <c r="AD8" i="1" s="1"/>
  <c r="AA8" i="1"/>
  <c r="AC5" i="1"/>
  <c r="AB5" i="1"/>
  <c r="AD5" i="1" s="1"/>
  <c r="AA5" i="1"/>
  <c r="T35" i="1"/>
  <c r="S38" i="1"/>
  <c r="S35" i="1"/>
  <c r="S32" i="1"/>
  <c r="S29" i="1"/>
  <c r="S26" i="1"/>
  <c r="S23" i="1"/>
  <c r="S20" i="1"/>
  <c r="S17" i="1"/>
  <c r="S14" i="1"/>
  <c r="S11" i="1"/>
  <c r="S8" i="1"/>
  <c r="S5" i="1"/>
  <c r="R38" i="1"/>
  <c r="T38" i="1" s="1"/>
  <c r="R35" i="1"/>
  <c r="R32" i="1"/>
  <c r="T32" i="1" s="1"/>
  <c r="R29" i="1"/>
  <c r="T29" i="1" s="1"/>
  <c r="R26" i="1"/>
  <c r="T26" i="1" s="1"/>
  <c r="R23" i="1"/>
  <c r="T23" i="1" s="1"/>
  <c r="R20" i="1"/>
  <c r="T20" i="1" s="1"/>
  <c r="R17" i="1"/>
  <c r="T17" i="1" s="1"/>
  <c r="R14" i="1"/>
  <c r="T14" i="1" s="1"/>
  <c r="R11" i="1"/>
  <c r="T11" i="1" s="1"/>
  <c r="R8" i="1"/>
  <c r="T8" i="1" s="1"/>
  <c r="R5" i="1"/>
  <c r="T5" i="1" s="1"/>
  <c r="Q38" i="1"/>
  <c r="Q35" i="1"/>
  <c r="Q32" i="1"/>
  <c r="Q29" i="1"/>
  <c r="Q26" i="1"/>
  <c r="Q23" i="1"/>
  <c r="Q20" i="1"/>
  <c r="Q17" i="1"/>
  <c r="Q14" i="1"/>
  <c r="Q11" i="1"/>
  <c r="Q8" i="1"/>
  <c r="Q5" i="1"/>
  <c r="I37" i="1"/>
  <c r="I34" i="1"/>
  <c r="I31" i="1"/>
  <c r="I29" i="1"/>
  <c r="I26" i="1"/>
  <c r="I23" i="1"/>
  <c r="I20" i="1"/>
  <c r="I17" i="1"/>
  <c r="I14" i="1"/>
  <c r="I11" i="1"/>
  <c r="I8" i="1"/>
  <c r="I5" i="1"/>
  <c r="G31" i="1"/>
  <c r="G37" i="1"/>
  <c r="G34" i="1"/>
  <c r="G29" i="1"/>
  <c r="G26" i="1"/>
  <c r="G23" i="1"/>
  <c r="G20" i="1"/>
  <c r="G17" i="1"/>
  <c r="G14" i="1"/>
  <c r="G11" i="1"/>
  <c r="G8" i="1"/>
  <c r="G5" i="1"/>
  <c r="H37" i="1"/>
  <c r="J37" i="1" s="1"/>
  <c r="H34" i="1"/>
  <c r="J34" i="1" s="1"/>
  <c r="H31" i="1"/>
  <c r="J31" i="1" s="1"/>
  <c r="H29" i="1"/>
  <c r="J29" i="1" s="1"/>
  <c r="H26" i="1"/>
  <c r="J26" i="1" s="1"/>
  <c r="H23" i="1"/>
  <c r="J23" i="1" s="1"/>
  <c r="H20" i="1"/>
  <c r="J20" i="1" s="1"/>
  <c r="H17" i="1"/>
  <c r="J17" i="1" s="1"/>
  <c r="H14" i="1"/>
  <c r="H11" i="1"/>
  <c r="H8" i="1"/>
  <c r="J8" i="1" s="1"/>
  <c r="H5" i="1"/>
  <c r="J5" i="1" s="1"/>
  <c r="Q13" i="4" l="1"/>
  <c r="Q7" i="4"/>
  <c r="R12" i="4"/>
  <c r="R11" i="4"/>
  <c r="R5" i="4"/>
  <c r="Q11" i="4"/>
  <c r="R4" i="4"/>
  <c r="Q10" i="4"/>
  <c r="Q4" i="4"/>
  <c r="R9" i="4"/>
  <c r="M15" i="4"/>
  <c r="D15" i="4"/>
  <c r="J11" i="1"/>
  <c r="J14" i="1"/>
  <c r="Q8" i="4" l="1"/>
  <c r="Q6" i="4"/>
  <c r="Q3" i="4"/>
  <c r="R13" i="4"/>
  <c r="R8" i="4"/>
  <c r="R7" i="4"/>
  <c r="R10" i="4"/>
  <c r="Q12" i="4"/>
  <c r="Q9" i="4"/>
  <c r="R3" i="4"/>
  <c r="Q5" i="4"/>
  <c r="R6" i="4"/>
</calcChain>
</file>

<file path=xl/sharedStrings.xml><?xml version="1.0" encoding="utf-8"?>
<sst xmlns="http://schemas.openxmlformats.org/spreadsheetml/2006/main" count="88" uniqueCount="58">
  <si>
    <t>SR</t>
  </si>
  <si>
    <t>Ave. Area</t>
  </si>
  <si>
    <t xml:space="preserve">Ave. Current </t>
  </si>
  <si>
    <t>Charge/C</t>
  </si>
  <si>
    <t>500 uM</t>
  </si>
  <si>
    <t>Blank</t>
  </si>
  <si>
    <t>2 mM</t>
  </si>
  <si>
    <t>Frequency</t>
  </si>
  <si>
    <t>Blank - Charge/C</t>
  </si>
  <si>
    <t>500 uM - Charge/C</t>
  </si>
  <si>
    <t>2mM - Charge/C</t>
  </si>
  <si>
    <t xml:space="preserve">Blank Ave. Current </t>
  </si>
  <si>
    <t xml:space="preserve">500 uM Ave. Current </t>
  </si>
  <si>
    <t xml:space="preserve">2mM Ave. Current </t>
  </si>
  <si>
    <t>1/Frequency</t>
  </si>
  <si>
    <t>2mM Current/Frequency</t>
  </si>
  <si>
    <t>Blank Current/Frequency</t>
  </si>
  <si>
    <t>Unbound</t>
  </si>
  <si>
    <t>Bound</t>
  </si>
  <si>
    <t>Frequency (Hz)</t>
  </si>
  <si>
    <t>1/Frequency (s)</t>
  </si>
  <si>
    <t>Area Under Curve</t>
  </si>
  <si>
    <t>Scan Rate</t>
  </si>
  <si>
    <t>Scan Rate (V/s)</t>
  </si>
  <si>
    <t>Normalised Current/Frequency</t>
  </si>
  <si>
    <t xml:space="preserve">Unbound - Current (A) </t>
  </si>
  <si>
    <t>Unbound Current/Frequency</t>
  </si>
  <si>
    <t>Unbound - Charge/C</t>
  </si>
  <si>
    <t xml:space="preserve">Bound Current </t>
  </si>
  <si>
    <t>Bound Current/Frequency</t>
  </si>
  <si>
    <t>Bound - Charge/C</t>
  </si>
  <si>
    <t xml:space="preserve">What I have </t>
  </si>
  <si>
    <t>Freq - Low</t>
  </si>
  <si>
    <t>Freq - High</t>
  </si>
  <si>
    <t>C @ Low Freq - U</t>
  </si>
  <si>
    <t>C @ Low Freq - B</t>
  </si>
  <si>
    <t>C @ High Freq - U</t>
  </si>
  <si>
    <t>C @ High Freq - B</t>
  </si>
  <si>
    <t>What I need</t>
  </si>
  <si>
    <t>Exponential</t>
  </si>
  <si>
    <t>k_et_unbound</t>
  </si>
  <si>
    <t>k_et_bound</t>
  </si>
  <si>
    <t>Freq - Decay</t>
  </si>
  <si>
    <t>BV</t>
  </si>
  <si>
    <t>alpha</t>
  </si>
  <si>
    <t>eta_eff_bound</t>
  </si>
  <si>
    <t>eta_eff_unbound</t>
  </si>
  <si>
    <t>Marcus</t>
  </si>
  <si>
    <t>deltaG0</t>
  </si>
  <si>
    <t>deltaG_shift</t>
  </si>
  <si>
    <t>lambda marcus</t>
  </si>
  <si>
    <t>j0</t>
  </si>
  <si>
    <t>eta0</t>
  </si>
  <si>
    <t>I0</t>
  </si>
  <si>
    <t>Current @ Low Freq - U</t>
  </si>
  <si>
    <t>Current @ Low Freq - B</t>
  </si>
  <si>
    <t>Current @ High Freq - U</t>
  </si>
  <si>
    <t>Current @ High Freq -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</si>
</sst>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rgb="FF9C0006"/>
      <name val="Aptos Narrow"/>
      <family val="2"/>
      <scheme val="minor"/>
    </font>
    <font>
      <b/>
      <sz val="16"/>
      <color rgb="FF9C0006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1" fontId="0" fillId="4" borderId="3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1" fontId="0" fillId="3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4" borderId="4" xfId="0" applyNumberFormat="1" applyFill="1" applyBorder="1" applyAlignment="1">
      <alignment horizontal="center" vertical="center"/>
    </xf>
    <xf numFmtId="11" fontId="2" fillId="2" borderId="4" xfId="1" applyNumberForma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1" fontId="0" fillId="3" borderId="5" xfId="0" applyNumberFormat="1" applyFill="1" applyBorder="1" applyAlignment="1">
      <alignment horizontal="center" vertical="center"/>
    </xf>
    <xf numFmtId="164" fontId="2" fillId="2" borderId="5" xfId="1" applyNumberFormat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1" fontId="0" fillId="4" borderId="5" xfId="0" applyNumberFormat="1" applyFill="1" applyBorder="1" applyAlignment="1">
      <alignment horizontal="center" vertical="center"/>
    </xf>
    <xf numFmtId="11" fontId="2" fillId="2" borderId="5" xfId="1" applyNumberFormat="1" applyBorder="1" applyAlignment="1">
      <alignment horizontal="center" vertical="center"/>
    </xf>
    <xf numFmtId="11" fontId="0" fillId="4" borderId="6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1" fontId="0" fillId="4" borderId="7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11" fontId="1" fillId="4" borderId="5" xfId="1" applyNumberFormat="1" applyFont="1" applyFill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11" fontId="2" fillId="2" borderId="0" xfId="1" applyNumberFormat="1" applyBorder="1" applyAlignment="1">
      <alignment horizontal="center" vertical="center"/>
    </xf>
    <xf numFmtId="0" fontId="5" fillId="2" borderId="0" xfId="1" applyFont="1" applyBorder="1" applyAlignment="1">
      <alignment horizontal="center" vertical="center"/>
    </xf>
    <xf numFmtId="0" fontId="6" fillId="2" borderId="0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1" fontId="0" fillId="0" borderId="0" xfId="0" applyNumberFormat="1"/>
    <xf numFmtId="0" fontId="2" fillId="2" borderId="1" xfId="1" applyBorder="1"/>
    <xf numFmtId="0" fontId="2" fillId="2" borderId="0" xfId="1" applyBorder="1"/>
    <xf numFmtId="0" fontId="6" fillId="2" borderId="0" xfId="1" applyFont="1" applyBorder="1"/>
    <xf numFmtId="11" fontId="2" fillId="2" borderId="0" xfId="1" applyNumberFormat="1" applyBorder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0" fontId="4" fillId="0" borderId="12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1" fontId="7" fillId="0" borderId="4" xfId="0" applyNumberFormat="1" applyFont="1" applyBorder="1" applyAlignment="1">
      <alignment horizontal="center" vertical="center"/>
    </xf>
    <xf numFmtId="11" fontId="7" fillId="0" borderId="22" xfId="0" applyNumberFormat="1" applyFont="1" applyBorder="1" applyAlignment="1">
      <alignment horizontal="center" vertical="center"/>
    </xf>
    <xf numFmtId="11" fontId="7" fillId="0" borderId="5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165" fontId="7" fillId="0" borderId="20" xfId="0" applyNumberFormat="1" applyFont="1" applyBorder="1" applyAlignment="1">
      <alignment horizontal="center" vertical="center"/>
    </xf>
    <xf numFmtId="2" fontId="7" fillId="0" borderId="21" xfId="0" applyNumberFormat="1" applyFont="1" applyBorder="1" applyAlignment="1">
      <alignment horizontal="center" vertical="center"/>
    </xf>
    <xf numFmtId="1" fontId="7" fillId="0" borderId="4" xfId="0" applyNumberFormat="1" applyFont="1" applyBorder="1" applyAlignment="1">
      <alignment horizontal="center" vertical="center"/>
    </xf>
    <xf numFmtId="1" fontId="7" fillId="5" borderId="4" xfId="0" applyNumberFormat="1" applyFont="1" applyFill="1" applyBorder="1" applyAlignment="1">
      <alignment horizontal="center" vertical="center"/>
    </xf>
    <xf numFmtId="165" fontId="7" fillId="5" borderId="20" xfId="0" applyNumberFormat="1" applyFont="1" applyFill="1" applyBorder="1" applyAlignment="1">
      <alignment horizontal="center" vertical="center"/>
    </xf>
    <xf numFmtId="11" fontId="7" fillId="5" borderId="22" xfId="0" applyNumberFormat="1" applyFont="1" applyFill="1" applyBorder="1" applyAlignment="1">
      <alignment horizontal="center" vertical="center"/>
    </xf>
    <xf numFmtId="11" fontId="7" fillId="5" borderId="4" xfId="0" applyNumberFormat="1" applyFont="1" applyFill="1" applyBorder="1" applyAlignment="1">
      <alignment horizontal="center" vertical="center"/>
    </xf>
    <xf numFmtId="11" fontId="7" fillId="5" borderId="5" xfId="0" applyNumberFormat="1" applyFont="1" applyFill="1" applyBorder="1" applyAlignment="1">
      <alignment horizontal="center" vertical="center"/>
    </xf>
    <xf numFmtId="2" fontId="7" fillId="5" borderId="21" xfId="0" applyNumberFormat="1" applyFont="1" applyFill="1" applyBorder="1" applyAlignment="1">
      <alignment horizontal="center" vertical="center"/>
    </xf>
    <xf numFmtId="2" fontId="7" fillId="5" borderId="4" xfId="0" applyNumberFormat="1" applyFont="1" applyFill="1" applyBorder="1" applyAlignment="1">
      <alignment horizontal="center" vertical="center"/>
    </xf>
    <xf numFmtId="11" fontId="7" fillId="5" borderId="23" xfId="0" applyNumberFormat="1" applyFont="1" applyFill="1" applyBorder="1" applyAlignment="1">
      <alignment horizontal="center" vertical="center"/>
    </xf>
    <xf numFmtId="11" fontId="7" fillId="5" borderId="6" xfId="0" applyNumberFormat="1" applyFont="1" applyFill="1" applyBorder="1" applyAlignment="1">
      <alignment horizontal="center" vertical="center"/>
    </xf>
    <xf numFmtId="11" fontId="7" fillId="5" borderId="7" xfId="0" applyNumberFormat="1" applyFont="1" applyFill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Sheet4!$G$2</c:f>
              <c:strCache>
                <c:ptCount val="1"/>
                <c:pt idx="0">
                  <c:v>Blank - Charge/C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Sheet4!$A$3:$A$13</c:f>
              <c:numCache>
                <c:formatCode>General</c:formatCode>
                <c:ptCount val="11"/>
                <c:pt idx="0">
                  <c:v>10</c:v>
                </c:pt>
                <c:pt idx="1">
                  <c:v>16</c:v>
                </c:pt>
                <c:pt idx="2">
                  <c:v>20</c:v>
                </c:pt>
                <c:pt idx="3">
                  <c:v>25</c:v>
                </c:pt>
                <c:pt idx="4">
                  <c:v>40</c:v>
                </c:pt>
                <c:pt idx="5">
                  <c:v>60</c:v>
                </c:pt>
                <c:pt idx="6">
                  <c:v>100</c:v>
                </c:pt>
                <c:pt idx="7">
                  <c:v>150</c:v>
                </c:pt>
                <c:pt idx="8">
                  <c:v>180</c:v>
                </c:pt>
                <c:pt idx="9">
                  <c:v>210</c:v>
                </c:pt>
                <c:pt idx="10">
                  <c:v>240</c:v>
                </c:pt>
              </c:numCache>
            </c:numRef>
          </c:xVal>
          <c:yVal>
            <c:numRef>
              <c:f>Sheet4!$G$3:$G$13</c:f>
              <c:numCache>
                <c:formatCode>General</c:formatCode>
                <c:ptCount val="11"/>
                <c:pt idx="0">
                  <c:v>3.7738999999999997E-7</c:v>
                </c:pt>
                <c:pt idx="1">
                  <c:v>4.6605624999999998E-7</c:v>
                </c:pt>
                <c:pt idx="2">
                  <c:v>4.6597000000000004E-7</c:v>
                </c:pt>
                <c:pt idx="3">
                  <c:v>4.4796E-7</c:v>
                </c:pt>
                <c:pt idx="4">
                  <c:v>3.7726666666666667E-7</c:v>
                </c:pt>
                <c:pt idx="5">
                  <c:v>3.0273888888888888E-7</c:v>
                </c:pt>
                <c:pt idx="6">
                  <c:v>2.1341999999999996E-7</c:v>
                </c:pt>
                <c:pt idx="7">
                  <c:v>1.583422222222222E-7</c:v>
                </c:pt>
                <c:pt idx="8">
                  <c:v>1.4413888888888888E-7</c:v>
                </c:pt>
                <c:pt idx="9">
                  <c:v>1.0856984126984128E-7</c:v>
                </c:pt>
                <c:pt idx="10">
                  <c:v>1.0523333333333333E-7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68-477B-A12B-4E9C45BDF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242144"/>
        <c:axId val="662236864"/>
      </c:scatterChart>
      <c:valAx>
        <c:axId val="66224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236864"/>
        <c:crosses val="autoZero"/>
        <c:crossBetween val="midCat"/>
      </c:valAx>
      <c:valAx>
        <c:axId val="66223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242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Sheet4!$P$2</c:f>
              <c:strCache>
                <c:ptCount val="1"/>
                <c:pt idx="0">
                  <c:v>2mM - Charge/C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Sheet4!$A$3:$A$13</c:f>
              <c:numCache>
                <c:formatCode>General</c:formatCode>
                <c:ptCount val="11"/>
                <c:pt idx="0">
                  <c:v>10</c:v>
                </c:pt>
                <c:pt idx="1">
                  <c:v>16</c:v>
                </c:pt>
                <c:pt idx="2">
                  <c:v>20</c:v>
                </c:pt>
                <c:pt idx="3">
                  <c:v>25</c:v>
                </c:pt>
                <c:pt idx="4">
                  <c:v>40</c:v>
                </c:pt>
                <c:pt idx="5">
                  <c:v>60</c:v>
                </c:pt>
                <c:pt idx="6">
                  <c:v>100</c:v>
                </c:pt>
                <c:pt idx="7">
                  <c:v>150</c:v>
                </c:pt>
                <c:pt idx="8">
                  <c:v>180</c:v>
                </c:pt>
                <c:pt idx="9">
                  <c:v>210</c:v>
                </c:pt>
                <c:pt idx="10">
                  <c:v>240</c:v>
                </c:pt>
              </c:numCache>
            </c:numRef>
          </c:xVal>
          <c:yVal>
            <c:numRef>
              <c:f>Sheet4!$P$3:$P$13</c:f>
              <c:numCache>
                <c:formatCode>General</c:formatCode>
                <c:ptCount val="11"/>
                <c:pt idx="0">
                  <c:v>5.1430666666666663E-7</c:v>
                </c:pt>
                <c:pt idx="1">
                  <c:v>5.8426458333333343E-7</c:v>
                </c:pt>
                <c:pt idx="2">
                  <c:v>6.1421666666666668E-7</c:v>
                </c:pt>
                <c:pt idx="3">
                  <c:v>6.5801333333333337E-7</c:v>
                </c:pt>
                <c:pt idx="4">
                  <c:v>8.3540833333333333E-7</c:v>
                </c:pt>
                <c:pt idx="5">
                  <c:v>8.1633888888888882E-7</c:v>
                </c:pt>
                <c:pt idx="6">
                  <c:v>5.9429333333333333E-7</c:v>
                </c:pt>
                <c:pt idx="7">
                  <c:v>3.6294222222222228E-7</c:v>
                </c:pt>
                <c:pt idx="8">
                  <c:v>3.2536296296296301E-7</c:v>
                </c:pt>
                <c:pt idx="9">
                  <c:v>2.9538571428571429E-7</c:v>
                </c:pt>
                <c:pt idx="10">
                  <c:v>2.7457222222222229E-7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AC9-401A-98CA-7683DF8FB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242144"/>
        <c:axId val="662236864"/>
      </c:scatterChart>
      <c:valAx>
        <c:axId val="66224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236864"/>
        <c:crosses val="autoZero"/>
        <c:crossBetween val="midCat"/>
      </c:valAx>
      <c:valAx>
        <c:axId val="66223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242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Sheet4!$C$2</c:f>
              <c:strCache>
                <c:ptCount val="1"/>
                <c:pt idx="0">
                  <c:v>Blank Ave. Current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Sheet4!$A$3:$A$13</c:f>
              <c:numCache>
                <c:formatCode>General</c:formatCode>
                <c:ptCount val="11"/>
                <c:pt idx="0">
                  <c:v>10</c:v>
                </c:pt>
                <c:pt idx="1">
                  <c:v>16</c:v>
                </c:pt>
                <c:pt idx="2">
                  <c:v>20</c:v>
                </c:pt>
                <c:pt idx="3">
                  <c:v>25</c:v>
                </c:pt>
                <c:pt idx="4">
                  <c:v>40</c:v>
                </c:pt>
                <c:pt idx="5">
                  <c:v>60</c:v>
                </c:pt>
                <c:pt idx="6">
                  <c:v>100</c:v>
                </c:pt>
                <c:pt idx="7">
                  <c:v>150</c:v>
                </c:pt>
                <c:pt idx="8">
                  <c:v>180</c:v>
                </c:pt>
                <c:pt idx="9">
                  <c:v>210</c:v>
                </c:pt>
                <c:pt idx="10">
                  <c:v>240</c:v>
                </c:pt>
              </c:numCache>
            </c:numRef>
          </c:xVal>
          <c:yVal>
            <c:numRef>
              <c:f>Sheet4!$C$3:$C$13</c:f>
              <c:numCache>
                <c:formatCode>General</c:formatCode>
                <c:ptCount val="11"/>
                <c:pt idx="0">
                  <c:v>6.4480666666666677E-8</c:v>
                </c:pt>
                <c:pt idx="1">
                  <c:v>1.2084000000000002E-7</c:v>
                </c:pt>
                <c:pt idx="2">
                  <c:v>1.4732666666666666E-7</c:v>
                </c:pt>
                <c:pt idx="3">
                  <c:v>1.7365999999999998E-7</c:v>
                </c:pt>
                <c:pt idx="4">
                  <c:v>2.2617333333333337E-7</c:v>
                </c:pt>
                <c:pt idx="5">
                  <c:v>2.6558333333333335E-7</c:v>
                </c:pt>
                <c:pt idx="6">
                  <c:v>3.0837E-7</c:v>
                </c:pt>
                <c:pt idx="7">
                  <c:v>3.3794666666666666E-7</c:v>
                </c:pt>
                <c:pt idx="8">
                  <c:v>3.6078500000000001E-7</c:v>
                </c:pt>
                <c:pt idx="9">
                  <c:v>3.4133666666666669E-7</c:v>
                </c:pt>
                <c:pt idx="10">
                  <c:v>3.6321000000000003E-7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58-4DA7-94BB-278778C2D1C7}"/>
            </c:ext>
          </c:extLst>
        </c:ser>
        <c:ser>
          <c:idx val="1"/>
          <c:order val="1"/>
          <c:tx>
            <c:strRef>
              <c:f>Sheet4!$H$2</c:f>
              <c:strCache>
                <c:ptCount val="1"/>
                <c:pt idx="0">
                  <c:v>500 uM Ave. Current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Sheet4!$A$3:$A$13</c:f>
              <c:numCache>
                <c:formatCode>General</c:formatCode>
                <c:ptCount val="11"/>
                <c:pt idx="0">
                  <c:v>10</c:v>
                </c:pt>
                <c:pt idx="1">
                  <c:v>16</c:v>
                </c:pt>
                <c:pt idx="2">
                  <c:v>20</c:v>
                </c:pt>
                <c:pt idx="3">
                  <c:v>25</c:v>
                </c:pt>
                <c:pt idx="4">
                  <c:v>40</c:v>
                </c:pt>
                <c:pt idx="5">
                  <c:v>60</c:v>
                </c:pt>
                <c:pt idx="6">
                  <c:v>100</c:v>
                </c:pt>
                <c:pt idx="7">
                  <c:v>150</c:v>
                </c:pt>
                <c:pt idx="8">
                  <c:v>180</c:v>
                </c:pt>
                <c:pt idx="9">
                  <c:v>210</c:v>
                </c:pt>
                <c:pt idx="10">
                  <c:v>240</c:v>
                </c:pt>
              </c:numCache>
            </c:numRef>
          </c:xVal>
          <c:yVal>
            <c:numRef>
              <c:f>Sheet4!$H$3:$H$13</c:f>
              <c:numCache>
                <c:formatCode>General</c:formatCode>
                <c:ptCount val="11"/>
                <c:pt idx="0">
                  <c:v>6.8507666666666664E-8</c:v>
                </c:pt>
                <c:pt idx="1">
                  <c:v>1.1571666666666666E-7</c:v>
                </c:pt>
                <c:pt idx="2">
                  <c:v>1.4270333333333332E-7</c:v>
                </c:pt>
                <c:pt idx="3">
                  <c:v>1.7498E-7</c:v>
                </c:pt>
                <c:pt idx="4">
                  <c:v>2.9258999999999995E-7</c:v>
                </c:pt>
                <c:pt idx="5">
                  <c:v>4.0701666666666663E-7</c:v>
                </c:pt>
                <c:pt idx="6">
                  <c:v>5.6156999999999997E-7</c:v>
                </c:pt>
                <c:pt idx="7">
                  <c:v>6.2682333333333332E-7</c:v>
                </c:pt>
                <c:pt idx="8">
                  <c:v>6.6190999999999992E-7</c:v>
                </c:pt>
                <c:pt idx="9">
                  <c:v>6.8002333333333329E-7</c:v>
                </c:pt>
                <c:pt idx="10">
                  <c:v>7.316966666666667E-7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458-4DA7-94BB-278778C2D1C7}"/>
            </c:ext>
          </c:extLst>
        </c:ser>
        <c:ser>
          <c:idx val="2"/>
          <c:order val="2"/>
          <c:tx>
            <c:strRef>
              <c:f>Sheet4!$L$2</c:f>
              <c:strCache>
                <c:ptCount val="1"/>
                <c:pt idx="0">
                  <c:v>2mM Ave. Current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Sheet4!$A$3:$A$13</c:f>
              <c:numCache>
                <c:formatCode>General</c:formatCode>
                <c:ptCount val="11"/>
                <c:pt idx="0">
                  <c:v>10</c:v>
                </c:pt>
                <c:pt idx="1">
                  <c:v>16</c:v>
                </c:pt>
                <c:pt idx="2">
                  <c:v>20</c:v>
                </c:pt>
                <c:pt idx="3">
                  <c:v>25</c:v>
                </c:pt>
                <c:pt idx="4">
                  <c:v>40</c:v>
                </c:pt>
                <c:pt idx="5">
                  <c:v>60</c:v>
                </c:pt>
                <c:pt idx="6">
                  <c:v>100</c:v>
                </c:pt>
                <c:pt idx="7">
                  <c:v>150</c:v>
                </c:pt>
                <c:pt idx="8">
                  <c:v>180</c:v>
                </c:pt>
                <c:pt idx="9">
                  <c:v>210</c:v>
                </c:pt>
                <c:pt idx="10">
                  <c:v>240</c:v>
                </c:pt>
              </c:numCache>
            </c:numRef>
          </c:xVal>
          <c:yVal>
            <c:numRef>
              <c:f>Sheet4!$L$3:$L$13</c:f>
              <c:numCache>
                <c:formatCode>General</c:formatCode>
                <c:ptCount val="11"/>
                <c:pt idx="0">
                  <c:v>7.6016999999999998E-8</c:v>
                </c:pt>
                <c:pt idx="1">
                  <c:v>1.3834999999999999E-7</c:v>
                </c:pt>
                <c:pt idx="2">
                  <c:v>1.7866000000000001E-7</c:v>
                </c:pt>
                <c:pt idx="3">
                  <c:v>2.2746666666666667E-7</c:v>
                </c:pt>
                <c:pt idx="4">
                  <c:v>3.9422000000000005E-7</c:v>
                </c:pt>
                <c:pt idx="5">
                  <c:v>5.4936666666666668E-7</c:v>
                </c:pt>
                <c:pt idx="6">
                  <c:v>7.2360666666666669E-7</c:v>
                </c:pt>
                <c:pt idx="7">
                  <c:v>8.207766666666667E-7</c:v>
                </c:pt>
                <c:pt idx="8">
                  <c:v>8.7476999999999999E-7</c:v>
                </c:pt>
                <c:pt idx="9">
                  <c:v>9.2353333333333344E-7</c:v>
                </c:pt>
                <c:pt idx="10">
                  <c:v>9.7526000000000017E-7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458-4DA7-94BB-278778C2D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255520"/>
        <c:axId val="662260800"/>
      </c:scatterChart>
      <c:valAx>
        <c:axId val="662255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260800"/>
        <c:crosses val="autoZero"/>
        <c:crossBetween val="midCat"/>
      </c:valAx>
      <c:valAx>
        <c:axId val="66226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255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Sheet4!$D$2</c:f>
              <c:strCache>
                <c:ptCount val="1"/>
                <c:pt idx="0">
                  <c:v>Blank Current/Frequency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Sheet4!$B$3:$B$13</c:f>
              <c:numCache>
                <c:formatCode>General</c:formatCode>
                <c:ptCount val="11"/>
                <c:pt idx="0">
                  <c:v>0.1</c:v>
                </c:pt>
                <c:pt idx="1">
                  <c:v>6.25E-2</c:v>
                </c:pt>
                <c:pt idx="2">
                  <c:v>0.05</c:v>
                </c:pt>
                <c:pt idx="3">
                  <c:v>0.04</c:v>
                </c:pt>
                <c:pt idx="4">
                  <c:v>2.5000000000000001E-2</c:v>
                </c:pt>
                <c:pt idx="5">
                  <c:v>1.6666666666666666E-2</c:v>
                </c:pt>
                <c:pt idx="6">
                  <c:v>0.01</c:v>
                </c:pt>
                <c:pt idx="7">
                  <c:v>6.6666666666666671E-3</c:v>
                </c:pt>
                <c:pt idx="8">
                  <c:v>5.5555555555555558E-3</c:v>
                </c:pt>
                <c:pt idx="9">
                  <c:v>4.7619047619047623E-3</c:v>
                </c:pt>
                <c:pt idx="10">
                  <c:v>4.1666666666666666E-3</c:v>
                </c:pt>
              </c:numCache>
            </c:numRef>
          </c:xVal>
          <c:yVal>
            <c:numRef>
              <c:f>Sheet4!$D$3:$D$13</c:f>
              <c:numCache>
                <c:formatCode>General</c:formatCode>
                <c:ptCount val="11"/>
                <c:pt idx="0">
                  <c:v>6.4480666666666676E-9</c:v>
                </c:pt>
                <c:pt idx="1">
                  <c:v>7.552500000000001E-9</c:v>
                </c:pt>
                <c:pt idx="2">
                  <c:v>7.366333333333333E-9</c:v>
                </c:pt>
                <c:pt idx="3">
                  <c:v>6.9463999999999991E-9</c:v>
                </c:pt>
                <c:pt idx="4">
                  <c:v>5.654333333333334E-9</c:v>
                </c:pt>
                <c:pt idx="5">
                  <c:v>4.4263888888888891E-9</c:v>
                </c:pt>
                <c:pt idx="6">
                  <c:v>3.0837E-9</c:v>
                </c:pt>
                <c:pt idx="7">
                  <c:v>2.2529777777777779E-9</c:v>
                </c:pt>
                <c:pt idx="8">
                  <c:v>2.0043611111111113E-9</c:v>
                </c:pt>
                <c:pt idx="9">
                  <c:v>1.6254126984126986E-9</c:v>
                </c:pt>
                <c:pt idx="10">
                  <c:v>1.5133750000000001E-9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00-4917-8E8F-36AEE1E30CE1}"/>
            </c:ext>
          </c:extLst>
        </c:ser>
        <c:ser>
          <c:idx val="1"/>
          <c:order val="1"/>
          <c:tx>
            <c:strRef>
              <c:f>Sheet4!$M$2</c:f>
              <c:strCache>
                <c:ptCount val="1"/>
                <c:pt idx="0">
                  <c:v>2mM Current/Frequency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Sheet4!$B$3:$B$13</c:f>
              <c:numCache>
                <c:formatCode>General</c:formatCode>
                <c:ptCount val="11"/>
                <c:pt idx="0">
                  <c:v>0.1</c:v>
                </c:pt>
                <c:pt idx="1">
                  <c:v>6.25E-2</c:v>
                </c:pt>
                <c:pt idx="2">
                  <c:v>0.05</c:v>
                </c:pt>
                <c:pt idx="3">
                  <c:v>0.04</c:v>
                </c:pt>
                <c:pt idx="4">
                  <c:v>2.5000000000000001E-2</c:v>
                </c:pt>
                <c:pt idx="5">
                  <c:v>1.6666666666666666E-2</c:v>
                </c:pt>
                <c:pt idx="6">
                  <c:v>0.01</c:v>
                </c:pt>
                <c:pt idx="7">
                  <c:v>6.6666666666666671E-3</c:v>
                </c:pt>
                <c:pt idx="8">
                  <c:v>5.5555555555555558E-3</c:v>
                </c:pt>
                <c:pt idx="9">
                  <c:v>4.7619047619047623E-3</c:v>
                </c:pt>
                <c:pt idx="10">
                  <c:v>4.1666666666666666E-3</c:v>
                </c:pt>
              </c:numCache>
            </c:numRef>
          </c:xVal>
          <c:yVal>
            <c:numRef>
              <c:f>Sheet4!$M$3:$M$13</c:f>
              <c:numCache>
                <c:formatCode>General</c:formatCode>
                <c:ptCount val="11"/>
                <c:pt idx="0">
                  <c:v>7.6016999999999995E-9</c:v>
                </c:pt>
                <c:pt idx="1">
                  <c:v>8.6468749999999995E-9</c:v>
                </c:pt>
                <c:pt idx="2">
                  <c:v>8.9330000000000013E-9</c:v>
                </c:pt>
                <c:pt idx="3">
                  <c:v>9.0986666666666667E-9</c:v>
                </c:pt>
                <c:pt idx="4">
                  <c:v>9.8555000000000018E-9</c:v>
                </c:pt>
                <c:pt idx="5">
                  <c:v>9.1561111111111119E-9</c:v>
                </c:pt>
                <c:pt idx="6">
                  <c:v>7.2360666666666669E-9</c:v>
                </c:pt>
                <c:pt idx="7">
                  <c:v>5.4718444444444451E-9</c:v>
                </c:pt>
                <c:pt idx="8">
                  <c:v>4.859833333333333E-9</c:v>
                </c:pt>
                <c:pt idx="9">
                  <c:v>4.3977777777777782E-9</c:v>
                </c:pt>
                <c:pt idx="10">
                  <c:v>4.0635833333333343E-9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600-4917-8E8F-36AEE1E30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267840"/>
        <c:axId val="662266432"/>
      </c:scatterChart>
      <c:valAx>
        <c:axId val="66226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266432"/>
        <c:crosses val="autoZero"/>
        <c:crossBetween val="midCat"/>
      </c:valAx>
      <c:valAx>
        <c:axId val="66226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267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1/Frequency vs Norm. Current/Frequency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Sheet4!$Q$2</c:f>
              <c:strCache>
                <c:ptCount val="1"/>
                <c:pt idx="0">
                  <c:v>Unbound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Sheet4!$B$3:$B$13</c:f>
              <c:numCache>
                <c:formatCode>General</c:formatCode>
                <c:ptCount val="11"/>
                <c:pt idx="0">
                  <c:v>0.1</c:v>
                </c:pt>
                <c:pt idx="1">
                  <c:v>6.25E-2</c:v>
                </c:pt>
                <c:pt idx="2">
                  <c:v>0.05</c:v>
                </c:pt>
                <c:pt idx="3">
                  <c:v>0.04</c:v>
                </c:pt>
                <c:pt idx="4">
                  <c:v>2.5000000000000001E-2</c:v>
                </c:pt>
                <c:pt idx="5">
                  <c:v>1.6666666666666666E-2</c:v>
                </c:pt>
                <c:pt idx="6">
                  <c:v>0.01</c:v>
                </c:pt>
                <c:pt idx="7">
                  <c:v>6.6666666666666671E-3</c:v>
                </c:pt>
                <c:pt idx="8">
                  <c:v>5.5555555555555558E-3</c:v>
                </c:pt>
                <c:pt idx="9">
                  <c:v>4.7619047619047623E-3</c:v>
                </c:pt>
                <c:pt idx="10">
                  <c:v>4.1666666666666666E-3</c:v>
                </c:pt>
              </c:numCache>
            </c:numRef>
          </c:xVal>
          <c:yVal>
            <c:numRef>
              <c:f>Sheet4!$Q$3:$Q$13</c:f>
              <c:numCache>
                <c:formatCode>General</c:formatCode>
                <c:ptCount val="11"/>
                <c:pt idx="0">
                  <c:v>0.85376586119386522</c:v>
                </c:pt>
                <c:pt idx="1">
                  <c:v>1</c:v>
                </c:pt>
                <c:pt idx="2">
                  <c:v>0.97535032549928258</c:v>
                </c:pt>
                <c:pt idx="3">
                  <c:v>0.91974842767295573</c:v>
                </c:pt>
                <c:pt idx="4">
                  <c:v>0.74867041818382429</c:v>
                </c:pt>
                <c:pt idx="5">
                  <c:v>0.58608260693662872</c:v>
                </c:pt>
                <c:pt idx="6">
                  <c:v>0.40830188679245277</c:v>
                </c:pt>
                <c:pt idx="7">
                  <c:v>0.29830887491264846</c:v>
                </c:pt>
                <c:pt idx="8">
                  <c:v>0.26539041524145796</c:v>
                </c:pt>
                <c:pt idx="9">
                  <c:v>0.21521518681399515</c:v>
                </c:pt>
                <c:pt idx="10">
                  <c:v>0.20038066865276397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A2-4CA1-9F56-410AF09F00C7}"/>
            </c:ext>
          </c:extLst>
        </c:ser>
        <c:ser>
          <c:idx val="1"/>
          <c:order val="1"/>
          <c:tx>
            <c:strRef>
              <c:f>Sheet4!$R$2</c:f>
              <c:strCache>
                <c:ptCount val="1"/>
                <c:pt idx="0">
                  <c:v>Bound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Sheet4!$B$3:$B$13</c:f>
              <c:numCache>
                <c:formatCode>General</c:formatCode>
                <c:ptCount val="11"/>
                <c:pt idx="0">
                  <c:v>0.1</c:v>
                </c:pt>
                <c:pt idx="1">
                  <c:v>6.25E-2</c:v>
                </c:pt>
                <c:pt idx="2">
                  <c:v>0.05</c:v>
                </c:pt>
                <c:pt idx="3">
                  <c:v>0.04</c:v>
                </c:pt>
                <c:pt idx="4">
                  <c:v>2.5000000000000001E-2</c:v>
                </c:pt>
                <c:pt idx="5">
                  <c:v>1.6666666666666666E-2</c:v>
                </c:pt>
                <c:pt idx="6">
                  <c:v>0.01</c:v>
                </c:pt>
                <c:pt idx="7">
                  <c:v>6.6666666666666671E-3</c:v>
                </c:pt>
                <c:pt idx="8">
                  <c:v>5.5555555555555558E-3</c:v>
                </c:pt>
                <c:pt idx="9">
                  <c:v>4.7619047619047623E-3</c:v>
                </c:pt>
                <c:pt idx="10">
                  <c:v>4.1666666666666666E-3</c:v>
                </c:pt>
              </c:numCache>
            </c:numRef>
          </c:xVal>
          <c:yVal>
            <c:numRef>
              <c:f>Sheet4!$R$3:$R$13</c:f>
              <c:numCache>
                <c:formatCode>General</c:formatCode>
                <c:ptCount val="11"/>
                <c:pt idx="0">
                  <c:v>0.77131550910659008</c:v>
                </c:pt>
                <c:pt idx="1">
                  <c:v>0.87736543047029558</c:v>
                </c:pt>
                <c:pt idx="2">
                  <c:v>0.9063974430521029</c:v>
                </c:pt>
                <c:pt idx="3">
                  <c:v>0.92320700793127342</c:v>
                </c:pt>
                <c:pt idx="4">
                  <c:v>1</c:v>
                </c:pt>
                <c:pt idx="5">
                  <c:v>0.92903567663853792</c:v>
                </c:pt>
                <c:pt idx="6">
                  <c:v>0.73421608915495562</c:v>
                </c:pt>
                <c:pt idx="7">
                  <c:v>0.55520718831560489</c:v>
                </c:pt>
                <c:pt idx="8">
                  <c:v>0.49310875484078254</c:v>
                </c:pt>
                <c:pt idx="9">
                  <c:v>0.44622573971668383</c:v>
                </c:pt>
                <c:pt idx="10">
                  <c:v>0.41231630392505031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A2-4CA1-9F56-410AF09F0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275936"/>
        <c:axId val="662270656"/>
      </c:scatterChart>
      <c:valAx>
        <c:axId val="662275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270656"/>
        <c:crosses val="autoZero"/>
        <c:crossBetween val="midCat"/>
      </c:valAx>
      <c:valAx>
        <c:axId val="66227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275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Frequency vs Norm. Current/Frequency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Sheet4!$Q$2</c:f>
              <c:strCache>
                <c:ptCount val="1"/>
                <c:pt idx="0">
                  <c:v>Unbound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Sheet4!$A$3:$A$13</c:f>
              <c:numCache>
                <c:formatCode>General</c:formatCode>
                <c:ptCount val="11"/>
                <c:pt idx="0">
                  <c:v>10</c:v>
                </c:pt>
                <c:pt idx="1">
                  <c:v>16</c:v>
                </c:pt>
                <c:pt idx="2">
                  <c:v>20</c:v>
                </c:pt>
                <c:pt idx="3">
                  <c:v>25</c:v>
                </c:pt>
                <c:pt idx="4">
                  <c:v>40</c:v>
                </c:pt>
                <c:pt idx="5">
                  <c:v>60</c:v>
                </c:pt>
                <c:pt idx="6">
                  <c:v>100</c:v>
                </c:pt>
                <c:pt idx="7">
                  <c:v>150</c:v>
                </c:pt>
                <c:pt idx="8">
                  <c:v>180</c:v>
                </c:pt>
                <c:pt idx="9">
                  <c:v>210</c:v>
                </c:pt>
                <c:pt idx="10">
                  <c:v>240</c:v>
                </c:pt>
              </c:numCache>
            </c:numRef>
          </c:xVal>
          <c:yVal>
            <c:numRef>
              <c:f>Sheet4!$Q$3:$Q$13</c:f>
              <c:numCache>
                <c:formatCode>General</c:formatCode>
                <c:ptCount val="11"/>
                <c:pt idx="0">
                  <c:v>0.85376586119386522</c:v>
                </c:pt>
                <c:pt idx="1">
                  <c:v>1</c:v>
                </c:pt>
                <c:pt idx="2">
                  <c:v>0.97535032549928258</c:v>
                </c:pt>
                <c:pt idx="3">
                  <c:v>0.91974842767295573</c:v>
                </c:pt>
                <c:pt idx="4">
                  <c:v>0.74867041818382429</c:v>
                </c:pt>
                <c:pt idx="5">
                  <c:v>0.58608260693662872</c:v>
                </c:pt>
                <c:pt idx="6">
                  <c:v>0.40830188679245277</c:v>
                </c:pt>
                <c:pt idx="7">
                  <c:v>0.29830887491264846</c:v>
                </c:pt>
                <c:pt idx="8">
                  <c:v>0.26539041524145796</c:v>
                </c:pt>
                <c:pt idx="9">
                  <c:v>0.21521518681399515</c:v>
                </c:pt>
                <c:pt idx="10">
                  <c:v>0.20038066865276397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9C-4A5D-9E15-82F04006AD97}"/>
            </c:ext>
          </c:extLst>
        </c:ser>
        <c:ser>
          <c:idx val="1"/>
          <c:order val="1"/>
          <c:tx>
            <c:strRef>
              <c:f>Sheet4!$R$2</c:f>
              <c:strCache>
                <c:ptCount val="1"/>
                <c:pt idx="0">
                  <c:v>Bound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Sheet4!$A$3:$A$13</c:f>
              <c:numCache>
                <c:formatCode>General</c:formatCode>
                <c:ptCount val="11"/>
                <c:pt idx="0">
                  <c:v>10</c:v>
                </c:pt>
                <c:pt idx="1">
                  <c:v>16</c:v>
                </c:pt>
                <c:pt idx="2">
                  <c:v>20</c:v>
                </c:pt>
                <c:pt idx="3">
                  <c:v>25</c:v>
                </c:pt>
                <c:pt idx="4">
                  <c:v>40</c:v>
                </c:pt>
                <c:pt idx="5">
                  <c:v>60</c:v>
                </c:pt>
                <c:pt idx="6">
                  <c:v>100</c:v>
                </c:pt>
                <c:pt idx="7">
                  <c:v>150</c:v>
                </c:pt>
                <c:pt idx="8">
                  <c:v>180</c:v>
                </c:pt>
                <c:pt idx="9">
                  <c:v>210</c:v>
                </c:pt>
                <c:pt idx="10">
                  <c:v>240</c:v>
                </c:pt>
              </c:numCache>
            </c:numRef>
          </c:xVal>
          <c:yVal>
            <c:numRef>
              <c:f>Sheet4!$R$3:$R$13</c:f>
              <c:numCache>
                <c:formatCode>General</c:formatCode>
                <c:ptCount val="11"/>
                <c:pt idx="0">
                  <c:v>0.77131550910659008</c:v>
                </c:pt>
                <c:pt idx="1">
                  <c:v>0.87736543047029558</c:v>
                </c:pt>
                <c:pt idx="2">
                  <c:v>0.9063974430521029</c:v>
                </c:pt>
                <c:pt idx="3">
                  <c:v>0.92320700793127342</c:v>
                </c:pt>
                <c:pt idx="4">
                  <c:v>1</c:v>
                </c:pt>
                <c:pt idx="5">
                  <c:v>0.92903567663853792</c:v>
                </c:pt>
                <c:pt idx="6">
                  <c:v>0.73421608915495562</c:v>
                </c:pt>
                <c:pt idx="7">
                  <c:v>0.55520718831560489</c:v>
                </c:pt>
                <c:pt idx="8">
                  <c:v>0.49310875484078254</c:v>
                </c:pt>
                <c:pt idx="9">
                  <c:v>0.44622573971668383</c:v>
                </c:pt>
                <c:pt idx="10">
                  <c:v>0.41231630392505031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9C-4A5D-9E15-82F04006A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278400"/>
        <c:axId val="662280864"/>
      </c:scatterChart>
      <c:valAx>
        <c:axId val="6622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280864"/>
        <c:crosses val="autoZero"/>
        <c:crossBetween val="midCat"/>
      </c:valAx>
      <c:valAx>
        <c:axId val="66228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2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Sheet4!$S$2</c:f>
              <c:strCache>
                <c:ptCount val="1"/>
                <c:pt idx="0">
                  <c:v>Unbound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Sheet4!$A$3:$A$13</c:f>
              <c:numCache>
                <c:formatCode>General</c:formatCode>
                <c:ptCount val="11"/>
                <c:pt idx="0">
                  <c:v>10</c:v>
                </c:pt>
                <c:pt idx="1">
                  <c:v>16</c:v>
                </c:pt>
                <c:pt idx="2">
                  <c:v>20</c:v>
                </c:pt>
                <c:pt idx="3">
                  <c:v>25</c:v>
                </c:pt>
                <c:pt idx="4">
                  <c:v>40</c:v>
                </c:pt>
                <c:pt idx="5">
                  <c:v>60</c:v>
                </c:pt>
                <c:pt idx="6">
                  <c:v>100</c:v>
                </c:pt>
                <c:pt idx="7">
                  <c:v>150</c:v>
                </c:pt>
                <c:pt idx="8">
                  <c:v>180</c:v>
                </c:pt>
                <c:pt idx="9">
                  <c:v>210</c:v>
                </c:pt>
                <c:pt idx="10">
                  <c:v>240</c:v>
                </c:pt>
              </c:numCache>
            </c:numRef>
          </c:xVal>
          <c:yVal>
            <c:numRef>
              <c:f>Sheet4!$S$3:$S$13</c:f>
              <c:numCache>
                <c:formatCode>General</c:formatCode>
                <c:ptCount val="11"/>
                <c:pt idx="0">
                  <c:v>0.80975204173315984</c:v>
                </c:pt>
                <c:pt idx="1">
                  <c:v>1</c:v>
                </c:pt>
                <c:pt idx="2">
                  <c:v>0.99981493650176356</c:v>
                </c:pt>
                <c:pt idx="3">
                  <c:v>0.96117153240622777</c:v>
                </c:pt>
                <c:pt idx="4">
                  <c:v>0.80948740987094725</c:v>
                </c:pt>
                <c:pt idx="5">
                  <c:v>0.6495758588987679</c:v>
                </c:pt>
                <c:pt idx="6">
                  <c:v>0.45792755702771926</c:v>
                </c:pt>
                <c:pt idx="7">
                  <c:v>0.33974916594772026</c:v>
                </c:pt>
                <c:pt idx="8">
                  <c:v>0.30927358851831488</c:v>
                </c:pt>
                <c:pt idx="9">
                  <c:v>0.23295437250297851</c:v>
                </c:pt>
                <c:pt idx="10">
                  <c:v>0.22579534837980036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AC-4BB7-AA27-D650A4F3FD30}"/>
            </c:ext>
          </c:extLst>
        </c:ser>
        <c:ser>
          <c:idx val="1"/>
          <c:order val="1"/>
          <c:tx>
            <c:strRef>
              <c:f>Sheet4!$T$2</c:f>
              <c:strCache>
                <c:ptCount val="1"/>
                <c:pt idx="0">
                  <c:v>Bound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Sheet4!$A$3:$A$13</c:f>
              <c:numCache>
                <c:formatCode>General</c:formatCode>
                <c:ptCount val="11"/>
                <c:pt idx="0">
                  <c:v>10</c:v>
                </c:pt>
                <c:pt idx="1">
                  <c:v>16</c:v>
                </c:pt>
                <c:pt idx="2">
                  <c:v>20</c:v>
                </c:pt>
                <c:pt idx="3">
                  <c:v>25</c:v>
                </c:pt>
                <c:pt idx="4">
                  <c:v>40</c:v>
                </c:pt>
                <c:pt idx="5">
                  <c:v>60</c:v>
                </c:pt>
                <c:pt idx="6">
                  <c:v>100</c:v>
                </c:pt>
                <c:pt idx="7">
                  <c:v>150</c:v>
                </c:pt>
                <c:pt idx="8">
                  <c:v>180</c:v>
                </c:pt>
                <c:pt idx="9">
                  <c:v>210</c:v>
                </c:pt>
                <c:pt idx="10">
                  <c:v>240</c:v>
                </c:pt>
              </c:numCache>
            </c:numRef>
          </c:xVal>
          <c:yVal>
            <c:numRef>
              <c:f>Sheet4!$T$3:$T$13</c:f>
              <c:numCache>
                <c:formatCode>General</c:formatCode>
                <c:ptCount val="11"/>
                <c:pt idx="0">
                  <c:v>0.61563506867898932</c:v>
                </c:pt>
                <c:pt idx="1">
                  <c:v>0.69937605362647015</c:v>
                </c:pt>
                <c:pt idx="2">
                  <c:v>0.73522927909505331</c:v>
                </c:pt>
                <c:pt idx="3">
                  <c:v>0.7876547396981517</c:v>
                </c:pt>
                <c:pt idx="4">
                  <c:v>1</c:v>
                </c:pt>
                <c:pt idx="5">
                  <c:v>0.97717350464011277</c:v>
                </c:pt>
                <c:pt idx="6">
                  <c:v>0.7113806621512434</c:v>
                </c:pt>
                <c:pt idx="7">
                  <c:v>0.43444888893322303</c:v>
                </c:pt>
                <c:pt idx="8">
                  <c:v>0.38946578574904051</c:v>
                </c:pt>
                <c:pt idx="9">
                  <c:v>0.35358243687503832</c:v>
                </c:pt>
                <c:pt idx="10">
                  <c:v>0.32866828264288594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4AC-4BB7-AA27-D650A4F3F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6322111"/>
        <c:axId val="1616320671"/>
      </c:scatterChart>
      <c:valAx>
        <c:axId val="1616322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320671"/>
        <c:crosses val="autoZero"/>
        <c:crossBetween val="midCat"/>
      </c:valAx>
      <c:valAx>
        <c:axId val="161632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322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Sheet5!$M$2</c:f>
              <c:strCache>
                <c:ptCount val="1"/>
                <c:pt idx="0">
                  <c:v>Unbound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Sheet5!$B$3:$B$13</c:f>
              <c:numCache>
                <c:formatCode>0.000</c:formatCode>
                <c:ptCount val="11"/>
                <c:pt idx="0">
                  <c:v>0.1</c:v>
                </c:pt>
                <c:pt idx="1">
                  <c:v>6.25E-2</c:v>
                </c:pt>
                <c:pt idx="2">
                  <c:v>0.05</c:v>
                </c:pt>
                <c:pt idx="3">
                  <c:v>0.04</c:v>
                </c:pt>
                <c:pt idx="4">
                  <c:v>2.5000000000000001E-2</c:v>
                </c:pt>
                <c:pt idx="5">
                  <c:v>1.6666666666666666E-2</c:v>
                </c:pt>
                <c:pt idx="6">
                  <c:v>0.01</c:v>
                </c:pt>
                <c:pt idx="7">
                  <c:v>6.6666666666666671E-3</c:v>
                </c:pt>
                <c:pt idx="8">
                  <c:v>5.5555555555555558E-3</c:v>
                </c:pt>
                <c:pt idx="9">
                  <c:v>4.7619047619047623E-3</c:v>
                </c:pt>
                <c:pt idx="10">
                  <c:v>4.1666666666666666E-3</c:v>
                </c:pt>
              </c:numCache>
            </c:numRef>
          </c:xVal>
          <c:yVal>
            <c:numRef>
              <c:f>Sheet5!$M$3:$M$13</c:f>
              <c:numCache>
                <c:formatCode>0.00</c:formatCode>
                <c:ptCount val="11"/>
                <c:pt idx="0">
                  <c:v>0.85376586119386499</c:v>
                </c:pt>
                <c:pt idx="1">
                  <c:v>1</c:v>
                </c:pt>
                <c:pt idx="2">
                  <c:v>0.97535032549928258</c:v>
                </c:pt>
                <c:pt idx="3">
                  <c:v>0.91974842767295573</c:v>
                </c:pt>
                <c:pt idx="4">
                  <c:v>0.74867041818382429</c:v>
                </c:pt>
                <c:pt idx="5">
                  <c:v>0.58608260693662872</c:v>
                </c:pt>
                <c:pt idx="6">
                  <c:v>0.40830188679245277</c:v>
                </c:pt>
                <c:pt idx="7">
                  <c:v>0.29830887491264846</c:v>
                </c:pt>
                <c:pt idx="8">
                  <c:v>0.26539041524145796</c:v>
                </c:pt>
                <c:pt idx="9">
                  <c:v>0.21521518681399515</c:v>
                </c:pt>
                <c:pt idx="10">
                  <c:v>0.20038066865276397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AD-41A0-A7C1-82BB7F89FA5E}"/>
            </c:ext>
          </c:extLst>
        </c:ser>
        <c:ser>
          <c:idx val="1"/>
          <c:order val="1"/>
          <c:tx>
            <c:strRef>
              <c:f>Sheet5!$N$2</c:f>
              <c:strCache>
                <c:ptCount val="1"/>
                <c:pt idx="0">
                  <c:v>Bound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Sheet5!$B$3:$B$13</c:f>
              <c:numCache>
                <c:formatCode>0.000</c:formatCode>
                <c:ptCount val="11"/>
                <c:pt idx="0">
                  <c:v>0.1</c:v>
                </c:pt>
                <c:pt idx="1">
                  <c:v>6.25E-2</c:v>
                </c:pt>
                <c:pt idx="2">
                  <c:v>0.05</c:v>
                </c:pt>
                <c:pt idx="3">
                  <c:v>0.04</c:v>
                </c:pt>
                <c:pt idx="4">
                  <c:v>2.5000000000000001E-2</c:v>
                </c:pt>
                <c:pt idx="5">
                  <c:v>1.6666666666666666E-2</c:v>
                </c:pt>
                <c:pt idx="6">
                  <c:v>0.01</c:v>
                </c:pt>
                <c:pt idx="7">
                  <c:v>6.6666666666666671E-3</c:v>
                </c:pt>
                <c:pt idx="8">
                  <c:v>5.5555555555555558E-3</c:v>
                </c:pt>
                <c:pt idx="9">
                  <c:v>4.7619047619047623E-3</c:v>
                </c:pt>
                <c:pt idx="10">
                  <c:v>4.1666666666666666E-3</c:v>
                </c:pt>
              </c:numCache>
            </c:numRef>
          </c:xVal>
          <c:yVal>
            <c:numRef>
              <c:f>Sheet5!$N$3:$N$13</c:f>
              <c:numCache>
                <c:formatCode>0.00</c:formatCode>
                <c:ptCount val="11"/>
                <c:pt idx="0">
                  <c:v>0.77131550910659008</c:v>
                </c:pt>
                <c:pt idx="1">
                  <c:v>0.87736543047029558</c:v>
                </c:pt>
                <c:pt idx="2">
                  <c:v>0.9063974430521029</c:v>
                </c:pt>
                <c:pt idx="3">
                  <c:v>0.92320700793127342</c:v>
                </c:pt>
                <c:pt idx="4">
                  <c:v>1</c:v>
                </c:pt>
                <c:pt idx="5">
                  <c:v>0.92903567663853792</c:v>
                </c:pt>
                <c:pt idx="6">
                  <c:v>0.73421608915495562</c:v>
                </c:pt>
                <c:pt idx="7">
                  <c:v>0.55520718831560489</c:v>
                </c:pt>
                <c:pt idx="8">
                  <c:v>0.49310875484078254</c:v>
                </c:pt>
                <c:pt idx="9">
                  <c:v>0.44622573971668383</c:v>
                </c:pt>
                <c:pt idx="10">
                  <c:v>0.41231630392505031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EAD-41A0-A7C1-82BB7F89F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944751"/>
        <c:axId val="939929871"/>
      </c:scatterChart>
      <c:valAx>
        <c:axId val="939944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929871"/>
        <c:crosses val="autoZero"/>
        <c:crossBetween val="midCat"/>
        <c:majorUnit val="1.0000000000000002E-2"/>
      </c:valAx>
      <c:valAx>
        <c:axId val="93992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944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chart" Target="../charts/chart8.xml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104775</xdr:rowOff>
    </xdr:from>
    <xdr:to>
      <xdr:col>6</xdr:col>
      <xdr:colOff>371475</xdr:colOff>
      <xdr:row>31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419100</xdr:colOff>
      <xdr:row>21</xdr:row>
      <xdr:rowOff>19050</xdr:rowOff>
    </xdr:from>
    <xdr:to>
      <xdr:col>10</xdr:col>
      <xdr:colOff>295275</xdr:colOff>
      <xdr:row>35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334735</xdr:colOff>
      <xdr:row>18</xdr:row>
      <xdr:rowOff>155801</xdr:rowOff>
    </xdr:from>
    <xdr:to>
      <xdr:col>25</xdr:col>
      <xdr:colOff>523875</xdr:colOff>
      <xdr:row>33</xdr:row>
      <xdr:rowOff>41501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161925</xdr:colOff>
      <xdr:row>29</xdr:row>
      <xdr:rowOff>90487</xdr:rowOff>
    </xdr:from>
    <xdr:to>
      <xdr:col>5</xdr:col>
      <xdr:colOff>257175</xdr:colOff>
      <xdr:row>43</xdr:row>
      <xdr:rowOff>166687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676275</xdr:colOff>
      <xdr:row>16</xdr:row>
      <xdr:rowOff>80962</xdr:rowOff>
    </xdr:from>
    <xdr:to>
      <xdr:col>16</xdr:col>
      <xdr:colOff>485775</xdr:colOff>
      <xdr:row>30</xdr:row>
      <xdr:rowOff>157162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180975</xdr:colOff>
      <xdr:row>15</xdr:row>
      <xdr:rowOff>100012</xdr:rowOff>
    </xdr:from>
    <xdr:to>
      <xdr:col>12</xdr:col>
      <xdr:colOff>228600</xdr:colOff>
      <xdr:row>29</xdr:row>
      <xdr:rowOff>176212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925285</xdr:colOff>
      <xdr:row>10</xdr:row>
      <xdr:rowOff>136072</xdr:rowOff>
    </xdr:from>
    <xdr:to>
      <xdr:col>8</xdr:col>
      <xdr:colOff>315685</xdr:colOff>
      <xdr:row>25</xdr:row>
      <xdr:rowOff>103414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36767E-D65B-1882-C0FB-0883B7FB7D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388620</xdr:colOff>
      <xdr:row>14</xdr:row>
      <xdr:rowOff>19050</xdr:rowOff>
    </xdr:from>
    <xdr:to>
      <xdr:col>15</xdr:col>
      <xdr:colOff>441960</xdr:colOff>
      <xdr:row>32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243840</xdr:colOff>
      <xdr:row>28</xdr:row>
      <xdr:rowOff>152400</xdr:rowOff>
    </xdr:from>
    <xdr:to>
      <xdr:col>5</xdr:col>
      <xdr:colOff>449580</xdr:colOff>
      <xdr:row>30</xdr:row>
      <xdr:rowOff>160020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4220" y="5295900"/>
          <a:ext cx="255270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152400</xdr:colOff>
      <xdr:row>33</xdr:row>
      <xdr:rowOff>144780</xdr:rowOff>
    </xdr:from>
    <xdr:to>
      <xdr:col>4</xdr:col>
      <xdr:colOff>419100</xdr:colOff>
      <xdr:row>36</xdr:row>
      <xdr:rowOff>22860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2780" y="6187440"/>
          <a:ext cx="171450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1066800</xdr:colOff>
          <xdr:row>36</xdr:row>
          <xdr:rowOff>137160</xdr:rowOff>
        </xdr:from>
        <xdr:to>
          <xdr:col>5</xdr:col>
          <xdr:colOff>601980</xdr:colOff>
          <xdr:row>38</xdr:row>
          <xdr:rowOff>53340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3</xdr:col>
      <xdr:colOff>114300</xdr:colOff>
      <xdr:row>21</xdr:row>
      <xdr:rowOff>152400</xdr:rowOff>
    </xdr:from>
    <xdr:to>
      <xdr:col>6</xdr:col>
      <xdr:colOff>792480</xdr:colOff>
      <xdr:row>24</xdr:row>
      <xdr:rowOff>30480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4680" y="4000500"/>
          <a:ext cx="38176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167640</xdr:colOff>
      <xdr:row>23</xdr:row>
      <xdr:rowOff>160020</xdr:rowOff>
    </xdr:from>
    <xdr:to>
      <xdr:col>6</xdr:col>
      <xdr:colOff>571500</xdr:colOff>
      <xdr:row>26</xdr:row>
      <xdr:rowOff>30480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8020" y="4381500"/>
          <a:ext cx="354330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5C2C-E2FE-4047-999A-0BA803E3B337}">
  <dimension ref="A1:AD38"/>
  <sheetViews>
    <sheetView zoomScaleNormal="100" workbookViewId="0">
      <selection activeCell="AA1" activeCellId="2" sqref="G1:J38 Q1:T38 AA1:AD38"/>
    </sheetView>
  </sheetViews>
  <sheetFormatPr defaultColWidth="9.109375" defaultRowHeight="14.4" x14ac:dyDescent="0.3"/>
  <cols>
    <col min="1" max="2" width="6.6640625" style="1" bestFit="1" customWidth="1"/>
    <col min="3" max="3" width="4.44140625" style="1" bestFit="1" customWidth="1"/>
    <col min="4" max="4" width="8.6640625" style="1" bestFit="1" customWidth="1"/>
    <col min="5" max="5" width="9" style="1" bestFit="1" customWidth="1"/>
    <col min="6" max="6" width="8.33203125" style="1" bestFit="1" customWidth="1"/>
    <col min="7" max="7" width="11.88671875" style="1" bestFit="1" customWidth="1"/>
    <col min="8" max="8" width="9" style="1" bestFit="1" customWidth="1"/>
    <col min="9" max="9" width="6" style="1" bestFit="1" customWidth="1"/>
    <col min="10" max="10" width="9.33203125" style="1" bestFit="1" customWidth="1"/>
    <col min="11" max="12" width="6.6640625" style="1" bestFit="1" customWidth="1"/>
    <col min="13" max="13" width="4.6640625" style="1" bestFit="1" customWidth="1"/>
    <col min="14" max="14" width="8.6640625" style="1" bestFit="1" customWidth="1"/>
    <col min="15" max="15" width="9" style="1" bestFit="1" customWidth="1"/>
    <col min="16" max="16" width="8.33203125" style="1" bestFit="1" customWidth="1"/>
    <col min="17" max="17" width="11.88671875" style="1" bestFit="1" customWidth="1"/>
    <col min="18" max="18" width="9" style="1" bestFit="1" customWidth="1"/>
    <col min="19" max="19" width="6" style="1" bestFit="1" customWidth="1"/>
    <col min="20" max="20" width="9" style="1" bestFit="1" customWidth="1"/>
    <col min="21" max="22" width="6.6640625" style="1" bestFit="1" customWidth="1"/>
    <col min="23" max="23" width="4.44140625" style="1" bestFit="1" customWidth="1"/>
    <col min="24" max="24" width="8.6640625" style="1" bestFit="1" customWidth="1"/>
    <col min="25" max="25" width="9" style="1" bestFit="1" customWidth="1"/>
    <col min="26" max="26" width="8.33203125" style="1" bestFit="1" customWidth="1"/>
    <col min="27" max="27" width="11.88671875" style="1" bestFit="1" customWidth="1"/>
    <col min="28" max="28" width="9" style="1" bestFit="1" customWidth="1"/>
    <col min="29" max="29" width="6" style="1" bestFit="1" customWidth="1"/>
    <col min="30" max="30" width="9" style="1" bestFit="1" customWidth="1"/>
    <col min="31" max="16384" width="9.109375" style="1"/>
  </cols>
  <sheetData>
    <row r="1" spans="1:30" ht="18.600000000000001" thickBot="1" x14ac:dyDescent="0.35">
      <c r="A1" s="58"/>
      <c r="B1" s="56"/>
      <c r="C1" s="56"/>
      <c r="D1" s="56"/>
      <c r="E1" s="56"/>
      <c r="F1" s="56"/>
      <c r="G1" s="87" t="s">
        <v>5</v>
      </c>
      <c r="H1" s="88"/>
      <c r="I1" s="88"/>
      <c r="J1" s="89"/>
      <c r="K1" s="58"/>
      <c r="L1" s="56"/>
      <c r="M1" s="56"/>
      <c r="N1" s="56"/>
      <c r="O1" s="56"/>
      <c r="P1" s="56"/>
      <c r="Q1" s="90" t="s">
        <v>4</v>
      </c>
      <c r="R1" s="88"/>
      <c r="S1" s="88"/>
      <c r="T1" s="89"/>
      <c r="U1" s="59"/>
      <c r="V1" s="57"/>
      <c r="W1" s="57"/>
      <c r="X1" s="57"/>
      <c r="Y1" s="57"/>
      <c r="Z1" s="57"/>
      <c r="AA1" s="87" t="s">
        <v>6</v>
      </c>
      <c r="AB1" s="88"/>
      <c r="AC1" s="88"/>
      <c r="AD1" s="89"/>
    </row>
    <row r="2" spans="1:30" x14ac:dyDescent="0.3">
      <c r="A2" s="31"/>
      <c r="B2" s="32"/>
      <c r="C2" s="32"/>
      <c r="D2" s="32"/>
      <c r="E2" s="32"/>
      <c r="F2" s="33"/>
      <c r="G2" s="32" t="s">
        <v>2</v>
      </c>
      <c r="H2" s="32" t="s">
        <v>1</v>
      </c>
      <c r="I2" s="32" t="s">
        <v>0</v>
      </c>
      <c r="J2" s="34" t="s">
        <v>3</v>
      </c>
      <c r="K2" s="35"/>
      <c r="L2" s="36"/>
      <c r="M2" s="36"/>
      <c r="N2" s="36"/>
      <c r="O2" s="36"/>
      <c r="P2" s="37"/>
      <c r="Q2" s="36" t="s">
        <v>2</v>
      </c>
      <c r="R2" s="36" t="s">
        <v>1</v>
      </c>
      <c r="S2" s="36" t="s">
        <v>0</v>
      </c>
      <c r="T2" s="38" t="s">
        <v>3</v>
      </c>
      <c r="U2" s="46"/>
      <c r="AA2" s="36" t="s">
        <v>2</v>
      </c>
      <c r="AB2" s="36" t="s">
        <v>1</v>
      </c>
      <c r="AC2" s="36" t="s">
        <v>0</v>
      </c>
      <c r="AD2" s="38" t="s">
        <v>3</v>
      </c>
    </row>
    <row r="3" spans="1:30" x14ac:dyDescent="0.3">
      <c r="A3" s="2">
        <v>-1E-3</v>
      </c>
      <c r="B3" s="3">
        <v>-2.5000000000000001E-2</v>
      </c>
      <c r="C3" s="3">
        <v>10</v>
      </c>
      <c r="D3" s="3">
        <v>-0.31447999999999998</v>
      </c>
      <c r="E3" s="4">
        <v>-6.7143999999999996E-8</v>
      </c>
      <c r="F3" s="4">
        <v>3.9789E-9</v>
      </c>
      <c r="G3" s="13"/>
      <c r="H3" s="13"/>
      <c r="I3" s="13"/>
      <c r="J3" s="19"/>
      <c r="K3" s="7">
        <v>-1E-3</v>
      </c>
      <c r="L3" s="8">
        <v>-2.5000000000000001E-2</v>
      </c>
      <c r="M3" s="8">
        <v>10</v>
      </c>
      <c r="N3" s="8">
        <v>-0.27068999999999999</v>
      </c>
      <c r="O3" s="9">
        <v>-7.3154999999999996E-8</v>
      </c>
      <c r="P3" s="9">
        <v>4.9291999999999999E-9</v>
      </c>
      <c r="Q3" s="14"/>
      <c r="R3" s="14"/>
      <c r="S3" s="14"/>
      <c r="T3" s="25"/>
      <c r="U3" s="47">
        <v>-1E-3</v>
      </c>
      <c r="V3">
        <v>-2.5000000000000001E-2</v>
      </c>
      <c r="W3">
        <v>10</v>
      </c>
      <c r="X3">
        <v>-0.26428000000000001</v>
      </c>
      <c r="Y3" s="48">
        <v>-8.0058000000000001E-8</v>
      </c>
      <c r="Z3" s="48">
        <v>5.4338999999999996E-9</v>
      </c>
      <c r="AA3" s="14"/>
      <c r="AB3" s="14"/>
      <c r="AC3" s="14"/>
      <c r="AD3" s="25"/>
    </row>
    <row r="4" spans="1:30" x14ac:dyDescent="0.3">
      <c r="A4" s="2">
        <v>-1E-3</v>
      </c>
      <c r="B4" s="3">
        <v>-2.5000000000000001E-2</v>
      </c>
      <c r="C4" s="3">
        <v>10</v>
      </c>
      <c r="D4" s="3">
        <v>-0.31555</v>
      </c>
      <c r="E4" s="4">
        <v>-6.1671999999999998E-8</v>
      </c>
      <c r="F4" s="4">
        <v>3.5476E-9</v>
      </c>
      <c r="G4" s="13"/>
      <c r="H4" s="13"/>
      <c r="I4" s="13"/>
      <c r="J4" s="19"/>
      <c r="K4" s="7">
        <v>-1E-3</v>
      </c>
      <c r="L4" s="8">
        <v>-2.5000000000000001E-2</v>
      </c>
      <c r="M4" s="8">
        <v>10</v>
      </c>
      <c r="N4" s="8">
        <v>-0.27068999999999999</v>
      </c>
      <c r="O4" s="9">
        <v>-6.7778E-8</v>
      </c>
      <c r="P4" s="9">
        <v>4.5759999999999999E-9</v>
      </c>
      <c r="Q4" s="14"/>
      <c r="R4" s="14"/>
      <c r="S4" s="14"/>
      <c r="T4" s="25"/>
      <c r="U4" s="47">
        <v>-1E-3</v>
      </c>
      <c r="V4">
        <v>-2.5000000000000001E-2</v>
      </c>
      <c r="W4">
        <v>10</v>
      </c>
      <c r="X4">
        <v>-0.26214999999999999</v>
      </c>
      <c r="Y4" s="48">
        <v>-7.5183999999999993E-8</v>
      </c>
      <c r="Z4" s="48">
        <v>5.0931000000000001E-9</v>
      </c>
      <c r="AA4" s="14"/>
      <c r="AB4" s="14"/>
      <c r="AC4" s="14"/>
      <c r="AD4" s="25"/>
    </row>
    <row r="5" spans="1:30" x14ac:dyDescent="0.3">
      <c r="A5" s="2">
        <v>-1E-3</v>
      </c>
      <c r="B5" s="3">
        <v>-2.5000000000000001E-2</v>
      </c>
      <c r="C5" s="3">
        <v>10</v>
      </c>
      <c r="D5" s="3">
        <v>-0.31447999999999998</v>
      </c>
      <c r="E5" s="4">
        <v>-6.4625999999999999E-8</v>
      </c>
      <c r="F5" s="4">
        <v>3.7952000000000003E-9</v>
      </c>
      <c r="G5" s="15">
        <f>-1*AVERAGE(E3:E5)</f>
        <v>6.4480666666666677E-8</v>
      </c>
      <c r="H5" s="15">
        <f>AVERAGE(F3:F5)</f>
        <v>3.7739E-9</v>
      </c>
      <c r="I5" s="13">
        <f>-1*A5*C5</f>
        <v>0.01</v>
      </c>
      <c r="J5" s="20">
        <f>H5/I5</f>
        <v>3.7738999999999997E-7</v>
      </c>
      <c r="K5" s="7">
        <v>-1E-3</v>
      </c>
      <c r="L5" s="8">
        <v>-2.5000000000000001E-2</v>
      </c>
      <c r="M5" s="8">
        <v>10</v>
      </c>
      <c r="N5" s="8">
        <v>-0.27176</v>
      </c>
      <c r="O5" s="9">
        <v>-6.4589999999999998E-8</v>
      </c>
      <c r="P5" s="9">
        <v>4.3323999999999996E-9</v>
      </c>
      <c r="Q5" s="17">
        <f>-1 * AVERAGE(O3:O5)</f>
        <v>6.8507666666666664E-8</v>
      </c>
      <c r="R5" s="17">
        <f>AVERAGE(P3:P5)</f>
        <v>4.6125333333333329E-9</v>
      </c>
      <c r="S5" s="14">
        <f>-1*K5*M5</f>
        <v>0.01</v>
      </c>
      <c r="T5" s="26">
        <f>R5/S5</f>
        <v>4.612533333333333E-7</v>
      </c>
      <c r="U5" s="47">
        <v>-1E-3</v>
      </c>
      <c r="V5">
        <v>-2.5000000000000001E-2</v>
      </c>
      <c r="W5">
        <v>10</v>
      </c>
      <c r="X5">
        <v>-0.26428000000000001</v>
      </c>
      <c r="Y5" s="48">
        <v>-7.2809E-8</v>
      </c>
      <c r="Z5" s="48">
        <v>4.9021999999999999E-9</v>
      </c>
      <c r="AA5" s="17">
        <f>-1 * AVERAGE(Y3:Y5)</f>
        <v>7.6016999999999998E-8</v>
      </c>
      <c r="AB5" s="17">
        <f>AVERAGE(Z3:Z5)</f>
        <v>5.1430666666666668E-9</v>
      </c>
      <c r="AC5" s="14">
        <f>-1*U5*W5</f>
        <v>0.01</v>
      </c>
      <c r="AD5" s="26">
        <f>AB5/AC5</f>
        <v>5.1430666666666663E-7</v>
      </c>
    </row>
    <row r="6" spans="1:30" x14ac:dyDescent="0.3">
      <c r="A6" s="2">
        <v>-1E-3</v>
      </c>
      <c r="B6" s="3">
        <v>-2.5000000000000001E-2</v>
      </c>
      <c r="C6" s="3">
        <v>16</v>
      </c>
      <c r="D6" s="3">
        <v>-0.31235000000000002</v>
      </c>
      <c r="E6" s="4">
        <v>-1.2018000000000001E-7</v>
      </c>
      <c r="F6" s="4">
        <v>7.3818999999999999E-9</v>
      </c>
      <c r="G6" s="13"/>
      <c r="H6" s="13"/>
      <c r="I6" s="13"/>
      <c r="J6" s="19"/>
      <c r="K6" s="7">
        <v>-1E-3</v>
      </c>
      <c r="L6" s="8">
        <v>-2.5000000000000001E-2</v>
      </c>
      <c r="M6" s="8">
        <v>16</v>
      </c>
      <c r="N6" s="8">
        <v>-0.26962000000000003</v>
      </c>
      <c r="O6" s="9">
        <v>-1.1581E-7</v>
      </c>
      <c r="P6" s="9">
        <v>7.8615000000000006E-9</v>
      </c>
      <c r="Q6" s="14"/>
      <c r="R6" s="14"/>
      <c r="S6" s="14"/>
      <c r="T6" s="25"/>
      <c r="U6" s="47">
        <v>-1E-3</v>
      </c>
      <c r="V6">
        <v>-2.5000000000000001E-2</v>
      </c>
      <c r="W6">
        <v>16</v>
      </c>
      <c r="X6">
        <v>-0.26107999999999998</v>
      </c>
      <c r="Y6" s="48">
        <v>-1.3883999999999999E-7</v>
      </c>
      <c r="Z6" s="48">
        <v>9.3787999999999999E-9</v>
      </c>
      <c r="AA6" s="14"/>
      <c r="AB6" s="14"/>
      <c r="AC6" s="14"/>
      <c r="AD6" s="25"/>
    </row>
    <row r="7" spans="1:30" x14ac:dyDescent="0.3">
      <c r="A7" s="2">
        <v>-1E-3</v>
      </c>
      <c r="B7" s="3">
        <v>-2.5000000000000001E-2</v>
      </c>
      <c r="C7" s="3">
        <v>16</v>
      </c>
      <c r="D7" s="3">
        <v>-0.31128</v>
      </c>
      <c r="E7" s="4">
        <v>-1.2069E-7</v>
      </c>
      <c r="F7" s="4">
        <v>7.4720999999999995E-9</v>
      </c>
      <c r="G7" s="13"/>
      <c r="H7" s="13"/>
      <c r="I7" s="13"/>
      <c r="J7" s="19"/>
      <c r="K7" s="7">
        <v>-1E-3</v>
      </c>
      <c r="L7" s="8">
        <v>-2.5000000000000001E-2</v>
      </c>
      <c r="M7" s="8">
        <v>16</v>
      </c>
      <c r="N7" s="8">
        <v>-0.26855000000000001</v>
      </c>
      <c r="O7" s="9">
        <v>-1.1617E-7</v>
      </c>
      <c r="P7" s="9">
        <v>7.9323999999999996E-9</v>
      </c>
      <c r="Q7" s="14"/>
      <c r="R7" s="14"/>
      <c r="S7" s="14"/>
      <c r="T7" s="25"/>
      <c r="U7" s="47">
        <v>-1E-3</v>
      </c>
      <c r="V7">
        <v>-2.5000000000000001E-2</v>
      </c>
      <c r="W7">
        <v>16</v>
      </c>
      <c r="X7">
        <v>-0.26321</v>
      </c>
      <c r="Y7" s="48">
        <v>-1.3826E-7</v>
      </c>
      <c r="Z7" s="48">
        <v>9.3663000000000006E-9</v>
      </c>
      <c r="AA7" s="14"/>
      <c r="AB7" s="14"/>
      <c r="AC7" s="14"/>
      <c r="AD7" s="25"/>
    </row>
    <row r="8" spans="1:30" ht="23.4" x14ac:dyDescent="0.3">
      <c r="A8" s="41">
        <v>-1E-3</v>
      </c>
      <c r="B8" s="42">
        <v>-2.5000000000000001E-2</v>
      </c>
      <c r="C8" s="45">
        <v>16</v>
      </c>
      <c r="D8" s="42">
        <v>-0.31341999999999998</v>
      </c>
      <c r="E8" s="43">
        <v>-1.2165000000000001E-7</v>
      </c>
      <c r="F8" s="43">
        <v>7.5167000000000007E-9</v>
      </c>
      <c r="G8" s="18">
        <f>-1*AVERAGE(E6:E8)</f>
        <v>1.2084000000000002E-7</v>
      </c>
      <c r="H8" s="18">
        <f>AVERAGE(F6:F8)</f>
        <v>7.4568999999999998E-9</v>
      </c>
      <c r="I8" s="40">
        <f>-1*A8*C8</f>
        <v>1.6E-2</v>
      </c>
      <c r="J8" s="21">
        <f>H8/I8</f>
        <v>4.6605624999999998E-7</v>
      </c>
      <c r="K8" s="41">
        <v>-1E-3</v>
      </c>
      <c r="L8" s="42">
        <v>-2.5000000000000001E-2</v>
      </c>
      <c r="M8" s="44">
        <v>16</v>
      </c>
      <c r="N8" s="42">
        <v>-0.26855000000000001</v>
      </c>
      <c r="O8" s="43">
        <v>-1.1517E-7</v>
      </c>
      <c r="P8" s="43">
        <v>7.7114000000000005E-9</v>
      </c>
      <c r="Q8" s="18">
        <f>-1 * AVERAGE(O6:O8)</f>
        <v>1.1571666666666666E-7</v>
      </c>
      <c r="R8" s="18">
        <f>AVERAGE(P6:P8)</f>
        <v>7.8351000000000008E-9</v>
      </c>
      <c r="S8" s="40">
        <f>-1*K8*M8</f>
        <v>1.6E-2</v>
      </c>
      <c r="T8" s="27">
        <f>R8/S8</f>
        <v>4.8969375000000004E-7</v>
      </c>
      <c r="U8" s="47">
        <v>-1E-3</v>
      </c>
      <c r="V8">
        <v>-2.5000000000000001E-2</v>
      </c>
      <c r="W8">
        <v>16</v>
      </c>
      <c r="X8">
        <v>-0.26107999999999998</v>
      </c>
      <c r="Y8" s="48">
        <v>-1.3794999999999999E-7</v>
      </c>
      <c r="Z8" s="48">
        <v>9.2996000000000004E-9</v>
      </c>
      <c r="AA8" s="17">
        <f>-1 * AVERAGE(Y6:Y8)</f>
        <v>1.3834999999999999E-7</v>
      </c>
      <c r="AB8" s="17">
        <f>AVERAGE(Z6:Z8)</f>
        <v>9.3482333333333342E-9</v>
      </c>
      <c r="AC8" s="14">
        <f>-1*U8*W8</f>
        <v>1.6E-2</v>
      </c>
      <c r="AD8" s="39">
        <f>AB8/AC8</f>
        <v>5.8426458333333343E-7</v>
      </c>
    </row>
    <row r="9" spans="1:30" x14ac:dyDescent="0.3">
      <c r="A9" s="2">
        <v>-1E-3</v>
      </c>
      <c r="B9" s="3">
        <v>-2.5000000000000001E-2</v>
      </c>
      <c r="C9" s="3">
        <v>20</v>
      </c>
      <c r="D9" s="3">
        <v>-0.31235000000000002</v>
      </c>
      <c r="E9" s="4">
        <v>-1.4649000000000001E-7</v>
      </c>
      <c r="F9" s="4">
        <v>9.2441000000000004E-9</v>
      </c>
      <c r="G9" s="13"/>
      <c r="H9" s="13"/>
      <c r="I9" s="13"/>
      <c r="J9" s="19"/>
      <c r="K9" s="7">
        <v>-1E-3</v>
      </c>
      <c r="L9" s="8">
        <v>-2.5000000000000001E-2</v>
      </c>
      <c r="M9" s="8">
        <v>20</v>
      </c>
      <c r="N9" s="8">
        <v>-0.26641999999999999</v>
      </c>
      <c r="O9" s="9">
        <v>-1.4312E-7</v>
      </c>
      <c r="P9" s="9">
        <v>9.5155000000000001E-9</v>
      </c>
      <c r="Q9" s="14"/>
      <c r="R9" s="14"/>
      <c r="S9" s="14"/>
      <c r="T9" s="25"/>
      <c r="U9" s="47">
        <v>-1E-3</v>
      </c>
      <c r="V9">
        <v>-2.5000000000000001E-2</v>
      </c>
      <c r="W9">
        <v>20</v>
      </c>
      <c r="X9">
        <v>-0.26107999999999998</v>
      </c>
      <c r="Y9" s="48">
        <v>-1.8073E-7</v>
      </c>
      <c r="Z9" s="48">
        <v>1.3048E-8</v>
      </c>
      <c r="AA9" s="14"/>
      <c r="AB9" s="14"/>
      <c r="AC9" s="14"/>
      <c r="AD9" s="25"/>
    </row>
    <row r="10" spans="1:30" x14ac:dyDescent="0.3">
      <c r="A10" s="2">
        <v>-1E-3</v>
      </c>
      <c r="B10" s="3">
        <v>-2.5000000000000001E-2</v>
      </c>
      <c r="C10" s="3">
        <v>20</v>
      </c>
      <c r="D10" s="3">
        <v>-0.31128</v>
      </c>
      <c r="E10" s="4">
        <v>-1.4688999999999999E-7</v>
      </c>
      <c r="F10" s="4">
        <v>9.3094999999999998E-9</v>
      </c>
      <c r="G10" s="13"/>
      <c r="H10" s="13"/>
      <c r="I10" s="13"/>
      <c r="J10" s="19"/>
      <c r="K10" s="7">
        <v>-1E-3</v>
      </c>
      <c r="L10" s="8">
        <v>-2.5000000000000001E-2</v>
      </c>
      <c r="M10" s="8">
        <v>20</v>
      </c>
      <c r="N10" s="8">
        <v>-0.26641999999999999</v>
      </c>
      <c r="O10" s="9">
        <v>-1.4293E-7</v>
      </c>
      <c r="P10" s="9">
        <v>9.4178999999999999E-9</v>
      </c>
      <c r="Q10" s="14"/>
      <c r="R10" s="14"/>
      <c r="S10" s="14"/>
      <c r="T10" s="25"/>
      <c r="U10" s="47">
        <v>-1E-3</v>
      </c>
      <c r="V10">
        <v>-2.5000000000000001E-2</v>
      </c>
      <c r="W10">
        <v>20</v>
      </c>
      <c r="X10">
        <v>-0.26321</v>
      </c>
      <c r="Y10" s="48">
        <v>-1.7725999999999999E-7</v>
      </c>
      <c r="Z10" s="48">
        <v>1.1875E-8</v>
      </c>
      <c r="AA10" s="14"/>
      <c r="AB10" s="14"/>
      <c r="AC10" s="14"/>
      <c r="AD10" s="25"/>
    </row>
    <row r="11" spans="1:30" x14ac:dyDescent="0.3">
      <c r="A11" s="2">
        <v>-1E-3</v>
      </c>
      <c r="B11" s="3">
        <v>-2.5000000000000001E-2</v>
      </c>
      <c r="C11" s="3">
        <v>20</v>
      </c>
      <c r="D11" s="3">
        <v>-0.31235000000000002</v>
      </c>
      <c r="E11" s="4">
        <v>-1.4859999999999999E-7</v>
      </c>
      <c r="F11" s="4">
        <v>9.4046000000000004E-9</v>
      </c>
      <c r="G11" s="15">
        <f>-1*AVERAGE(E9:E11)</f>
        <v>1.4732666666666666E-7</v>
      </c>
      <c r="H11" s="15">
        <f>AVERAGE(F9:F11)</f>
        <v>9.3194000000000007E-9</v>
      </c>
      <c r="I11" s="13">
        <f>-1*A11*C11</f>
        <v>0.02</v>
      </c>
      <c r="J11" s="22">
        <f>H11/I11</f>
        <v>4.6597000000000004E-7</v>
      </c>
      <c r="K11" s="7">
        <v>-1E-3</v>
      </c>
      <c r="L11" s="8">
        <v>-2.5000000000000001E-2</v>
      </c>
      <c r="M11" s="8">
        <v>20</v>
      </c>
      <c r="N11" s="8">
        <v>-0.26534999999999997</v>
      </c>
      <c r="O11" s="9">
        <v>-1.4205999999999999E-7</v>
      </c>
      <c r="P11" s="9">
        <v>9.4113000000000004E-9</v>
      </c>
      <c r="Q11" s="17">
        <f>-1 * AVERAGE(O9:O11)</f>
        <v>1.4270333333333332E-7</v>
      </c>
      <c r="R11" s="17">
        <f>AVERAGE(P9:P11)</f>
        <v>9.4482333333333335E-9</v>
      </c>
      <c r="S11" s="14">
        <f>-1*K11*M11</f>
        <v>0.02</v>
      </c>
      <c r="T11" s="26">
        <f>R11/S11</f>
        <v>4.7241166666666664E-7</v>
      </c>
      <c r="U11" s="47">
        <v>-1E-3</v>
      </c>
      <c r="V11">
        <v>-2.5000000000000001E-2</v>
      </c>
      <c r="W11">
        <v>20</v>
      </c>
      <c r="X11">
        <v>-0.26214999999999999</v>
      </c>
      <c r="Y11" s="48">
        <v>-1.7798999999999999E-7</v>
      </c>
      <c r="Z11" s="48">
        <v>1.193E-8</v>
      </c>
      <c r="AA11" s="17">
        <f>-1 * AVERAGE(Y9:Y11)</f>
        <v>1.7866000000000001E-7</v>
      </c>
      <c r="AB11" s="17">
        <f>AVERAGE(Z9:Z11)</f>
        <v>1.2284333333333334E-8</v>
      </c>
      <c r="AC11" s="14">
        <f>-1*U11*W11</f>
        <v>0.02</v>
      </c>
      <c r="AD11" s="26">
        <f>AB11/AC11</f>
        <v>6.1421666666666668E-7</v>
      </c>
    </row>
    <row r="12" spans="1:30" x14ac:dyDescent="0.3">
      <c r="A12" s="2">
        <v>-1E-3</v>
      </c>
      <c r="B12" s="3">
        <v>-2.5000000000000001E-2</v>
      </c>
      <c r="C12" s="3">
        <v>25</v>
      </c>
      <c r="D12" s="3">
        <v>-0.31341999999999998</v>
      </c>
      <c r="E12" s="4">
        <v>-1.7294000000000001E-7</v>
      </c>
      <c r="F12" s="4">
        <v>1.1147E-8</v>
      </c>
      <c r="G12" s="13"/>
      <c r="H12" s="13"/>
      <c r="I12" s="13"/>
      <c r="J12" s="19"/>
      <c r="K12" s="7">
        <v>-1E-3</v>
      </c>
      <c r="L12" s="8">
        <v>-2.5000000000000001E-2</v>
      </c>
      <c r="M12" s="8">
        <v>25</v>
      </c>
      <c r="N12" s="8">
        <v>-0.26641999999999999</v>
      </c>
      <c r="O12" s="9">
        <v>-1.7443000000000001E-7</v>
      </c>
      <c r="P12" s="9">
        <v>1.151E-8</v>
      </c>
      <c r="Q12" s="14"/>
      <c r="R12" s="14"/>
      <c r="S12" s="14"/>
      <c r="T12" s="25"/>
      <c r="U12" s="47">
        <v>-1E-3</v>
      </c>
      <c r="V12">
        <v>-2.5000000000000001E-2</v>
      </c>
      <c r="W12">
        <v>25</v>
      </c>
      <c r="X12">
        <v>-0.26001000000000002</v>
      </c>
      <c r="Y12" s="48">
        <v>-2.3036000000000001E-7</v>
      </c>
      <c r="Z12" s="48">
        <v>1.7309E-8</v>
      </c>
      <c r="AA12" s="14"/>
      <c r="AB12" s="14"/>
      <c r="AC12" s="14"/>
      <c r="AD12" s="25"/>
    </row>
    <row r="13" spans="1:30" x14ac:dyDescent="0.3">
      <c r="A13" s="2">
        <v>-1E-3</v>
      </c>
      <c r="B13" s="3">
        <v>-2.5000000000000001E-2</v>
      </c>
      <c r="C13" s="3">
        <v>25</v>
      </c>
      <c r="D13" s="3">
        <v>-0.31020999999999999</v>
      </c>
      <c r="E13" s="4">
        <v>-1.7407E-7</v>
      </c>
      <c r="F13" s="4">
        <v>1.1187E-8</v>
      </c>
      <c r="G13" s="13"/>
      <c r="H13" s="13"/>
      <c r="I13" s="13"/>
      <c r="J13" s="19"/>
      <c r="K13" s="7">
        <v>-1E-3</v>
      </c>
      <c r="L13" s="8">
        <v>-2.5000000000000001E-2</v>
      </c>
      <c r="M13" s="8">
        <v>25</v>
      </c>
      <c r="N13" s="8">
        <v>-0.26749000000000001</v>
      </c>
      <c r="O13" s="9">
        <v>-1.7492999999999999E-7</v>
      </c>
      <c r="P13" s="9">
        <v>1.1637E-8</v>
      </c>
      <c r="Q13" s="14"/>
      <c r="R13" s="14"/>
      <c r="S13" s="14"/>
      <c r="T13" s="25"/>
      <c r="U13" s="47">
        <v>-1E-3</v>
      </c>
      <c r="V13">
        <v>-2.5000000000000001E-2</v>
      </c>
      <c r="W13">
        <v>25</v>
      </c>
      <c r="X13">
        <v>-0.26107999999999998</v>
      </c>
      <c r="Y13" s="48">
        <v>-2.3405000000000001E-7</v>
      </c>
      <c r="Z13" s="48">
        <v>1.791E-8</v>
      </c>
      <c r="AA13" s="14"/>
      <c r="AB13" s="14"/>
      <c r="AC13" s="14"/>
      <c r="AD13" s="25"/>
    </row>
    <row r="14" spans="1:30" ht="21" x14ac:dyDescent="0.4">
      <c r="A14" s="2">
        <v>-1E-3</v>
      </c>
      <c r="B14" s="3">
        <v>-2.5000000000000001E-2</v>
      </c>
      <c r="C14" s="3">
        <v>25</v>
      </c>
      <c r="D14" s="3">
        <v>-0.30914000000000003</v>
      </c>
      <c r="E14" s="4">
        <v>-1.7396999999999999E-7</v>
      </c>
      <c r="F14" s="4">
        <v>1.1263E-8</v>
      </c>
      <c r="G14" s="15">
        <f>-1*AVERAGE(E12:E14)</f>
        <v>1.7365999999999998E-7</v>
      </c>
      <c r="H14" s="15">
        <f>AVERAGE(F12:F14)</f>
        <v>1.1199E-8</v>
      </c>
      <c r="I14" s="13">
        <f>-1*A14*C14</f>
        <v>2.5000000000000001E-2</v>
      </c>
      <c r="J14" s="22">
        <f>H14/I14</f>
        <v>4.4796E-7</v>
      </c>
      <c r="K14" s="7">
        <v>-1E-3</v>
      </c>
      <c r="L14" s="8">
        <v>-2.5000000000000001E-2</v>
      </c>
      <c r="M14" s="8">
        <v>25</v>
      </c>
      <c r="N14" s="8">
        <v>-0.26641999999999999</v>
      </c>
      <c r="O14" s="9">
        <v>-1.7557999999999999E-7</v>
      </c>
      <c r="P14" s="9">
        <v>1.1662E-8</v>
      </c>
      <c r="Q14" s="17">
        <f>-1 * AVERAGE(O12:O14)</f>
        <v>1.7498E-7</v>
      </c>
      <c r="R14" s="17">
        <f>AVERAGE(P12:P14)</f>
        <v>1.1603000000000001E-8</v>
      </c>
      <c r="S14" s="14">
        <f>-1*K14*M14</f>
        <v>2.5000000000000001E-2</v>
      </c>
      <c r="T14" s="26">
        <f>R14/S14</f>
        <v>4.6412000000000006E-7</v>
      </c>
      <c r="U14" s="49">
        <v>-1E-3</v>
      </c>
      <c r="V14" s="50">
        <v>-2.5000000000000001E-2</v>
      </c>
      <c r="W14" s="51">
        <v>25</v>
      </c>
      <c r="X14" s="50">
        <v>-0.26107999999999998</v>
      </c>
      <c r="Y14" s="52">
        <v>-2.1799000000000001E-7</v>
      </c>
      <c r="Z14" s="52">
        <v>1.4132E-8</v>
      </c>
      <c r="AA14" s="18">
        <f>-1 * AVERAGE(Y12:Y14)</f>
        <v>2.2746666666666667E-7</v>
      </c>
      <c r="AB14" s="18">
        <f>AVERAGE(Z12:Z14)</f>
        <v>1.6450333333333334E-8</v>
      </c>
      <c r="AC14" s="40">
        <f>-1*U14*W14</f>
        <v>2.5000000000000001E-2</v>
      </c>
      <c r="AD14" s="27">
        <f>AB14/AC14</f>
        <v>6.5801333333333337E-7</v>
      </c>
    </row>
    <row r="15" spans="1:30" x14ac:dyDescent="0.3">
      <c r="A15" s="2">
        <v>-1E-3</v>
      </c>
      <c r="B15" s="3">
        <v>-2.5000000000000001E-2</v>
      </c>
      <c r="C15" s="3">
        <v>30</v>
      </c>
      <c r="D15" s="3">
        <v>-0.31128</v>
      </c>
      <c r="E15" s="4">
        <v>-1.9385000000000001E-7</v>
      </c>
      <c r="F15" s="4">
        <v>1.2721E-8</v>
      </c>
      <c r="G15" s="13"/>
      <c r="H15" s="13"/>
      <c r="I15" s="13"/>
      <c r="J15" s="19"/>
      <c r="K15" s="7">
        <v>-1E-3</v>
      </c>
      <c r="L15" s="8">
        <v>-2.5000000000000001E-2</v>
      </c>
      <c r="M15" s="8">
        <v>30</v>
      </c>
      <c r="N15" s="8">
        <v>-0.26749000000000001</v>
      </c>
      <c r="O15" s="9">
        <v>-2.1234999999999999E-7</v>
      </c>
      <c r="P15" s="9">
        <v>1.6070999999999999E-8</v>
      </c>
      <c r="Q15" s="14"/>
      <c r="R15" s="14"/>
      <c r="S15" s="14"/>
      <c r="T15" s="25"/>
      <c r="U15" s="47">
        <v>-1E-3</v>
      </c>
      <c r="V15">
        <v>-2.5000000000000001E-2</v>
      </c>
      <c r="W15">
        <v>30</v>
      </c>
      <c r="X15">
        <v>-0.25894</v>
      </c>
      <c r="Y15" s="48">
        <v>-2.6595999999999998E-7</v>
      </c>
      <c r="Z15" s="48">
        <v>1.7106000000000001E-8</v>
      </c>
      <c r="AA15" s="14"/>
      <c r="AB15" s="14"/>
      <c r="AC15" s="14"/>
      <c r="AD15" s="25"/>
    </row>
    <row r="16" spans="1:30" x14ac:dyDescent="0.3">
      <c r="A16" s="2">
        <v>-1E-3</v>
      </c>
      <c r="B16" s="3">
        <v>-2.5000000000000001E-2</v>
      </c>
      <c r="C16" s="3">
        <v>30</v>
      </c>
      <c r="D16" s="3">
        <v>-0.31235000000000002</v>
      </c>
      <c r="E16" s="4">
        <v>-1.9455999999999999E-7</v>
      </c>
      <c r="F16" s="4">
        <v>1.2585E-8</v>
      </c>
      <c r="G16" s="13"/>
      <c r="H16" s="13"/>
      <c r="I16" s="13"/>
      <c r="J16" s="19"/>
      <c r="K16" s="7">
        <v>-1E-3</v>
      </c>
      <c r="L16" s="8">
        <v>-2.5000000000000001E-2</v>
      </c>
      <c r="M16" s="8">
        <v>30</v>
      </c>
      <c r="N16" s="8">
        <v>-0.26534999999999997</v>
      </c>
      <c r="O16" s="9">
        <v>-2.1072E-7</v>
      </c>
      <c r="P16" s="9">
        <v>1.5647000000000001E-8</v>
      </c>
      <c r="Q16" s="14"/>
      <c r="R16" s="14"/>
      <c r="S16" s="14"/>
      <c r="T16" s="25"/>
      <c r="U16" s="47">
        <v>-1E-3</v>
      </c>
      <c r="V16">
        <v>-2.5000000000000001E-2</v>
      </c>
      <c r="W16">
        <v>30</v>
      </c>
      <c r="X16">
        <v>-0.26001000000000002</v>
      </c>
      <c r="Y16" s="48">
        <v>-2.9000999999999999E-7</v>
      </c>
      <c r="Z16" s="48">
        <v>2.2799000000000001E-8</v>
      </c>
      <c r="AA16" s="14"/>
      <c r="AB16" s="14"/>
      <c r="AC16" s="14"/>
      <c r="AD16" s="25"/>
    </row>
    <row r="17" spans="1:30" x14ac:dyDescent="0.3">
      <c r="A17" s="2">
        <v>-1E-3</v>
      </c>
      <c r="B17" s="3">
        <v>-2.5000000000000001E-2</v>
      </c>
      <c r="C17" s="3">
        <v>30</v>
      </c>
      <c r="D17" s="3">
        <v>-0.31235000000000002</v>
      </c>
      <c r="E17" s="4">
        <v>-1.9385000000000001E-7</v>
      </c>
      <c r="F17" s="4">
        <v>1.2712999999999999E-8</v>
      </c>
      <c r="G17" s="15">
        <f>-1*AVERAGE(E15:E17)</f>
        <v>1.9408666666666669E-7</v>
      </c>
      <c r="H17" s="15">
        <f>AVERAGE(F15:F17)</f>
        <v>1.2673000000000002E-8</v>
      </c>
      <c r="I17" s="13">
        <f>-1*A17*C17</f>
        <v>0.03</v>
      </c>
      <c r="J17" s="20">
        <f>H17/I17</f>
        <v>4.2243333333333343E-7</v>
      </c>
      <c r="K17" s="7">
        <v>-1E-3</v>
      </c>
      <c r="L17" s="8">
        <v>-2.5000000000000001E-2</v>
      </c>
      <c r="M17" s="8">
        <v>30</v>
      </c>
      <c r="N17" s="8">
        <v>-0.26534999999999997</v>
      </c>
      <c r="O17" s="9">
        <v>-2.1329E-7</v>
      </c>
      <c r="P17" s="9">
        <v>1.5977000000000001E-8</v>
      </c>
      <c r="Q17" s="17">
        <f>-1 * AVERAGE(O15:O17)</f>
        <v>2.1212E-7</v>
      </c>
      <c r="R17" s="17">
        <f>AVERAGE(P15:P17)</f>
        <v>1.5898333333333334E-8</v>
      </c>
      <c r="S17" s="14">
        <f>-1*K17*M17</f>
        <v>0.03</v>
      </c>
      <c r="T17" s="26">
        <f>R17/S17</f>
        <v>5.2994444444444451E-7</v>
      </c>
      <c r="U17" s="47">
        <v>-1E-3</v>
      </c>
      <c r="V17">
        <v>-2.5000000000000001E-2</v>
      </c>
      <c r="W17">
        <v>30</v>
      </c>
      <c r="X17">
        <v>-0.26001000000000002</v>
      </c>
      <c r="Y17" s="48">
        <v>-2.6638999999999999E-7</v>
      </c>
      <c r="Z17" s="48">
        <v>1.7202000000000001E-8</v>
      </c>
      <c r="AA17" s="17">
        <f>-1 * AVERAGE(Y15:Y17)</f>
        <v>2.7411999999999997E-7</v>
      </c>
      <c r="AB17" s="17">
        <f>AVERAGE(Z15:Z17)</f>
        <v>1.9035666666666667E-8</v>
      </c>
      <c r="AC17" s="14">
        <f>-1*U17*W17</f>
        <v>0.03</v>
      </c>
      <c r="AD17" s="26">
        <f>AB17/AC17</f>
        <v>6.3452222222222222E-7</v>
      </c>
    </row>
    <row r="18" spans="1:30" x14ac:dyDescent="0.3">
      <c r="A18" s="2">
        <v>-1E-3</v>
      </c>
      <c r="B18" s="3">
        <v>-2.5000000000000001E-2</v>
      </c>
      <c r="C18" s="3">
        <v>40</v>
      </c>
      <c r="D18" s="3">
        <v>-0.31447999999999998</v>
      </c>
      <c r="E18" s="4">
        <v>-2.2657E-7</v>
      </c>
      <c r="F18" s="4">
        <v>1.5089E-8</v>
      </c>
      <c r="G18" s="13"/>
      <c r="H18" s="13"/>
      <c r="I18" s="13"/>
      <c r="J18" s="19"/>
      <c r="K18" s="7">
        <v>-1E-3</v>
      </c>
      <c r="L18" s="8">
        <v>-2.5000000000000001E-2</v>
      </c>
      <c r="M18" s="8">
        <v>40</v>
      </c>
      <c r="N18" s="8">
        <v>-0.26321</v>
      </c>
      <c r="O18" s="9">
        <v>-2.9065999999999998E-7</v>
      </c>
      <c r="P18" s="9">
        <v>2.5017999999999999E-8</v>
      </c>
      <c r="Q18" s="14"/>
      <c r="R18" s="14"/>
      <c r="S18" s="14"/>
      <c r="T18" s="25"/>
      <c r="U18" s="47">
        <v>-1E-3</v>
      </c>
      <c r="V18">
        <v>-2.5000000000000001E-2</v>
      </c>
      <c r="W18">
        <v>40</v>
      </c>
      <c r="X18">
        <v>-0.25894</v>
      </c>
      <c r="Y18" s="48">
        <v>-3.9204000000000001E-7</v>
      </c>
      <c r="Z18" s="48">
        <v>3.3218E-8</v>
      </c>
      <c r="AA18" s="14"/>
      <c r="AB18" s="14"/>
      <c r="AC18" s="14"/>
      <c r="AD18" s="25"/>
    </row>
    <row r="19" spans="1:30" x14ac:dyDescent="0.3">
      <c r="A19" s="2">
        <v>-1E-3</v>
      </c>
      <c r="B19" s="3">
        <v>-2.5000000000000001E-2</v>
      </c>
      <c r="C19" s="3">
        <v>40</v>
      </c>
      <c r="D19" s="3">
        <v>-0.31020999999999999</v>
      </c>
      <c r="E19" s="4">
        <v>-2.2569999999999999E-7</v>
      </c>
      <c r="F19" s="4">
        <v>1.5061999999999999E-8</v>
      </c>
      <c r="G19" s="13"/>
      <c r="H19" s="13"/>
      <c r="I19" s="13"/>
      <c r="J19" s="19"/>
      <c r="K19" s="7">
        <v>-1E-3</v>
      </c>
      <c r="L19" s="8">
        <v>-2.5000000000000001E-2</v>
      </c>
      <c r="M19" s="8">
        <v>40</v>
      </c>
      <c r="N19" s="8">
        <v>-0.26428000000000001</v>
      </c>
      <c r="O19" s="9">
        <v>-2.9163999999999998E-7</v>
      </c>
      <c r="P19" s="9">
        <v>2.5043000000000001E-8</v>
      </c>
      <c r="Q19" s="14"/>
      <c r="R19" s="14"/>
      <c r="S19" s="14"/>
      <c r="T19" s="25"/>
      <c r="U19" s="47">
        <v>-1E-3</v>
      </c>
      <c r="V19">
        <v>-2.5000000000000001E-2</v>
      </c>
      <c r="W19">
        <v>40</v>
      </c>
      <c r="X19">
        <v>-0.26001000000000002</v>
      </c>
      <c r="Y19" s="48">
        <v>-3.9438000000000001E-7</v>
      </c>
      <c r="Z19" s="48">
        <v>3.3547000000000003E-8</v>
      </c>
      <c r="AA19" s="14"/>
      <c r="AB19" s="14"/>
      <c r="AC19" s="14"/>
      <c r="AD19" s="25"/>
    </row>
    <row r="20" spans="1:30" x14ac:dyDescent="0.3">
      <c r="A20" s="2">
        <v>-1E-3</v>
      </c>
      <c r="B20" s="3">
        <v>-2.5000000000000001E-2</v>
      </c>
      <c r="C20" s="3">
        <v>40</v>
      </c>
      <c r="D20" s="3">
        <v>-0.31555</v>
      </c>
      <c r="E20" s="4">
        <v>-2.2625E-7</v>
      </c>
      <c r="F20" s="4">
        <v>1.5121E-8</v>
      </c>
      <c r="G20" s="15">
        <f>-1*AVERAGE(E18:E20)</f>
        <v>2.2617333333333337E-7</v>
      </c>
      <c r="H20" s="15">
        <f>AVERAGE(F18:F20)</f>
        <v>1.5090666666666667E-8</v>
      </c>
      <c r="I20" s="13">
        <f>-1*A20*C20</f>
        <v>0.04</v>
      </c>
      <c r="J20" s="20">
        <f>H20/I20</f>
        <v>3.7726666666666667E-7</v>
      </c>
      <c r="K20" s="7">
        <v>-1E-3</v>
      </c>
      <c r="L20" s="8">
        <v>-2.5000000000000001E-2</v>
      </c>
      <c r="M20" s="8">
        <v>40</v>
      </c>
      <c r="N20" s="8">
        <v>-0.26321</v>
      </c>
      <c r="O20" s="9">
        <v>-2.9546999999999998E-7</v>
      </c>
      <c r="P20" s="9">
        <v>2.6149000000000001E-8</v>
      </c>
      <c r="Q20" s="17">
        <f>-1 * AVERAGE(O18:O20)</f>
        <v>2.9258999999999995E-7</v>
      </c>
      <c r="R20" s="17">
        <f>AVERAGE(P18:P20)</f>
        <v>2.5403333333333335E-8</v>
      </c>
      <c r="S20" s="14">
        <f>-1*K20*M20</f>
        <v>0.04</v>
      </c>
      <c r="T20" s="26">
        <f>R20/S20</f>
        <v>6.3508333333333337E-7</v>
      </c>
      <c r="U20" s="47">
        <v>-1E-3</v>
      </c>
      <c r="V20">
        <v>-2.5000000000000001E-2</v>
      </c>
      <c r="W20">
        <v>40</v>
      </c>
      <c r="X20">
        <v>-0.25574000000000002</v>
      </c>
      <c r="Y20" s="48">
        <v>-3.9624000000000001E-7</v>
      </c>
      <c r="Z20" s="48">
        <v>3.3483999999999997E-8</v>
      </c>
      <c r="AA20" s="17">
        <f>-1 * AVERAGE(Y18:Y20)</f>
        <v>3.9422000000000005E-7</v>
      </c>
      <c r="AB20" s="17">
        <f>AVERAGE(Z18:Z20)</f>
        <v>3.3416333333333336E-8</v>
      </c>
      <c r="AC20" s="14">
        <f>-1*U20*W20</f>
        <v>0.04</v>
      </c>
      <c r="AD20" s="26">
        <f>AB20/AC20</f>
        <v>8.3540833333333333E-7</v>
      </c>
    </row>
    <row r="21" spans="1:30" x14ac:dyDescent="0.3">
      <c r="A21" s="2">
        <v>-1E-3</v>
      </c>
      <c r="B21" s="3">
        <v>-2.5000000000000001E-2</v>
      </c>
      <c r="C21" s="3">
        <v>60</v>
      </c>
      <c r="D21" s="3">
        <v>-0.31555</v>
      </c>
      <c r="E21" s="4">
        <v>-2.6533000000000001E-7</v>
      </c>
      <c r="F21" s="4">
        <v>1.8215000000000001E-8</v>
      </c>
      <c r="G21" s="13"/>
      <c r="H21" s="13"/>
      <c r="I21" s="13"/>
      <c r="J21" s="19"/>
      <c r="K21" s="7">
        <v>-1E-3</v>
      </c>
      <c r="L21" s="8">
        <v>-2.5000000000000001E-2</v>
      </c>
      <c r="M21" s="8">
        <v>60</v>
      </c>
      <c r="N21" s="8">
        <v>-0.26321</v>
      </c>
      <c r="O21" s="9">
        <v>-4.2820999999999999E-7</v>
      </c>
      <c r="P21" s="9">
        <v>4.4555999999999999E-8</v>
      </c>
      <c r="Q21" s="14"/>
      <c r="R21" s="14"/>
      <c r="S21" s="14"/>
      <c r="T21" s="25"/>
      <c r="U21" s="47">
        <v>-1E-3</v>
      </c>
      <c r="V21">
        <v>-2.5000000000000001E-2</v>
      </c>
      <c r="W21">
        <v>60</v>
      </c>
      <c r="X21">
        <v>-0.25786999999999999</v>
      </c>
      <c r="Y21" s="48">
        <v>-5.4565000000000002E-7</v>
      </c>
      <c r="Z21" s="48">
        <v>4.8440999999999997E-8</v>
      </c>
      <c r="AA21" s="14"/>
      <c r="AB21" s="14"/>
      <c r="AC21" s="14"/>
      <c r="AD21" s="25"/>
    </row>
    <row r="22" spans="1:30" x14ac:dyDescent="0.3">
      <c r="A22" s="2">
        <v>-1E-3</v>
      </c>
      <c r="B22" s="3">
        <v>-2.5000000000000001E-2</v>
      </c>
      <c r="C22" s="3">
        <v>60</v>
      </c>
      <c r="D22" s="3">
        <v>-0.31341999999999998</v>
      </c>
      <c r="E22" s="4">
        <v>-2.6663E-7</v>
      </c>
      <c r="F22" s="4">
        <v>1.8202E-8</v>
      </c>
      <c r="G22" s="13"/>
      <c r="H22" s="13"/>
      <c r="I22" s="13"/>
      <c r="J22" s="19"/>
      <c r="K22" s="7">
        <v>-1E-3</v>
      </c>
      <c r="L22" s="8">
        <v>-2.5000000000000001E-2</v>
      </c>
      <c r="M22" s="8">
        <v>60</v>
      </c>
      <c r="N22" s="8">
        <v>-0.26321</v>
      </c>
      <c r="O22" s="9">
        <v>-3.6816999999999999E-7</v>
      </c>
      <c r="P22" s="9">
        <v>3.0250999999999997E-8</v>
      </c>
      <c r="Q22" s="14"/>
      <c r="R22" s="14"/>
      <c r="S22" s="14"/>
      <c r="T22" s="25"/>
      <c r="U22" s="47">
        <v>-1E-3</v>
      </c>
      <c r="V22">
        <v>-2.5000000000000001E-2</v>
      </c>
      <c r="W22">
        <v>60</v>
      </c>
      <c r="X22">
        <v>-0.25786999999999999</v>
      </c>
      <c r="Y22" s="48">
        <v>-5.5142000000000005E-7</v>
      </c>
      <c r="Z22" s="48">
        <v>4.9576E-8</v>
      </c>
      <c r="AA22" s="14"/>
      <c r="AB22" s="14"/>
      <c r="AC22" s="14"/>
      <c r="AD22" s="25"/>
    </row>
    <row r="23" spans="1:30" x14ac:dyDescent="0.3">
      <c r="A23" s="2">
        <v>-1E-3</v>
      </c>
      <c r="B23" s="3">
        <v>-2.5000000000000001E-2</v>
      </c>
      <c r="C23" s="3">
        <v>60</v>
      </c>
      <c r="D23" s="3">
        <v>-0.31341999999999998</v>
      </c>
      <c r="E23" s="4">
        <v>-2.6478999999999998E-7</v>
      </c>
      <c r="F23" s="4">
        <v>1.8075999999999999E-8</v>
      </c>
      <c r="G23" s="15">
        <f>-1*AVERAGE(E21:E23)</f>
        <v>2.6558333333333335E-7</v>
      </c>
      <c r="H23" s="15">
        <f>AVERAGE(F21:F23)</f>
        <v>1.8164333333333332E-8</v>
      </c>
      <c r="I23" s="13">
        <f>-1*A23*C23</f>
        <v>0.06</v>
      </c>
      <c r="J23" s="20">
        <f>H23/I23</f>
        <v>3.0273888888888888E-7</v>
      </c>
      <c r="K23" s="7">
        <v>-1E-3</v>
      </c>
      <c r="L23" s="8">
        <v>-2.5000000000000001E-2</v>
      </c>
      <c r="M23" s="8">
        <v>60</v>
      </c>
      <c r="N23" s="8">
        <v>-0.26534999999999997</v>
      </c>
      <c r="O23" s="9">
        <v>-4.2467E-7</v>
      </c>
      <c r="P23" s="9">
        <v>4.3609999999999998E-8</v>
      </c>
      <c r="Q23" s="17">
        <f>-1 * AVERAGE(O21:O23)</f>
        <v>4.0701666666666663E-7</v>
      </c>
      <c r="R23" s="17">
        <f>AVERAGE(P21:P23)</f>
        <v>3.9472333333333334E-8</v>
      </c>
      <c r="S23" s="14">
        <f>-1*K23*M23</f>
        <v>0.06</v>
      </c>
      <c r="T23" s="26">
        <f>R23/S23</f>
        <v>6.5787222222222228E-7</v>
      </c>
      <c r="U23" s="47">
        <v>-1E-3</v>
      </c>
      <c r="V23">
        <v>-2.5000000000000001E-2</v>
      </c>
      <c r="W23">
        <v>60</v>
      </c>
      <c r="X23">
        <v>-0.25786999999999999</v>
      </c>
      <c r="Y23" s="48">
        <v>-5.5102999999999998E-7</v>
      </c>
      <c r="Z23" s="48">
        <v>4.8924000000000002E-8</v>
      </c>
      <c r="AA23" s="17">
        <f>-1 * AVERAGE(Y21:Y23)</f>
        <v>5.4936666666666668E-7</v>
      </c>
      <c r="AB23" s="17">
        <f>AVERAGE(Z21:Z23)</f>
        <v>4.8980333333333328E-8</v>
      </c>
      <c r="AC23" s="14">
        <f>-1*U23*W23</f>
        <v>0.06</v>
      </c>
      <c r="AD23" s="26">
        <f>AB23/AC23</f>
        <v>8.1633888888888882E-7</v>
      </c>
    </row>
    <row r="24" spans="1:30" x14ac:dyDescent="0.3">
      <c r="A24" s="2">
        <v>-1E-3</v>
      </c>
      <c r="B24" s="3">
        <v>-2.5000000000000001E-2</v>
      </c>
      <c r="C24" s="3">
        <v>100</v>
      </c>
      <c r="D24" s="3">
        <v>-0.31128</v>
      </c>
      <c r="E24" s="4">
        <v>-3.1038E-7</v>
      </c>
      <c r="F24" s="4">
        <v>2.1220000000000001E-8</v>
      </c>
      <c r="G24" s="13"/>
      <c r="H24" s="13"/>
      <c r="I24" s="13"/>
      <c r="J24" s="19"/>
      <c r="K24" s="7">
        <v>-1E-3</v>
      </c>
      <c r="L24" s="8">
        <v>-2.5000000000000001E-2</v>
      </c>
      <c r="M24" s="8">
        <v>100</v>
      </c>
      <c r="N24" s="8">
        <v>-0.26428000000000001</v>
      </c>
      <c r="O24" s="9">
        <v>-5.8536E-7</v>
      </c>
      <c r="P24" s="9">
        <v>5.8596999999999999E-8</v>
      </c>
      <c r="Q24" s="14"/>
      <c r="R24" s="14"/>
      <c r="S24" s="14"/>
      <c r="T24" s="25"/>
      <c r="U24" s="47">
        <v>-1E-3</v>
      </c>
      <c r="V24">
        <v>-2.5000000000000001E-2</v>
      </c>
      <c r="W24">
        <v>100</v>
      </c>
      <c r="X24">
        <v>-0.25894</v>
      </c>
      <c r="Y24" s="48">
        <v>-7.2208000000000002E-7</v>
      </c>
      <c r="Z24" s="48">
        <v>5.8596999999999999E-8</v>
      </c>
      <c r="AA24" s="14"/>
      <c r="AB24" s="14"/>
      <c r="AC24" s="14"/>
      <c r="AD24" s="25"/>
    </row>
    <row r="25" spans="1:30" x14ac:dyDescent="0.3">
      <c r="A25" s="2">
        <v>-1E-3</v>
      </c>
      <c r="B25" s="3">
        <v>-2.5000000000000001E-2</v>
      </c>
      <c r="C25" s="3">
        <v>100</v>
      </c>
      <c r="D25" s="3">
        <v>-0.31447999999999998</v>
      </c>
      <c r="E25" s="4">
        <v>-3.0679000000000001E-7</v>
      </c>
      <c r="F25" s="4">
        <v>2.0876999999999999E-8</v>
      </c>
      <c r="G25" s="13"/>
      <c r="H25" s="13"/>
      <c r="I25" s="13"/>
      <c r="J25" s="19"/>
      <c r="K25" s="7">
        <v>-1E-3</v>
      </c>
      <c r="L25" s="8">
        <v>-2.5000000000000001E-2</v>
      </c>
      <c r="M25" s="8">
        <v>100</v>
      </c>
      <c r="N25" s="8">
        <v>-0.26428000000000001</v>
      </c>
      <c r="O25" s="9">
        <v>-5.8749000000000003E-7</v>
      </c>
      <c r="P25" s="9">
        <v>5.8822000000000002E-8</v>
      </c>
      <c r="Q25" s="14"/>
      <c r="R25" s="14"/>
      <c r="S25" s="14"/>
      <c r="T25" s="25"/>
      <c r="U25" s="47">
        <v>-1E-3</v>
      </c>
      <c r="V25">
        <v>-2.5000000000000001E-2</v>
      </c>
      <c r="W25">
        <v>100</v>
      </c>
      <c r="X25">
        <v>-0.25894</v>
      </c>
      <c r="Y25" s="48">
        <v>-7.2732999999999999E-7</v>
      </c>
      <c r="Z25" s="48">
        <v>6.0028E-8</v>
      </c>
      <c r="AA25" s="14"/>
      <c r="AB25" s="14"/>
      <c r="AC25" s="14"/>
      <c r="AD25" s="25"/>
    </row>
    <row r="26" spans="1:30" x14ac:dyDescent="0.3">
      <c r="A26" s="2">
        <v>-1E-3</v>
      </c>
      <c r="B26" s="3">
        <v>-2.5000000000000001E-2</v>
      </c>
      <c r="C26" s="3">
        <v>100</v>
      </c>
      <c r="D26" s="3">
        <v>-0.31341999999999998</v>
      </c>
      <c r="E26" s="4">
        <v>-3.0793999999999999E-7</v>
      </c>
      <c r="F26" s="4">
        <v>2.1929000000000001E-8</v>
      </c>
      <c r="G26" s="15">
        <f>-1*AVERAGE(E24:E26)</f>
        <v>3.0837E-7</v>
      </c>
      <c r="H26" s="15">
        <f>AVERAGE(F24:F26)</f>
        <v>2.1341999999999997E-8</v>
      </c>
      <c r="I26" s="13">
        <f>-1*A26*C26</f>
        <v>0.1</v>
      </c>
      <c r="J26" s="20">
        <f>H26/I26</f>
        <v>2.1341999999999996E-7</v>
      </c>
      <c r="K26" s="7">
        <v>-1E-3</v>
      </c>
      <c r="L26" s="8">
        <v>-2.5000000000000001E-2</v>
      </c>
      <c r="M26" s="8">
        <v>100</v>
      </c>
      <c r="N26" s="8">
        <v>-0.26428000000000001</v>
      </c>
      <c r="O26" s="9">
        <v>-5.1185999999999998E-7</v>
      </c>
      <c r="P26" s="9">
        <v>4.1503999999999999E-8</v>
      </c>
      <c r="Q26" s="17">
        <f>-1 * AVERAGE(O24:O26)</f>
        <v>5.6156999999999997E-7</v>
      </c>
      <c r="R26" s="17">
        <f>AVERAGE(P24:P26)</f>
        <v>5.2974333333333331E-8</v>
      </c>
      <c r="S26" s="14">
        <f>-1*K26*M26</f>
        <v>0.1</v>
      </c>
      <c r="T26" s="26">
        <f>R26/S26</f>
        <v>5.2974333333333324E-7</v>
      </c>
      <c r="U26" s="47">
        <v>-1E-3</v>
      </c>
      <c r="V26">
        <v>-2.5000000000000001E-2</v>
      </c>
      <c r="W26">
        <v>100</v>
      </c>
      <c r="X26">
        <v>-0.25786999999999999</v>
      </c>
      <c r="Y26" s="48">
        <v>-7.2141000000000005E-7</v>
      </c>
      <c r="Z26" s="48">
        <v>5.9662999999999996E-8</v>
      </c>
      <c r="AA26" s="17">
        <f>-1 * AVERAGE(Y24:Y26)</f>
        <v>7.2360666666666669E-7</v>
      </c>
      <c r="AB26" s="17">
        <f>AVERAGE(Z24:Z26)</f>
        <v>5.9429333333333332E-8</v>
      </c>
      <c r="AC26" s="14">
        <f>-1*U26*W26</f>
        <v>0.1</v>
      </c>
      <c r="AD26" s="26">
        <f>AB26/AC26</f>
        <v>5.9429333333333333E-7</v>
      </c>
    </row>
    <row r="27" spans="1:30" x14ac:dyDescent="0.3">
      <c r="A27" s="2">
        <v>-1E-3</v>
      </c>
      <c r="B27" s="3">
        <v>-2.5000000000000001E-2</v>
      </c>
      <c r="C27" s="3">
        <v>150</v>
      </c>
      <c r="D27" s="3">
        <v>-0.31875999999999999</v>
      </c>
      <c r="E27" s="4">
        <v>-3.3598999999999998E-7</v>
      </c>
      <c r="F27" s="4">
        <v>2.3298999999999999E-8</v>
      </c>
      <c r="G27" s="13"/>
      <c r="H27" s="13"/>
      <c r="I27" s="13"/>
      <c r="J27" s="19"/>
      <c r="K27" s="7">
        <v>-1E-3</v>
      </c>
      <c r="L27" s="8">
        <v>-2.5000000000000001E-2</v>
      </c>
      <c r="M27" s="8">
        <v>150</v>
      </c>
      <c r="N27" s="8">
        <v>-0.26321</v>
      </c>
      <c r="O27" s="9">
        <v>-6.0325999999999996E-7</v>
      </c>
      <c r="P27" s="9">
        <v>3.9697000000000001E-8</v>
      </c>
      <c r="Q27" s="14"/>
      <c r="R27" s="14"/>
      <c r="S27" s="14"/>
      <c r="T27" s="25"/>
      <c r="U27" s="47">
        <v>-1E-3</v>
      </c>
      <c r="V27">
        <v>-2.5000000000000001E-2</v>
      </c>
      <c r="W27">
        <v>150</v>
      </c>
      <c r="X27">
        <v>-0.25786999999999999</v>
      </c>
      <c r="Y27" s="48">
        <v>-8.1673000000000003E-7</v>
      </c>
      <c r="Z27" s="48">
        <v>5.4375000000000002E-8</v>
      </c>
      <c r="AA27" s="14"/>
      <c r="AB27" s="14"/>
      <c r="AC27" s="14"/>
      <c r="AD27" s="25"/>
    </row>
    <row r="28" spans="1:30" x14ac:dyDescent="0.3">
      <c r="A28" s="2">
        <v>-1E-3</v>
      </c>
      <c r="B28" s="3">
        <v>-2.5000000000000001E-2</v>
      </c>
      <c r="C28" s="3">
        <v>150</v>
      </c>
      <c r="D28" s="3">
        <v>-0.31768999999999997</v>
      </c>
      <c r="E28" s="4">
        <v>-3.3760000000000001E-7</v>
      </c>
      <c r="F28" s="4">
        <v>2.3995000000000001E-8</v>
      </c>
      <c r="G28" s="13"/>
      <c r="H28" s="13"/>
      <c r="I28" s="13"/>
      <c r="J28" s="19"/>
      <c r="K28" s="7">
        <v>-1E-3</v>
      </c>
      <c r="L28" s="8">
        <v>-2.5000000000000001E-2</v>
      </c>
      <c r="M28" s="8">
        <v>150</v>
      </c>
      <c r="N28" s="8">
        <v>-0.26534999999999997</v>
      </c>
      <c r="O28" s="9">
        <v>-6.4320000000000004E-7</v>
      </c>
      <c r="P28" s="9">
        <v>4.8219999999999998E-8</v>
      </c>
      <c r="Q28" s="14"/>
      <c r="R28" s="14"/>
      <c r="S28" s="14"/>
      <c r="T28" s="25"/>
      <c r="U28" s="47">
        <v>-1E-3</v>
      </c>
      <c r="V28">
        <v>-2.5000000000000001E-2</v>
      </c>
      <c r="W28">
        <v>150</v>
      </c>
      <c r="X28">
        <v>-0.25786999999999999</v>
      </c>
      <c r="Y28" s="48">
        <v>-8.2837E-7</v>
      </c>
      <c r="Z28" s="48">
        <v>5.5198000000000002E-8</v>
      </c>
      <c r="AA28" s="14"/>
      <c r="AB28" s="14"/>
      <c r="AC28" s="14"/>
      <c r="AD28" s="25"/>
    </row>
    <row r="29" spans="1:30" x14ac:dyDescent="0.3">
      <c r="A29" s="2">
        <v>-1E-3</v>
      </c>
      <c r="B29" s="3">
        <v>-2.5000000000000001E-2</v>
      </c>
      <c r="C29" s="3">
        <v>150</v>
      </c>
      <c r="D29" s="3">
        <v>-0.31235000000000002</v>
      </c>
      <c r="E29" s="4">
        <v>-3.4024999999999999E-7</v>
      </c>
      <c r="F29" s="4">
        <v>2.3960000000000001E-8</v>
      </c>
      <c r="G29" s="15">
        <f>-1*AVERAGE(E27:E29)</f>
        <v>3.3794666666666666E-7</v>
      </c>
      <c r="H29" s="15">
        <f>AVERAGE(F27:F29)</f>
        <v>2.3751333333333331E-8</v>
      </c>
      <c r="I29" s="13">
        <f>-1*A29*C29</f>
        <v>0.15</v>
      </c>
      <c r="J29" s="20">
        <f>H29/I29</f>
        <v>1.583422222222222E-7</v>
      </c>
      <c r="K29" s="7">
        <v>-1E-3</v>
      </c>
      <c r="L29" s="8">
        <v>-2.5000000000000001E-2</v>
      </c>
      <c r="M29" s="8">
        <v>150</v>
      </c>
      <c r="N29" s="8">
        <v>-0.26534999999999997</v>
      </c>
      <c r="O29" s="9">
        <v>-6.3401000000000005E-7</v>
      </c>
      <c r="P29" s="9">
        <v>4.6571000000000001E-8</v>
      </c>
      <c r="Q29" s="17">
        <f>-1 * AVERAGE(O27:O29)</f>
        <v>6.2682333333333332E-7</v>
      </c>
      <c r="R29" s="17">
        <f>AVERAGE(P27:P29)</f>
        <v>4.4829333333333333E-8</v>
      </c>
      <c r="S29" s="14">
        <f>-1*K29*M29</f>
        <v>0.15</v>
      </c>
      <c r="T29" s="26">
        <f>R29/S29</f>
        <v>2.9886222222222225E-7</v>
      </c>
      <c r="U29" s="47">
        <v>-1E-3</v>
      </c>
      <c r="V29">
        <v>-2.5000000000000001E-2</v>
      </c>
      <c r="W29">
        <v>150</v>
      </c>
      <c r="X29">
        <v>-0.25894</v>
      </c>
      <c r="Y29" s="48">
        <v>-8.1722999999999997E-7</v>
      </c>
      <c r="Z29" s="48">
        <v>5.3751000000000003E-8</v>
      </c>
      <c r="AA29" s="17">
        <f>-1 * AVERAGE(Y27:Y29)</f>
        <v>8.207766666666667E-7</v>
      </c>
      <c r="AB29" s="17">
        <f>AVERAGE(Z27:Z29)</f>
        <v>5.444133333333334E-8</v>
      </c>
      <c r="AC29" s="14">
        <f>-1*U29*W29</f>
        <v>0.15</v>
      </c>
      <c r="AD29" s="26">
        <f>AB29/AC29</f>
        <v>3.6294222222222228E-7</v>
      </c>
    </row>
    <row r="30" spans="1:30" x14ac:dyDescent="0.3">
      <c r="A30" s="2">
        <v>-1E-3</v>
      </c>
      <c r="B30" s="3">
        <v>-2.5000000000000001E-2</v>
      </c>
      <c r="C30" s="3">
        <v>180</v>
      </c>
      <c r="D30" s="3">
        <v>-0.31020999999999999</v>
      </c>
      <c r="E30" s="4">
        <v>-3.5536999999999999E-7</v>
      </c>
      <c r="F30" s="4">
        <v>2.6198000000000001E-8</v>
      </c>
      <c r="G30" s="13"/>
      <c r="H30" s="13"/>
      <c r="I30" s="13"/>
      <c r="J30" s="19"/>
      <c r="K30" s="7">
        <v>-1E-3</v>
      </c>
      <c r="L30" s="8">
        <v>-2.5000000000000001E-2</v>
      </c>
      <c r="M30" s="8">
        <v>180</v>
      </c>
      <c r="N30" s="8">
        <v>-0.26321</v>
      </c>
      <c r="O30" s="9">
        <v>-6.6263E-7</v>
      </c>
      <c r="P30" s="9">
        <v>4.4791000000000001E-8</v>
      </c>
      <c r="Q30" s="14"/>
      <c r="R30" s="14"/>
      <c r="S30" s="14"/>
      <c r="T30" s="25"/>
      <c r="U30" s="47">
        <v>-1E-3</v>
      </c>
      <c r="V30">
        <v>-2.5000000000000001E-2</v>
      </c>
      <c r="W30">
        <v>180</v>
      </c>
      <c r="X30">
        <v>-0.25680999999999998</v>
      </c>
      <c r="Y30" s="48">
        <v>-8.7227000000000001E-7</v>
      </c>
      <c r="Z30" s="48">
        <v>5.8186000000000002E-8</v>
      </c>
      <c r="AA30" s="14"/>
      <c r="AB30" s="14"/>
      <c r="AC30" s="14"/>
      <c r="AD30" s="25"/>
    </row>
    <row r="31" spans="1:30" x14ac:dyDescent="0.3">
      <c r="A31" s="2">
        <v>-1E-3</v>
      </c>
      <c r="B31" s="3">
        <v>-2.5000000000000001E-2</v>
      </c>
      <c r="C31" s="3">
        <v>180</v>
      </c>
      <c r="D31" s="3">
        <v>-0.31235000000000002</v>
      </c>
      <c r="E31" s="4">
        <v>-3.6619999999999998E-7</v>
      </c>
      <c r="F31" s="4">
        <v>2.5691999999999999E-8</v>
      </c>
      <c r="G31" s="15">
        <f>-1 * AVERAGE(E30:E31)</f>
        <v>3.6078500000000001E-7</v>
      </c>
      <c r="H31" s="15">
        <f>AVERAGE(F30:F31)</f>
        <v>2.5944999999999998E-8</v>
      </c>
      <c r="I31" s="13">
        <f>-1*A31*C31</f>
        <v>0.18</v>
      </c>
      <c r="J31" s="20">
        <f>H31/I31</f>
        <v>1.4413888888888888E-7</v>
      </c>
      <c r="K31" s="7">
        <v>-1E-3</v>
      </c>
      <c r="L31" s="8">
        <v>-2.5000000000000001E-2</v>
      </c>
      <c r="M31" s="8">
        <v>180</v>
      </c>
      <c r="N31" s="8">
        <v>-0.26214999999999999</v>
      </c>
      <c r="O31" s="9">
        <v>-6.6512999999999997E-7</v>
      </c>
      <c r="P31" s="9">
        <v>4.4413000000000002E-8</v>
      </c>
      <c r="Q31" s="14"/>
      <c r="R31" s="14"/>
      <c r="S31" s="14"/>
      <c r="T31" s="25"/>
      <c r="U31" s="47">
        <v>-1E-3</v>
      </c>
      <c r="V31">
        <v>-2.5000000000000001E-2</v>
      </c>
      <c r="W31">
        <v>180</v>
      </c>
      <c r="X31">
        <v>-0.26001000000000002</v>
      </c>
      <c r="Y31" s="48">
        <v>-8.7334999999999997E-7</v>
      </c>
      <c r="Z31" s="48">
        <v>5.8748999999999999E-8</v>
      </c>
      <c r="AA31" s="14"/>
      <c r="AB31" s="14"/>
      <c r="AC31" s="14"/>
      <c r="AD31" s="25"/>
    </row>
    <row r="32" spans="1:30" x14ac:dyDescent="0.3">
      <c r="A32" s="2">
        <v>-1E-3</v>
      </c>
      <c r="B32" s="3">
        <v>-2.5000000000000001E-2</v>
      </c>
      <c r="C32" s="3">
        <v>210</v>
      </c>
      <c r="D32" s="3">
        <v>-0.30914000000000003</v>
      </c>
      <c r="E32" s="4">
        <v>-3.5252999999999999E-7</v>
      </c>
      <c r="F32" s="4">
        <v>2.4579999999999999E-8</v>
      </c>
      <c r="G32" s="13"/>
      <c r="H32" s="13"/>
      <c r="I32" s="13"/>
      <c r="J32" s="19"/>
      <c r="K32" s="7">
        <v>-1E-3</v>
      </c>
      <c r="L32" s="8">
        <v>-2.5000000000000001E-2</v>
      </c>
      <c r="M32" s="8">
        <v>180</v>
      </c>
      <c r="N32" s="8">
        <v>-0.26107999999999998</v>
      </c>
      <c r="O32" s="9">
        <v>-6.5797000000000001E-7</v>
      </c>
      <c r="P32" s="9">
        <v>4.4309000000000003E-8</v>
      </c>
      <c r="Q32" s="17">
        <f>-1 * AVERAGE(O30:O32)</f>
        <v>6.6190999999999992E-7</v>
      </c>
      <c r="R32" s="17">
        <f>AVERAGE(P30:P32)</f>
        <v>4.4504333333333335E-8</v>
      </c>
      <c r="S32" s="14">
        <f>-1*K32*M32</f>
        <v>0.18</v>
      </c>
      <c r="T32" s="26">
        <f>R32/S32</f>
        <v>2.4724629629629631E-7</v>
      </c>
      <c r="U32" s="47">
        <v>-1E-3</v>
      </c>
      <c r="V32">
        <v>-2.5000000000000001E-2</v>
      </c>
      <c r="W32">
        <v>180</v>
      </c>
      <c r="X32">
        <v>-0.26001000000000002</v>
      </c>
      <c r="Y32" s="48">
        <v>-8.7868999999999999E-7</v>
      </c>
      <c r="Z32" s="48">
        <v>5.8760999999999999E-8</v>
      </c>
      <c r="AA32" s="17">
        <f>-1 * AVERAGE(Y30:Y32)</f>
        <v>8.7476999999999999E-7</v>
      </c>
      <c r="AB32" s="17">
        <f>AVERAGE(Z30:Z32)</f>
        <v>5.8565333333333338E-8</v>
      </c>
      <c r="AC32" s="14">
        <f>-1*U32*W32</f>
        <v>0.18</v>
      </c>
      <c r="AD32" s="26">
        <f>AB32/AC32</f>
        <v>3.2536296296296301E-7</v>
      </c>
    </row>
    <row r="33" spans="1:30" x14ac:dyDescent="0.3">
      <c r="A33" s="2">
        <v>-1E-3</v>
      </c>
      <c r="B33" s="3">
        <v>-2.5000000000000001E-2</v>
      </c>
      <c r="C33" s="3">
        <v>210</v>
      </c>
      <c r="D33" s="3">
        <v>-0.31235000000000002</v>
      </c>
      <c r="E33" s="4">
        <v>-3.1356000000000001E-7</v>
      </c>
      <c r="F33" s="4">
        <v>1.9376999999999999E-8</v>
      </c>
      <c r="G33" s="13"/>
      <c r="H33" s="13"/>
      <c r="I33" s="13"/>
      <c r="J33" s="19"/>
      <c r="K33" s="7">
        <v>-1E-3</v>
      </c>
      <c r="L33" s="8">
        <v>-2.5000000000000001E-2</v>
      </c>
      <c r="M33" s="8">
        <v>210</v>
      </c>
      <c r="N33" s="8">
        <v>-0.26641999999999999</v>
      </c>
      <c r="O33" s="9">
        <v>-6.9531E-7</v>
      </c>
      <c r="P33" s="9">
        <v>4.6475999999999999E-8</v>
      </c>
      <c r="Q33" s="14"/>
      <c r="R33" s="14"/>
      <c r="S33" s="14"/>
      <c r="T33" s="25"/>
      <c r="U33" s="47">
        <v>-1E-3</v>
      </c>
      <c r="V33">
        <v>-2.5000000000000001E-2</v>
      </c>
      <c r="W33">
        <v>210</v>
      </c>
      <c r="X33">
        <v>-0.25786999999999999</v>
      </c>
      <c r="Y33" s="48">
        <v>-9.1370000000000004E-7</v>
      </c>
      <c r="Z33" s="48">
        <v>6.0444999999999996E-8</v>
      </c>
      <c r="AA33" s="14"/>
      <c r="AB33" s="14"/>
      <c r="AC33" s="14"/>
      <c r="AD33" s="25"/>
    </row>
    <row r="34" spans="1:30" x14ac:dyDescent="0.3">
      <c r="A34" s="2">
        <v>-1E-3</v>
      </c>
      <c r="B34" s="3">
        <v>-2.5000000000000001E-2</v>
      </c>
      <c r="C34" s="3">
        <v>210</v>
      </c>
      <c r="D34" s="3">
        <v>-0.31128</v>
      </c>
      <c r="E34" s="4">
        <v>-3.5792000000000002E-7</v>
      </c>
      <c r="F34" s="4">
        <v>2.4442000000000001E-8</v>
      </c>
      <c r="G34" s="15">
        <f>-1*AVERAGE(E32:E34)</f>
        <v>3.4133666666666669E-7</v>
      </c>
      <c r="H34" s="15">
        <f>AVERAGE(F32:F34)</f>
        <v>2.2799666666666666E-8</v>
      </c>
      <c r="I34" s="13">
        <f>-1*A34*C34</f>
        <v>0.21</v>
      </c>
      <c r="J34" s="20">
        <f>H34/I34</f>
        <v>1.0856984126984128E-7</v>
      </c>
      <c r="K34" s="7">
        <v>-1E-3</v>
      </c>
      <c r="L34" s="8">
        <v>-2.5000000000000001E-2</v>
      </c>
      <c r="M34" s="8">
        <v>210</v>
      </c>
      <c r="N34" s="8">
        <v>-0.25894</v>
      </c>
      <c r="O34" s="9">
        <v>-6.8538999999999997E-7</v>
      </c>
      <c r="P34" s="9">
        <v>4.6349E-8</v>
      </c>
      <c r="Q34" s="14"/>
      <c r="R34" s="14"/>
      <c r="S34" s="14"/>
      <c r="T34" s="25"/>
      <c r="U34" s="47">
        <v>-1E-3</v>
      </c>
      <c r="V34">
        <v>-2.5000000000000001E-2</v>
      </c>
      <c r="W34">
        <v>210</v>
      </c>
      <c r="X34">
        <v>-0.26001000000000002</v>
      </c>
      <c r="Y34" s="48">
        <v>-9.3307999999999999E-7</v>
      </c>
      <c r="Z34" s="48">
        <v>6.2859999999999995E-8</v>
      </c>
      <c r="AA34" s="14"/>
      <c r="AB34" s="14"/>
      <c r="AC34" s="14"/>
      <c r="AD34" s="25"/>
    </row>
    <row r="35" spans="1:30" x14ac:dyDescent="0.3">
      <c r="A35" s="2">
        <v>-1E-3</v>
      </c>
      <c r="B35" s="3">
        <v>-2.5000000000000001E-2</v>
      </c>
      <c r="C35" s="3">
        <v>240</v>
      </c>
      <c r="D35" s="3">
        <v>-0.31341999999999998</v>
      </c>
      <c r="E35" s="4">
        <v>-3.2180999999999999E-7</v>
      </c>
      <c r="F35" s="4">
        <v>2.0608000000000002E-8</v>
      </c>
      <c r="G35" s="13"/>
      <c r="H35" s="13"/>
      <c r="I35" s="13"/>
      <c r="J35" s="19"/>
      <c r="K35" s="7">
        <v>-1E-3</v>
      </c>
      <c r="L35" s="8">
        <v>-2.5000000000000001E-2</v>
      </c>
      <c r="M35" s="8">
        <v>210</v>
      </c>
      <c r="N35" s="8">
        <v>-0.26428000000000001</v>
      </c>
      <c r="O35" s="9">
        <v>-6.5937000000000001E-7</v>
      </c>
      <c r="P35" s="9">
        <v>4.2323000000000001E-8</v>
      </c>
      <c r="Q35" s="17">
        <f>-1 * AVERAGE(O33:O35)</f>
        <v>6.8002333333333329E-7</v>
      </c>
      <c r="R35" s="17">
        <f>AVERAGE(P33:P35)</f>
        <v>4.5049333333333331E-8</v>
      </c>
      <c r="S35" s="14">
        <f>-1*K35*M35</f>
        <v>0.21</v>
      </c>
      <c r="T35" s="26">
        <f>R35/S35</f>
        <v>2.1452063492063491E-7</v>
      </c>
      <c r="U35" s="47">
        <v>-1E-3</v>
      </c>
      <c r="V35">
        <v>-2.5000000000000001E-2</v>
      </c>
      <c r="W35">
        <v>210</v>
      </c>
      <c r="X35">
        <v>-0.25894</v>
      </c>
      <c r="Y35" s="48">
        <v>-9.2381999999999997E-7</v>
      </c>
      <c r="Z35" s="48">
        <v>6.2788000000000006E-8</v>
      </c>
      <c r="AA35" s="17">
        <f>-1 * AVERAGE(Y33:Y35)</f>
        <v>9.2353333333333344E-7</v>
      </c>
      <c r="AB35" s="17">
        <f>AVERAGE(Z33:Z35)</f>
        <v>6.2030999999999995E-8</v>
      </c>
      <c r="AC35" s="14">
        <f>-1*U35*W35</f>
        <v>0.21</v>
      </c>
      <c r="AD35" s="26">
        <f>AB35/AC35</f>
        <v>2.9538571428571429E-7</v>
      </c>
    </row>
    <row r="36" spans="1:30" x14ac:dyDescent="0.3">
      <c r="A36" s="2">
        <v>-1E-3</v>
      </c>
      <c r="B36" s="3">
        <v>-2.5000000000000001E-2</v>
      </c>
      <c r="C36" s="3">
        <v>240</v>
      </c>
      <c r="D36" s="3">
        <v>-0.31447999999999998</v>
      </c>
      <c r="E36" s="4">
        <v>-3.7600999999999999E-7</v>
      </c>
      <c r="F36" s="4">
        <v>2.5329999999999999E-8</v>
      </c>
      <c r="G36" s="13"/>
      <c r="H36" s="13"/>
      <c r="I36" s="13"/>
      <c r="J36" s="19"/>
      <c r="K36" s="7">
        <v>-1E-3</v>
      </c>
      <c r="L36" s="8">
        <v>-2.5000000000000001E-2</v>
      </c>
      <c r="M36" s="8">
        <v>240</v>
      </c>
      <c r="N36" s="8">
        <v>-0.26749000000000001</v>
      </c>
      <c r="O36" s="9">
        <v>-7.3908999999999998E-7</v>
      </c>
      <c r="P36" s="9">
        <v>5.0868000000000003E-8</v>
      </c>
      <c r="Q36" s="14"/>
      <c r="R36" s="14"/>
      <c r="S36" s="14"/>
      <c r="T36" s="25"/>
      <c r="U36" s="47">
        <v>-1E-3</v>
      </c>
      <c r="V36">
        <v>-2.5000000000000001E-2</v>
      </c>
      <c r="W36">
        <v>240</v>
      </c>
      <c r="X36">
        <v>-0.25359999999999999</v>
      </c>
      <c r="Y36" s="48">
        <v>-9.7698E-7</v>
      </c>
      <c r="Z36" s="48">
        <v>6.6312000000000005E-8</v>
      </c>
      <c r="AA36" s="14"/>
      <c r="AB36" s="14"/>
      <c r="AC36" s="14"/>
      <c r="AD36" s="25"/>
    </row>
    <row r="37" spans="1:30" x14ac:dyDescent="0.3">
      <c r="A37" s="2">
        <v>-1E-3</v>
      </c>
      <c r="B37" s="3">
        <v>-2.5000000000000001E-2</v>
      </c>
      <c r="C37" s="3">
        <v>240</v>
      </c>
      <c r="D37" s="3">
        <v>-0.31128</v>
      </c>
      <c r="E37" s="4">
        <v>-3.9181000000000001E-7</v>
      </c>
      <c r="F37" s="4">
        <v>2.9830000000000003E-8</v>
      </c>
      <c r="G37" s="15">
        <f>-1*AVERAGE(E35:E37)</f>
        <v>3.6321000000000003E-7</v>
      </c>
      <c r="H37" s="15">
        <f>AVERAGE(F35:F37)</f>
        <v>2.5255999999999998E-8</v>
      </c>
      <c r="I37" s="13">
        <f>-1*A37*C37</f>
        <v>0.24</v>
      </c>
      <c r="J37" s="20">
        <f>H37/I37</f>
        <v>1.0523333333333333E-7</v>
      </c>
      <c r="K37" s="7">
        <v>-1E-3</v>
      </c>
      <c r="L37" s="8">
        <v>-2.5000000000000001E-2</v>
      </c>
      <c r="M37" s="8">
        <v>240</v>
      </c>
      <c r="N37" s="8">
        <v>-0.26641999999999999</v>
      </c>
      <c r="O37" s="9">
        <v>-7.3646999999999998E-7</v>
      </c>
      <c r="P37" s="9">
        <v>4.8838999999999998E-8</v>
      </c>
      <c r="Q37" s="14"/>
      <c r="R37" s="14"/>
      <c r="S37" s="14"/>
      <c r="T37" s="25"/>
      <c r="U37" s="47">
        <v>-1E-3</v>
      </c>
      <c r="V37">
        <v>-2.5000000000000001E-2</v>
      </c>
      <c r="W37">
        <v>240</v>
      </c>
      <c r="X37">
        <v>-0.26001000000000002</v>
      </c>
      <c r="Y37" s="48">
        <v>-9.9073000000000008E-7</v>
      </c>
      <c r="Z37" s="48">
        <v>6.6346000000000004E-8</v>
      </c>
      <c r="AA37" s="14"/>
      <c r="AB37" s="14"/>
      <c r="AC37" s="14"/>
      <c r="AD37" s="25"/>
    </row>
    <row r="38" spans="1:30" ht="15" thickBot="1" x14ac:dyDescent="0.35">
      <c r="A38" s="5"/>
      <c r="B38" s="6"/>
      <c r="C38" s="6"/>
      <c r="D38" s="6"/>
      <c r="E38" s="6"/>
      <c r="F38" s="6"/>
      <c r="G38" s="23"/>
      <c r="H38" s="23"/>
      <c r="I38" s="23"/>
      <c r="J38" s="24"/>
      <c r="K38" s="10">
        <v>-1E-3</v>
      </c>
      <c r="L38" s="11">
        <v>-2.5000000000000001E-2</v>
      </c>
      <c r="M38" s="11">
        <v>240</v>
      </c>
      <c r="N38" s="11">
        <v>-0.26214999999999999</v>
      </c>
      <c r="O38" s="12">
        <v>-7.1953000000000004E-7</v>
      </c>
      <c r="P38" s="12">
        <v>4.7046999999999998E-8</v>
      </c>
      <c r="Q38" s="28">
        <f>-1 * AVERAGE(O36:O38)</f>
        <v>7.316966666666667E-7</v>
      </c>
      <c r="R38" s="28">
        <f>AVERAGE(P36:P38)</f>
        <v>4.8918000000000008E-8</v>
      </c>
      <c r="S38" s="29">
        <f>-1*K38*M38</f>
        <v>0.24</v>
      </c>
      <c r="T38" s="30">
        <f>R38/S38</f>
        <v>2.0382500000000004E-7</v>
      </c>
      <c r="U38" s="53">
        <v>-1E-3</v>
      </c>
      <c r="V38" s="54">
        <v>-2.5000000000000001E-2</v>
      </c>
      <c r="W38" s="54">
        <v>240</v>
      </c>
      <c r="X38" s="54">
        <v>-0.25786999999999999</v>
      </c>
      <c r="Y38" s="55">
        <v>-9.5807E-7</v>
      </c>
      <c r="Z38" s="55">
        <v>6.5033999999999999E-8</v>
      </c>
      <c r="AA38" s="28">
        <f>-1 * AVERAGE(Y36:Y38)</f>
        <v>9.7526000000000017E-7</v>
      </c>
      <c r="AB38" s="28">
        <f>AVERAGE(Z36:Z38)</f>
        <v>6.589733333333334E-8</v>
      </c>
      <c r="AC38" s="29">
        <f>-1*U38*W38</f>
        <v>0.24</v>
      </c>
      <c r="AD38" s="30">
        <f>AB38/AC38</f>
        <v>2.7457222222222229E-7</v>
      </c>
    </row>
  </sheetData>
  <mergeCells count="3">
    <mergeCell ref="G1:J1"/>
    <mergeCell ref="Q1:T1"/>
    <mergeCell ref="AA1:A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7375-E8DE-4C1F-A9DC-FBBF1EFDF285}">
  <dimension ref="A1:T15"/>
  <sheetViews>
    <sheetView tabSelected="1" topLeftCell="A8" zoomScale="70" zoomScaleNormal="70" workbookViewId="0">
      <selection activeCell="S2" activeCellId="1" sqref="A2:A13 S2:T13"/>
    </sheetView>
  </sheetViews>
  <sheetFormatPr defaultColWidth="9.109375" defaultRowHeight="14.4" x14ac:dyDescent="0.3"/>
  <cols>
    <col min="1" max="1" width="10" style="1" bestFit="1" customWidth="1"/>
    <col min="2" max="2" width="12" style="1" bestFit="1" customWidth="1"/>
    <col min="3" max="3" width="17.5546875" style="1" bestFit="1" customWidth="1"/>
    <col min="4" max="4" width="23" style="1" bestFit="1" customWidth="1"/>
    <col min="5" max="5" width="12" style="1" bestFit="1" customWidth="1"/>
    <col min="6" max="6" width="6" style="1" bestFit="1" customWidth="1"/>
    <col min="7" max="7" width="15.6640625" style="1" bestFit="1" customWidth="1"/>
    <col min="8" max="8" width="18.6640625" style="1" bestFit="1" customWidth="1"/>
    <col min="9" max="9" width="12" style="1" bestFit="1" customWidth="1"/>
    <col min="10" max="10" width="6" style="1" bestFit="1" customWidth="1"/>
    <col min="11" max="11" width="16.88671875" style="1" bestFit="1" customWidth="1"/>
    <col min="12" max="12" width="16.6640625" style="1" bestFit="1" customWidth="1"/>
    <col min="13" max="13" width="22.33203125" style="1" bestFit="1" customWidth="1"/>
    <col min="14" max="14" width="12" style="1" bestFit="1" customWidth="1"/>
    <col min="15" max="15" width="6" style="1" bestFit="1" customWidth="1"/>
    <col min="16" max="16" width="15" style="1" bestFit="1" customWidth="1"/>
    <col min="17" max="17" width="20.44140625" style="1" customWidth="1"/>
    <col min="18" max="16384" width="9.109375" style="1"/>
  </cols>
  <sheetData>
    <row r="1" spans="1:20" x14ac:dyDescent="0.3">
      <c r="A1" s="16"/>
      <c r="B1" s="16"/>
      <c r="C1" s="91" t="s">
        <v>5</v>
      </c>
      <c r="D1" s="91"/>
      <c r="E1" s="91"/>
      <c r="F1" s="91"/>
      <c r="G1" s="91"/>
      <c r="H1" s="91" t="s">
        <v>4</v>
      </c>
      <c r="I1" s="91"/>
      <c r="J1" s="91"/>
      <c r="K1" s="91"/>
      <c r="L1" s="91" t="s">
        <v>6</v>
      </c>
      <c r="M1" s="91"/>
      <c r="N1" s="91"/>
      <c r="O1" s="91"/>
      <c r="P1" s="91"/>
      <c r="Q1" s="91" t="s">
        <v>24</v>
      </c>
      <c r="R1" s="91"/>
    </row>
    <row r="2" spans="1:20" x14ac:dyDescent="0.3">
      <c r="A2" s="16" t="s">
        <v>7</v>
      </c>
      <c r="B2" s="16" t="s">
        <v>14</v>
      </c>
      <c r="C2" s="16" t="s">
        <v>11</v>
      </c>
      <c r="D2" s="16" t="s">
        <v>16</v>
      </c>
      <c r="E2" s="16" t="s">
        <v>1</v>
      </c>
      <c r="F2" s="16" t="s">
        <v>0</v>
      </c>
      <c r="G2" s="16" t="s">
        <v>8</v>
      </c>
      <c r="H2" s="16" t="s">
        <v>12</v>
      </c>
      <c r="I2" s="16" t="s">
        <v>1</v>
      </c>
      <c r="J2" s="16" t="s">
        <v>0</v>
      </c>
      <c r="K2" s="16" t="s">
        <v>9</v>
      </c>
      <c r="L2" s="16" t="s">
        <v>13</v>
      </c>
      <c r="M2" s="16" t="s">
        <v>15</v>
      </c>
      <c r="N2" s="16" t="s">
        <v>1</v>
      </c>
      <c r="O2" s="16" t="s">
        <v>0</v>
      </c>
      <c r="P2" s="16" t="s">
        <v>10</v>
      </c>
      <c r="Q2" s="16" t="s">
        <v>17</v>
      </c>
      <c r="R2" s="16" t="s">
        <v>18</v>
      </c>
      <c r="S2" s="1" t="s">
        <v>17</v>
      </c>
      <c r="T2" s="1" t="s">
        <v>18</v>
      </c>
    </row>
    <row r="3" spans="1:20" x14ac:dyDescent="0.3">
      <c r="A3" s="16">
        <v>10</v>
      </c>
      <c r="B3" s="16">
        <f>1/A3</f>
        <v>0.1</v>
      </c>
      <c r="C3" s="16">
        <v>6.4480666666666677E-8</v>
      </c>
      <c r="D3" s="16">
        <f>C3/A3</f>
        <v>6.4480666666666676E-9</v>
      </c>
      <c r="E3" s="16">
        <v>3.7739E-9</v>
      </c>
      <c r="F3" s="16">
        <v>0.01</v>
      </c>
      <c r="G3" s="16">
        <v>3.7738999999999997E-7</v>
      </c>
      <c r="H3" s="16">
        <v>6.8507666666666664E-8</v>
      </c>
      <c r="I3" s="16">
        <v>4.6125333333333329E-9</v>
      </c>
      <c r="J3" s="16">
        <v>0.01</v>
      </c>
      <c r="K3" s="16">
        <v>4.612533333333333E-7</v>
      </c>
      <c r="L3" s="16">
        <v>7.6016999999999998E-8</v>
      </c>
      <c r="M3" s="16">
        <f>L3/A3</f>
        <v>7.6016999999999995E-9</v>
      </c>
      <c r="N3" s="16">
        <v>5.1430666666666668E-9</v>
      </c>
      <c r="O3" s="16">
        <v>0.01</v>
      </c>
      <c r="P3" s="16">
        <v>5.1430666666666663E-7</v>
      </c>
      <c r="Q3" s="16">
        <f>D3/$D$15</f>
        <v>0.85376586119386522</v>
      </c>
      <c r="R3" s="16">
        <f>M3/$M$15</f>
        <v>0.77131550910659008</v>
      </c>
      <c r="S3" s="1">
        <f>G3/$G$15</f>
        <v>0.80975204173315984</v>
      </c>
      <c r="T3" s="1">
        <f>P3/$P$15</f>
        <v>0.61563506867898932</v>
      </c>
    </row>
    <row r="4" spans="1:20" x14ac:dyDescent="0.3">
      <c r="A4" s="16">
        <v>16</v>
      </c>
      <c r="B4" s="16">
        <f t="shared" ref="B4:B13" si="0">1/A4</f>
        <v>6.25E-2</v>
      </c>
      <c r="C4" s="16">
        <v>1.2084000000000002E-7</v>
      </c>
      <c r="D4" s="16">
        <f t="shared" ref="D4:D13" si="1">C4/A4</f>
        <v>7.552500000000001E-9</v>
      </c>
      <c r="E4" s="16">
        <v>7.4568999999999998E-9</v>
      </c>
      <c r="F4" s="16">
        <v>1.6E-2</v>
      </c>
      <c r="G4" s="16">
        <v>4.6605624999999998E-7</v>
      </c>
      <c r="H4" s="16">
        <v>1.1571666666666666E-7</v>
      </c>
      <c r="I4" s="16">
        <v>7.8351000000000008E-9</v>
      </c>
      <c r="J4" s="16">
        <v>1.6E-2</v>
      </c>
      <c r="K4" s="16">
        <v>4.8969375000000004E-7</v>
      </c>
      <c r="L4" s="16">
        <v>1.3834999999999999E-7</v>
      </c>
      <c r="M4" s="16">
        <f t="shared" ref="M4:M13" si="2">L4/A4</f>
        <v>8.6468749999999995E-9</v>
      </c>
      <c r="N4" s="16">
        <v>9.3482333333333342E-9</v>
      </c>
      <c r="O4" s="16">
        <v>1.6E-2</v>
      </c>
      <c r="P4" s="16">
        <v>5.8426458333333343E-7</v>
      </c>
      <c r="Q4" s="16">
        <f t="shared" ref="Q4:Q13" si="3">D4/$D$15</f>
        <v>1</v>
      </c>
      <c r="R4" s="16">
        <f t="shared" ref="R4:R13" si="4">M4/$M$15</f>
        <v>0.87736543047029558</v>
      </c>
      <c r="S4" s="1">
        <f t="shared" ref="S4:S13" si="5">G4/$G$15</f>
        <v>1</v>
      </c>
      <c r="T4" s="1">
        <f t="shared" ref="T4:T13" si="6">P4/$P$15</f>
        <v>0.69937605362647015</v>
      </c>
    </row>
    <row r="5" spans="1:20" x14ac:dyDescent="0.3">
      <c r="A5" s="16">
        <v>20</v>
      </c>
      <c r="B5" s="16">
        <f t="shared" si="0"/>
        <v>0.05</v>
      </c>
      <c r="C5" s="16">
        <v>1.4732666666666666E-7</v>
      </c>
      <c r="D5" s="16">
        <f t="shared" si="1"/>
        <v>7.366333333333333E-9</v>
      </c>
      <c r="E5" s="16">
        <v>9.3194000000000007E-9</v>
      </c>
      <c r="F5" s="16">
        <v>0.02</v>
      </c>
      <c r="G5" s="16">
        <v>4.6597000000000004E-7</v>
      </c>
      <c r="H5" s="16">
        <v>1.4270333333333332E-7</v>
      </c>
      <c r="I5" s="16">
        <v>9.4482333333333335E-9</v>
      </c>
      <c r="J5" s="16">
        <v>0.02</v>
      </c>
      <c r="K5" s="16">
        <v>4.7241166666666664E-7</v>
      </c>
      <c r="L5" s="16">
        <v>1.7866000000000001E-7</v>
      </c>
      <c r="M5" s="16">
        <f t="shared" si="2"/>
        <v>8.9330000000000013E-9</v>
      </c>
      <c r="N5" s="16">
        <v>1.2284333333333334E-8</v>
      </c>
      <c r="O5" s="16">
        <v>0.02</v>
      </c>
      <c r="P5" s="16">
        <v>6.1421666666666668E-7</v>
      </c>
      <c r="Q5" s="16">
        <f t="shared" si="3"/>
        <v>0.97535032549928258</v>
      </c>
      <c r="R5" s="16">
        <f t="shared" si="4"/>
        <v>0.9063974430521029</v>
      </c>
      <c r="S5" s="1">
        <f t="shared" si="5"/>
        <v>0.99981493650176356</v>
      </c>
      <c r="T5" s="1">
        <f t="shared" si="6"/>
        <v>0.73522927909505331</v>
      </c>
    </row>
    <row r="6" spans="1:20" x14ac:dyDescent="0.3">
      <c r="A6" s="16">
        <v>25</v>
      </c>
      <c r="B6" s="16">
        <f t="shared" si="0"/>
        <v>0.04</v>
      </c>
      <c r="C6" s="16">
        <v>1.7365999999999998E-7</v>
      </c>
      <c r="D6" s="16">
        <f t="shared" si="1"/>
        <v>6.9463999999999991E-9</v>
      </c>
      <c r="E6" s="16">
        <v>1.1199E-8</v>
      </c>
      <c r="F6" s="16">
        <v>2.5000000000000001E-2</v>
      </c>
      <c r="G6" s="16">
        <v>4.4796E-7</v>
      </c>
      <c r="H6" s="16">
        <v>1.7498E-7</v>
      </c>
      <c r="I6" s="16">
        <v>1.1603000000000001E-8</v>
      </c>
      <c r="J6" s="16">
        <v>2.5000000000000001E-2</v>
      </c>
      <c r="K6" s="16">
        <v>4.6412000000000006E-7</v>
      </c>
      <c r="L6" s="16">
        <v>2.2746666666666667E-7</v>
      </c>
      <c r="M6" s="16">
        <f t="shared" si="2"/>
        <v>9.0986666666666667E-9</v>
      </c>
      <c r="N6" s="16">
        <v>1.6450333333333334E-8</v>
      </c>
      <c r="O6" s="16">
        <v>2.5000000000000001E-2</v>
      </c>
      <c r="P6" s="16">
        <v>6.5801333333333337E-7</v>
      </c>
      <c r="Q6" s="16">
        <f t="shared" si="3"/>
        <v>0.91974842767295573</v>
      </c>
      <c r="R6" s="16">
        <f t="shared" si="4"/>
        <v>0.92320700793127342</v>
      </c>
      <c r="S6" s="1">
        <f t="shared" si="5"/>
        <v>0.96117153240622777</v>
      </c>
      <c r="T6" s="1">
        <f t="shared" si="6"/>
        <v>0.7876547396981517</v>
      </c>
    </row>
    <row r="7" spans="1:20" x14ac:dyDescent="0.3">
      <c r="A7" s="16">
        <v>40</v>
      </c>
      <c r="B7" s="16">
        <f t="shared" si="0"/>
        <v>2.5000000000000001E-2</v>
      </c>
      <c r="C7" s="16">
        <v>2.2617333333333337E-7</v>
      </c>
      <c r="D7" s="16">
        <f t="shared" si="1"/>
        <v>5.654333333333334E-9</v>
      </c>
      <c r="E7" s="16">
        <v>1.5090666666666667E-8</v>
      </c>
      <c r="F7" s="16">
        <v>0.04</v>
      </c>
      <c r="G7" s="16">
        <v>3.7726666666666667E-7</v>
      </c>
      <c r="H7" s="16">
        <v>2.9258999999999995E-7</v>
      </c>
      <c r="I7" s="16">
        <v>2.5403333333333335E-8</v>
      </c>
      <c r="J7" s="16">
        <v>0.04</v>
      </c>
      <c r="K7" s="16">
        <v>6.3508333333333337E-7</v>
      </c>
      <c r="L7" s="16">
        <v>3.9422000000000005E-7</v>
      </c>
      <c r="M7" s="16">
        <f t="shared" si="2"/>
        <v>9.8555000000000018E-9</v>
      </c>
      <c r="N7" s="16">
        <v>3.3416333333333336E-8</v>
      </c>
      <c r="O7" s="16">
        <v>0.04</v>
      </c>
      <c r="P7" s="16">
        <v>8.3540833333333333E-7</v>
      </c>
      <c r="Q7" s="16">
        <f t="shared" si="3"/>
        <v>0.74867041818382429</v>
      </c>
      <c r="R7" s="16">
        <f t="shared" si="4"/>
        <v>1</v>
      </c>
      <c r="S7" s="1">
        <f t="shared" si="5"/>
        <v>0.80948740987094725</v>
      </c>
      <c r="T7" s="1">
        <f t="shared" si="6"/>
        <v>1</v>
      </c>
    </row>
    <row r="8" spans="1:20" x14ac:dyDescent="0.3">
      <c r="A8" s="16">
        <v>60</v>
      </c>
      <c r="B8" s="16">
        <f t="shared" si="0"/>
        <v>1.6666666666666666E-2</v>
      </c>
      <c r="C8" s="16">
        <v>2.6558333333333335E-7</v>
      </c>
      <c r="D8" s="16">
        <f t="shared" si="1"/>
        <v>4.4263888888888891E-9</v>
      </c>
      <c r="E8" s="16">
        <v>1.8164333333333332E-8</v>
      </c>
      <c r="F8" s="16">
        <v>0.06</v>
      </c>
      <c r="G8" s="16">
        <v>3.0273888888888888E-7</v>
      </c>
      <c r="H8" s="16">
        <v>4.0701666666666663E-7</v>
      </c>
      <c r="I8" s="16">
        <v>3.9472333333333334E-8</v>
      </c>
      <c r="J8" s="16">
        <v>0.06</v>
      </c>
      <c r="K8" s="16">
        <v>6.5787222222222228E-7</v>
      </c>
      <c r="L8" s="16">
        <v>5.4936666666666668E-7</v>
      </c>
      <c r="M8" s="16">
        <f t="shared" si="2"/>
        <v>9.1561111111111119E-9</v>
      </c>
      <c r="N8" s="16">
        <v>4.8980333333333328E-8</v>
      </c>
      <c r="O8" s="16">
        <v>0.06</v>
      </c>
      <c r="P8" s="16">
        <v>8.1633888888888882E-7</v>
      </c>
      <c r="Q8" s="16">
        <f t="shared" si="3"/>
        <v>0.58608260693662872</v>
      </c>
      <c r="R8" s="16">
        <f t="shared" si="4"/>
        <v>0.92903567663853792</v>
      </c>
      <c r="S8" s="1">
        <f t="shared" si="5"/>
        <v>0.6495758588987679</v>
      </c>
      <c r="T8" s="1">
        <f t="shared" si="6"/>
        <v>0.97717350464011277</v>
      </c>
    </row>
    <row r="9" spans="1:20" x14ac:dyDescent="0.3">
      <c r="A9" s="16">
        <v>100</v>
      </c>
      <c r="B9" s="16">
        <f t="shared" si="0"/>
        <v>0.01</v>
      </c>
      <c r="C9" s="16">
        <v>3.0837E-7</v>
      </c>
      <c r="D9" s="16">
        <f t="shared" si="1"/>
        <v>3.0837E-9</v>
      </c>
      <c r="E9" s="16">
        <v>2.1341999999999997E-8</v>
      </c>
      <c r="F9" s="16">
        <v>0.1</v>
      </c>
      <c r="G9" s="16">
        <v>2.1341999999999996E-7</v>
      </c>
      <c r="H9" s="16">
        <v>5.6156999999999997E-7</v>
      </c>
      <c r="I9" s="16">
        <v>5.2974333333333331E-8</v>
      </c>
      <c r="J9" s="16">
        <v>0.1</v>
      </c>
      <c r="K9" s="16">
        <v>5.2974333333333324E-7</v>
      </c>
      <c r="L9" s="16">
        <v>7.2360666666666669E-7</v>
      </c>
      <c r="M9" s="16">
        <f t="shared" si="2"/>
        <v>7.2360666666666669E-9</v>
      </c>
      <c r="N9" s="16">
        <v>5.9429333333333332E-8</v>
      </c>
      <c r="O9" s="16">
        <v>0.1</v>
      </c>
      <c r="P9" s="16">
        <v>5.9429333333333333E-7</v>
      </c>
      <c r="Q9" s="16">
        <f t="shared" si="3"/>
        <v>0.40830188679245277</v>
      </c>
      <c r="R9" s="16">
        <f t="shared" si="4"/>
        <v>0.73421608915495562</v>
      </c>
      <c r="S9" s="1">
        <f t="shared" si="5"/>
        <v>0.45792755702771926</v>
      </c>
      <c r="T9" s="1">
        <f t="shared" si="6"/>
        <v>0.7113806621512434</v>
      </c>
    </row>
    <row r="10" spans="1:20" x14ac:dyDescent="0.3">
      <c r="A10" s="16">
        <v>150</v>
      </c>
      <c r="B10" s="16">
        <f t="shared" si="0"/>
        <v>6.6666666666666671E-3</v>
      </c>
      <c r="C10" s="16">
        <v>3.3794666666666666E-7</v>
      </c>
      <c r="D10" s="16">
        <f t="shared" si="1"/>
        <v>2.2529777777777779E-9</v>
      </c>
      <c r="E10" s="16">
        <v>2.3751333333333331E-8</v>
      </c>
      <c r="F10" s="16">
        <v>0.15</v>
      </c>
      <c r="G10" s="16">
        <v>1.583422222222222E-7</v>
      </c>
      <c r="H10" s="16">
        <v>6.2682333333333332E-7</v>
      </c>
      <c r="I10" s="16">
        <v>4.4829333333333333E-8</v>
      </c>
      <c r="J10" s="16">
        <v>0.15</v>
      </c>
      <c r="K10" s="16">
        <v>2.9886222222222225E-7</v>
      </c>
      <c r="L10" s="16">
        <v>8.207766666666667E-7</v>
      </c>
      <c r="M10" s="16">
        <f t="shared" si="2"/>
        <v>5.4718444444444451E-9</v>
      </c>
      <c r="N10" s="16">
        <v>5.444133333333334E-8</v>
      </c>
      <c r="O10" s="16">
        <v>0.15</v>
      </c>
      <c r="P10" s="16">
        <v>3.6294222222222228E-7</v>
      </c>
      <c r="Q10" s="16">
        <f t="shared" si="3"/>
        <v>0.29830887491264846</v>
      </c>
      <c r="R10" s="16">
        <f t="shared" si="4"/>
        <v>0.55520718831560489</v>
      </c>
      <c r="S10" s="1">
        <f t="shared" si="5"/>
        <v>0.33974916594772026</v>
      </c>
      <c r="T10" s="1">
        <f t="shared" si="6"/>
        <v>0.43444888893322303</v>
      </c>
    </row>
    <row r="11" spans="1:20" x14ac:dyDescent="0.3">
      <c r="A11" s="16">
        <v>180</v>
      </c>
      <c r="B11" s="16">
        <f t="shared" si="0"/>
        <v>5.5555555555555558E-3</v>
      </c>
      <c r="C11" s="16">
        <v>3.6078500000000001E-7</v>
      </c>
      <c r="D11" s="16">
        <f t="shared" si="1"/>
        <v>2.0043611111111113E-9</v>
      </c>
      <c r="E11" s="16">
        <v>2.5944999999999998E-8</v>
      </c>
      <c r="F11" s="16">
        <v>0.18</v>
      </c>
      <c r="G11" s="16">
        <v>1.4413888888888888E-7</v>
      </c>
      <c r="H11" s="16">
        <v>6.6190999999999992E-7</v>
      </c>
      <c r="I11" s="16">
        <v>4.4504333333333335E-8</v>
      </c>
      <c r="J11" s="16">
        <v>0.18</v>
      </c>
      <c r="K11" s="16">
        <v>2.4724629629629631E-7</v>
      </c>
      <c r="L11" s="16">
        <v>8.7476999999999999E-7</v>
      </c>
      <c r="M11" s="16">
        <f t="shared" si="2"/>
        <v>4.859833333333333E-9</v>
      </c>
      <c r="N11" s="16">
        <v>5.8565333333333338E-8</v>
      </c>
      <c r="O11" s="16">
        <v>0.18</v>
      </c>
      <c r="P11" s="16">
        <v>3.2536296296296301E-7</v>
      </c>
      <c r="Q11" s="16">
        <f t="shared" si="3"/>
        <v>0.26539041524145796</v>
      </c>
      <c r="R11" s="16">
        <f t="shared" si="4"/>
        <v>0.49310875484078254</v>
      </c>
      <c r="S11" s="1">
        <f t="shared" si="5"/>
        <v>0.30927358851831488</v>
      </c>
      <c r="T11" s="1">
        <f t="shared" si="6"/>
        <v>0.38946578574904051</v>
      </c>
    </row>
    <row r="12" spans="1:20" x14ac:dyDescent="0.3">
      <c r="A12" s="16">
        <v>210</v>
      </c>
      <c r="B12" s="16">
        <f t="shared" si="0"/>
        <v>4.7619047619047623E-3</v>
      </c>
      <c r="C12" s="16">
        <v>3.4133666666666669E-7</v>
      </c>
      <c r="D12" s="16">
        <f t="shared" si="1"/>
        <v>1.6254126984126986E-9</v>
      </c>
      <c r="E12" s="16">
        <v>2.2799666666666666E-8</v>
      </c>
      <c r="F12" s="16">
        <v>0.21</v>
      </c>
      <c r="G12" s="16">
        <v>1.0856984126984128E-7</v>
      </c>
      <c r="H12" s="16">
        <v>6.8002333333333329E-7</v>
      </c>
      <c r="I12" s="16">
        <v>4.5049333333333331E-8</v>
      </c>
      <c r="J12" s="16">
        <v>0.21</v>
      </c>
      <c r="K12" s="16">
        <v>2.1452063492063491E-7</v>
      </c>
      <c r="L12" s="16">
        <v>9.2353333333333344E-7</v>
      </c>
      <c r="M12" s="16">
        <f t="shared" si="2"/>
        <v>4.3977777777777782E-9</v>
      </c>
      <c r="N12" s="16">
        <v>6.2030999999999995E-8</v>
      </c>
      <c r="O12" s="16">
        <v>0.21</v>
      </c>
      <c r="P12" s="16">
        <v>2.9538571428571429E-7</v>
      </c>
      <c r="Q12" s="16">
        <f t="shared" si="3"/>
        <v>0.21521518681399515</v>
      </c>
      <c r="R12" s="16">
        <f t="shared" si="4"/>
        <v>0.44622573971668383</v>
      </c>
      <c r="S12" s="1">
        <f t="shared" si="5"/>
        <v>0.23295437250297851</v>
      </c>
      <c r="T12" s="1">
        <f t="shared" si="6"/>
        <v>0.35358243687503832</v>
      </c>
    </row>
    <row r="13" spans="1:20" x14ac:dyDescent="0.3">
      <c r="A13" s="16">
        <v>240</v>
      </c>
      <c r="B13" s="16">
        <f t="shared" si="0"/>
        <v>4.1666666666666666E-3</v>
      </c>
      <c r="C13" s="16">
        <v>3.6321000000000003E-7</v>
      </c>
      <c r="D13" s="16">
        <f t="shared" si="1"/>
        <v>1.5133750000000001E-9</v>
      </c>
      <c r="E13" s="16">
        <v>2.5255999999999998E-8</v>
      </c>
      <c r="F13" s="16">
        <v>0.24</v>
      </c>
      <c r="G13" s="16">
        <v>1.0523333333333333E-7</v>
      </c>
      <c r="H13" s="16">
        <v>7.316966666666667E-7</v>
      </c>
      <c r="I13" s="16">
        <v>4.8918000000000008E-8</v>
      </c>
      <c r="J13" s="16">
        <v>0.24</v>
      </c>
      <c r="K13" s="16">
        <v>2.0382500000000004E-7</v>
      </c>
      <c r="L13" s="16">
        <v>9.7526000000000017E-7</v>
      </c>
      <c r="M13" s="16">
        <f t="shared" si="2"/>
        <v>4.0635833333333343E-9</v>
      </c>
      <c r="N13" s="16">
        <v>6.589733333333334E-8</v>
      </c>
      <c r="O13" s="16">
        <v>0.24</v>
      </c>
      <c r="P13" s="16">
        <v>2.7457222222222229E-7</v>
      </c>
      <c r="Q13" s="16">
        <f t="shared" si="3"/>
        <v>0.20038066865276397</v>
      </c>
      <c r="R13" s="16">
        <f t="shared" si="4"/>
        <v>0.41231630392505031</v>
      </c>
      <c r="S13" s="1">
        <f t="shared" si="5"/>
        <v>0.22579534837980036</v>
      </c>
      <c r="T13" s="1">
        <f t="shared" si="6"/>
        <v>0.32866828264288594</v>
      </c>
    </row>
    <row r="14" spans="1:20" x14ac:dyDescent="0.3">
      <c r="A14" s="16">
        <v>30</v>
      </c>
      <c r="B14" s="16"/>
      <c r="C14" s="16">
        <v>1.9408666666666669E-7</v>
      </c>
      <c r="D14" s="16"/>
      <c r="E14" s="16">
        <v>1.2673000000000002E-8</v>
      </c>
      <c r="F14" s="16">
        <v>0.03</v>
      </c>
      <c r="G14" s="16">
        <v>4.2243333333333343E-7</v>
      </c>
      <c r="H14" s="16">
        <v>2.1212E-7</v>
      </c>
      <c r="I14" s="16">
        <v>1.5898333333333334E-8</v>
      </c>
      <c r="J14" s="16">
        <v>0.03</v>
      </c>
      <c r="K14" s="16">
        <v>5.2994444444444451E-7</v>
      </c>
      <c r="L14" s="16">
        <v>2.7411999999999997E-7</v>
      </c>
      <c r="M14" s="16"/>
      <c r="N14" s="16">
        <v>1.9035666666666667E-8</v>
      </c>
      <c r="O14" s="16">
        <v>0.03</v>
      </c>
      <c r="P14" s="16">
        <v>6.3452222222222222E-7</v>
      </c>
      <c r="Q14" s="16"/>
      <c r="R14" s="16"/>
    </row>
    <row r="15" spans="1:20" x14ac:dyDescent="0.3">
      <c r="D15" s="1">
        <f>MAX(D3:D13)</f>
        <v>7.552500000000001E-9</v>
      </c>
      <c r="G15" s="1">
        <f>MAX(G3:G13)</f>
        <v>4.6605624999999998E-7</v>
      </c>
      <c r="M15" s="1">
        <f>MAX(M3:M13)</f>
        <v>9.8555000000000018E-9</v>
      </c>
      <c r="P15" s="1">
        <f>MAX(P3:P13)</f>
        <v>8.3540833333333333E-7</v>
      </c>
    </row>
  </sheetData>
  <mergeCells count="4">
    <mergeCell ref="C1:G1"/>
    <mergeCell ref="H1:K1"/>
    <mergeCell ref="L1:P1"/>
    <mergeCell ref="Q1:R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ABF9-A59C-4112-8753-C1EA110602B8}">
  <dimension ref="A1:N38"/>
  <sheetViews>
    <sheetView topLeftCell="B1" workbookViewId="0">
      <selection activeCell="M5" sqref="M5"/>
    </sheetView>
  </sheetViews>
  <sheetFormatPr defaultRowHeight="14.4" x14ac:dyDescent="0.3"/>
  <cols>
    <col min="1" max="1" width="11.33203125" style="1" bestFit="1" customWidth="1"/>
    <col min="2" max="2" width="16.44140625" style="1" customWidth="1"/>
    <col min="3" max="3" width="21.6640625" style="1" customWidth="1"/>
    <col min="4" max="4" width="21.109375" style="1" customWidth="1"/>
    <col min="5" max="5" width="13.109375" style="1" bestFit="1" customWidth="1"/>
    <col min="6" max="6" width="11.5546875" style="1" bestFit="1" customWidth="1"/>
    <col min="7" max="7" width="15.109375" style="1" bestFit="1" customWidth="1"/>
    <col min="8" max="8" width="11.33203125" style="1" bestFit="1" customWidth="1"/>
    <col min="9" max="9" width="19.109375" style="1" bestFit="1" customWidth="1"/>
    <col min="10" max="10" width="13.109375" style="1" bestFit="1" customWidth="1"/>
    <col min="11" max="11" width="7.77734375" style="1" bestFit="1" customWidth="1"/>
    <col min="12" max="12" width="13.21875" style="1" bestFit="1" customWidth="1"/>
    <col min="13" max="13" width="18.77734375" style="1" customWidth="1"/>
    <col min="14" max="14" width="5.21875" style="1" bestFit="1" customWidth="1"/>
    <col min="15" max="15" width="7.77734375" style="1" bestFit="1" customWidth="1"/>
    <col min="16" max="16" width="11.88671875" style="1" bestFit="1" customWidth="1"/>
    <col min="17" max="17" width="8.88671875" style="1" bestFit="1" customWidth="1"/>
    <col min="18" max="18" width="7.21875" style="1" bestFit="1" customWidth="1"/>
    <col min="19" max="16384" width="8.88671875" style="1"/>
  </cols>
  <sheetData>
    <row r="1" spans="1:14" x14ac:dyDescent="0.3">
      <c r="A1" s="63"/>
      <c r="B1" s="63"/>
      <c r="C1" s="95" t="s">
        <v>17</v>
      </c>
      <c r="D1" s="96"/>
      <c r="E1" s="96"/>
      <c r="F1" s="96"/>
      <c r="G1" s="97"/>
      <c r="H1" s="95" t="s">
        <v>18</v>
      </c>
      <c r="I1" s="96"/>
      <c r="J1" s="96"/>
      <c r="K1" s="96"/>
      <c r="L1" s="96"/>
      <c r="M1" s="98" t="s">
        <v>24</v>
      </c>
      <c r="N1" s="98"/>
    </row>
    <row r="2" spans="1:14" x14ac:dyDescent="0.3">
      <c r="A2" s="64" t="s">
        <v>19</v>
      </c>
      <c r="B2" s="65" t="s">
        <v>20</v>
      </c>
      <c r="C2" s="66" t="s">
        <v>25</v>
      </c>
      <c r="D2" s="64" t="s">
        <v>26</v>
      </c>
      <c r="E2" s="64" t="s">
        <v>21</v>
      </c>
      <c r="F2" s="64" t="s">
        <v>23</v>
      </c>
      <c r="G2" s="67" t="s">
        <v>27</v>
      </c>
      <c r="H2" s="66" t="s">
        <v>28</v>
      </c>
      <c r="I2" s="64" t="s">
        <v>29</v>
      </c>
      <c r="J2" s="64" t="s">
        <v>21</v>
      </c>
      <c r="K2" s="64" t="s">
        <v>22</v>
      </c>
      <c r="L2" s="67" t="s">
        <v>30</v>
      </c>
      <c r="M2" s="68" t="s">
        <v>17</v>
      </c>
      <c r="N2" s="64" t="s">
        <v>18</v>
      </c>
    </row>
    <row r="3" spans="1:14" x14ac:dyDescent="0.3">
      <c r="A3" s="72">
        <v>10</v>
      </c>
      <c r="B3" s="70">
        <v>0.1</v>
      </c>
      <c r="C3" s="61">
        <v>6.4480666666666677E-8</v>
      </c>
      <c r="D3" s="60">
        <v>6.4480666666666676E-9</v>
      </c>
      <c r="E3" s="60">
        <v>3.7739E-9</v>
      </c>
      <c r="F3" s="60">
        <v>0.01</v>
      </c>
      <c r="G3" s="62">
        <v>3.7738999999999997E-7</v>
      </c>
      <c r="H3" s="61">
        <v>7.6016999999999998E-8</v>
      </c>
      <c r="I3" s="60">
        <v>7.6016999999999995E-9</v>
      </c>
      <c r="J3" s="60">
        <v>5.1430666666666668E-9</v>
      </c>
      <c r="K3" s="60">
        <v>0.01</v>
      </c>
      <c r="L3" s="62">
        <v>5.1430666666666663E-7</v>
      </c>
      <c r="M3" s="71">
        <v>0.85376586119386499</v>
      </c>
      <c r="N3" s="69">
        <v>0.77131550910659008</v>
      </c>
    </row>
    <row r="4" spans="1:14" x14ac:dyDescent="0.3">
      <c r="A4" s="73">
        <v>16</v>
      </c>
      <c r="B4" s="74">
        <v>6.25E-2</v>
      </c>
      <c r="C4" s="75">
        <v>1.2084000000000002E-7</v>
      </c>
      <c r="D4" s="76">
        <v>7.552500000000001E-9</v>
      </c>
      <c r="E4" s="76">
        <v>7.4568999999999998E-9</v>
      </c>
      <c r="F4" s="76">
        <v>1.6E-2</v>
      </c>
      <c r="G4" s="77">
        <v>4.6605624999999998E-7</v>
      </c>
      <c r="H4" s="75">
        <v>1.3834999999999999E-7</v>
      </c>
      <c r="I4" s="76">
        <v>8.6468749999999995E-9</v>
      </c>
      <c r="J4" s="76">
        <v>9.3482333333333342E-9</v>
      </c>
      <c r="K4" s="76">
        <v>1.6E-2</v>
      </c>
      <c r="L4" s="77">
        <v>5.8426458333333343E-7</v>
      </c>
      <c r="M4" s="78">
        <v>1</v>
      </c>
      <c r="N4" s="79">
        <v>0.87736543047029558</v>
      </c>
    </row>
    <row r="5" spans="1:14" x14ac:dyDescent="0.3">
      <c r="A5" s="72">
        <v>20</v>
      </c>
      <c r="B5" s="70">
        <v>0.05</v>
      </c>
      <c r="C5" s="61">
        <v>1.4732666666666666E-7</v>
      </c>
      <c r="D5" s="60">
        <v>7.366333333333333E-9</v>
      </c>
      <c r="E5" s="60">
        <v>9.3194000000000007E-9</v>
      </c>
      <c r="F5" s="60">
        <v>0.02</v>
      </c>
      <c r="G5" s="62">
        <v>4.6597000000000004E-7</v>
      </c>
      <c r="H5" s="61">
        <v>1.7866000000000001E-7</v>
      </c>
      <c r="I5" s="60">
        <v>8.9330000000000013E-9</v>
      </c>
      <c r="J5" s="60">
        <v>1.2284333333333334E-8</v>
      </c>
      <c r="K5" s="60">
        <v>0.02</v>
      </c>
      <c r="L5" s="62">
        <v>6.1421666666666668E-7</v>
      </c>
      <c r="M5" s="71">
        <v>0.97535032549928258</v>
      </c>
      <c r="N5" s="69">
        <v>0.9063974430521029</v>
      </c>
    </row>
    <row r="6" spans="1:14" x14ac:dyDescent="0.3">
      <c r="A6" s="72">
        <v>25</v>
      </c>
      <c r="B6" s="70">
        <v>0.04</v>
      </c>
      <c r="C6" s="61">
        <v>1.7365999999999998E-7</v>
      </c>
      <c r="D6" s="60">
        <v>6.9463999999999991E-9</v>
      </c>
      <c r="E6" s="60">
        <v>1.1199E-8</v>
      </c>
      <c r="F6" s="60">
        <v>2.5000000000000001E-2</v>
      </c>
      <c r="G6" s="62">
        <v>4.4796E-7</v>
      </c>
      <c r="H6" s="61">
        <v>2.2746666666666667E-7</v>
      </c>
      <c r="I6" s="60">
        <v>9.0986666666666667E-9</v>
      </c>
      <c r="J6" s="60">
        <v>1.6450333333333334E-8</v>
      </c>
      <c r="K6" s="60">
        <v>2.5000000000000001E-2</v>
      </c>
      <c r="L6" s="62">
        <v>6.5801333333333337E-7</v>
      </c>
      <c r="M6" s="71">
        <v>0.91974842767295573</v>
      </c>
      <c r="N6" s="69">
        <v>0.92320700793127342</v>
      </c>
    </row>
    <row r="7" spans="1:14" x14ac:dyDescent="0.3">
      <c r="A7" s="72">
        <v>40</v>
      </c>
      <c r="B7" s="70">
        <v>2.5000000000000001E-2</v>
      </c>
      <c r="C7" s="61">
        <v>2.2617333333333337E-7</v>
      </c>
      <c r="D7" s="60">
        <v>5.654333333333334E-9</v>
      </c>
      <c r="E7" s="60">
        <v>1.5090666666666667E-8</v>
      </c>
      <c r="F7" s="60">
        <v>0.04</v>
      </c>
      <c r="G7" s="62">
        <v>3.7726666666666667E-7</v>
      </c>
      <c r="H7" s="61">
        <v>3.9422000000000005E-7</v>
      </c>
      <c r="I7" s="60">
        <v>9.8555000000000018E-9</v>
      </c>
      <c r="J7" s="60">
        <v>3.3416333333333336E-8</v>
      </c>
      <c r="K7" s="60">
        <v>0.04</v>
      </c>
      <c r="L7" s="62">
        <v>8.3540833333333333E-7</v>
      </c>
      <c r="M7" s="71">
        <v>0.74867041818382429</v>
      </c>
      <c r="N7" s="69">
        <v>1</v>
      </c>
    </row>
    <row r="8" spans="1:14" x14ac:dyDescent="0.3">
      <c r="A8" s="72">
        <v>60</v>
      </c>
      <c r="B8" s="70">
        <v>1.6666666666666666E-2</v>
      </c>
      <c r="C8" s="61">
        <v>2.6558333333333335E-7</v>
      </c>
      <c r="D8" s="60">
        <v>4.4263888888888891E-9</v>
      </c>
      <c r="E8" s="60">
        <v>1.8164333333333332E-8</v>
      </c>
      <c r="F8" s="60">
        <v>0.06</v>
      </c>
      <c r="G8" s="62">
        <v>3.0273888888888888E-7</v>
      </c>
      <c r="H8" s="61">
        <v>5.4936666666666668E-7</v>
      </c>
      <c r="I8" s="60">
        <v>9.1561111111111119E-9</v>
      </c>
      <c r="J8" s="60">
        <v>4.8980333333333328E-8</v>
      </c>
      <c r="K8" s="60">
        <v>0.06</v>
      </c>
      <c r="L8" s="62">
        <v>8.1633888888888882E-7</v>
      </c>
      <c r="M8" s="71">
        <v>0.58608260693662872</v>
      </c>
      <c r="N8" s="69">
        <v>0.92903567663853792</v>
      </c>
    </row>
    <row r="9" spans="1:14" x14ac:dyDescent="0.3">
      <c r="A9" s="72">
        <v>100</v>
      </c>
      <c r="B9" s="70">
        <v>0.01</v>
      </c>
      <c r="C9" s="61">
        <v>3.0837E-7</v>
      </c>
      <c r="D9" s="60">
        <v>3.0837E-9</v>
      </c>
      <c r="E9" s="60">
        <v>2.1341999999999997E-8</v>
      </c>
      <c r="F9" s="60">
        <v>0.1</v>
      </c>
      <c r="G9" s="62">
        <v>2.1341999999999996E-7</v>
      </c>
      <c r="H9" s="61">
        <v>7.2360666666666669E-7</v>
      </c>
      <c r="I9" s="60">
        <v>7.2360666666666669E-9</v>
      </c>
      <c r="J9" s="60">
        <v>5.9429333333333332E-8</v>
      </c>
      <c r="K9" s="60">
        <v>0.1</v>
      </c>
      <c r="L9" s="62">
        <v>5.9429333333333333E-7</v>
      </c>
      <c r="M9" s="71">
        <v>0.40830188679245277</v>
      </c>
      <c r="N9" s="69">
        <v>0.73421608915495562</v>
      </c>
    </row>
    <row r="10" spans="1:14" x14ac:dyDescent="0.3">
      <c r="A10" s="72">
        <v>150</v>
      </c>
      <c r="B10" s="70">
        <v>6.6666666666666671E-3</v>
      </c>
      <c r="C10" s="61">
        <v>3.3794666666666666E-7</v>
      </c>
      <c r="D10" s="60">
        <v>2.2529777777777779E-9</v>
      </c>
      <c r="E10" s="60">
        <v>2.3751333333333331E-8</v>
      </c>
      <c r="F10" s="60">
        <v>0.15</v>
      </c>
      <c r="G10" s="62">
        <v>1.583422222222222E-7</v>
      </c>
      <c r="H10" s="61">
        <v>8.207766666666667E-7</v>
      </c>
      <c r="I10" s="60">
        <v>5.4718444444444451E-9</v>
      </c>
      <c r="J10" s="60">
        <v>5.444133333333334E-8</v>
      </c>
      <c r="K10" s="60">
        <v>0.15</v>
      </c>
      <c r="L10" s="62">
        <v>3.6294222222222228E-7</v>
      </c>
      <c r="M10" s="71">
        <v>0.29830887491264846</v>
      </c>
      <c r="N10" s="69">
        <v>0.55520718831560489</v>
      </c>
    </row>
    <row r="11" spans="1:14" x14ac:dyDescent="0.3">
      <c r="A11" s="72">
        <v>180</v>
      </c>
      <c r="B11" s="70">
        <v>5.5555555555555558E-3</v>
      </c>
      <c r="C11" s="61">
        <v>3.6078500000000001E-7</v>
      </c>
      <c r="D11" s="60">
        <v>2.0043611111111113E-9</v>
      </c>
      <c r="E11" s="60">
        <v>2.5944999999999998E-8</v>
      </c>
      <c r="F11" s="60">
        <v>0.18</v>
      </c>
      <c r="G11" s="62">
        <v>1.4413888888888888E-7</v>
      </c>
      <c r="H11" s="61">
        <v>8.7476999999999999E-7</v>
      </c>
      <c r="I11" s="60">
        <v>4.859833333333333E-9</v>
      </c>
      <c r="J11" s="60">
        <v>5.8565333333333338E-8</v>
      </c>
      <c r="K11" s="60">
        <v>0.18</v>
      </c>
      <c r="L11" s="62">
        <v>3.2536296296296301E-7</v>
      </c>
      <c r="M11" s="71">
        <v>0.26539041524145796</v>
      </c>
      <c r="N11" s="69">
        <v>0.49310875484078254</v>
      </c>
    </row>
    <row r="12" spans="1:14" x14ac:dyDescent="0.3">
      <c r="A12" s="72">
        <v>210</v>
      </c>
      <c r="B12" s="70">
        <v>4.7619047619047623E-3</v>
      </c>
      <c r="C12" s="61">
        <v>3.4133666666666669E-7</v>
      </c>
      <c r="D12" s="60">
        <v>1.6254126984126986E-9</v>
      </c>
      <c r="E12" s="60">
        <v>2.2799666666666666E-8</v>
      </c>
      <c r="F12" s="60">
        <v>0.21</v>
      </c>
      <c r="G12" s="62">
        <v>1.0856984126984128E-7</v>
      </c>
      <c r="H12" s="61">
        <v>9.2353333333333344E-7</v>
      </c>
      <c r="I12" s="60">
        <v>4.3977777777777782E-9</v>
      </c>
      <c r="J12" s="60">
        <v>6.2030999999999995E-8</v>
      </c>
      <c r="K12" s="60">
        <v>0.21</v>
      </c>
      <c r="L12" s="62">
        <v>2.9538571428571429E-7</v>
      </c>
      <c r="M12" s="71">
        <v>0.21521518681399515</v>
      </c>
      <c r="N12" s="69">
        <v>0.44622573971668383</v>
      </c>
    </row>
    <row r="13" spans="1:14" ht="15" thickBot="1" x14ac:dyDescent="0.35">
      <c r="A13" s="73">
        <v>240</v>
      </c>
      <c r="B13" s="74">
        <v>4.1666666666666666E-3</v>
      </c>
      <c r="C13" s="80">
        <v>3.6321000000000003E-7</v>
      </c>
      <c r="D13" s="81">
        <v>1.5133750000000001E-9</v>
      </c>
      <c r="E13" s="81">
        <v>2.5255999999999998E-8</v>
      </c>
      <c r="F13" s="81">
        <v>0.24</v>
      </c>
      <c r="G13" s="82">
        <v>1.0523333333333333E-7</v>
      </c>
      <c r="H13" s="80">
        <v>9.7526000000000017E-7</v>
      </c>
      <c r="I13" s="81">
        <v>4.0635833333333343E-9</v>
      </c>
      <c r="J13" s="81">
        <v>6.589733333333334E-8</v>
      </c>
      <c r="K13" s="81">
        <v>0.24</v>
      </c>
      <c r="L13" s="82">
        <v>2.7457222222222229E-7</v>
      </c>
      <c r="M13" s="78">
        <v>0.20038066865276397</v>
      </c>
      <c r="N13" s="79">
        <v>0.41231630392505031</v>
      </c>
    </row>
    <row r="15" spans="1:14" x14ac:dyDescent="0.3">
      <c r="G15" s="83">
        <f>G4*1000000</f>
        <v>0.46605625000000001</v>
      </c>
    </row>
    <row r="16" spans="1:14" x14ac:dyDescent="0.3">
      <c r="A16" s="1" t="s">
        <v>31</v>
      </c>
      <c r="B16" s="1" t="s">
        <v>32</v>
      </c>
      <c r="C16" s="1">
        <v>16</v>
      </c>
    </row>
    <row r="17" spans="1:4" x14ac:dyDescent="0.3">
      <c r="B17" s="1" t="s">
        <v>33</v>
      </c>
      <c r="C17" s="1">
        <v>240</v>
      </c>
    </row>
    <row r="18" spans="1:4" x14ac:dyDescent="0.3">
      <c r="B18" s="1" t="s">
        <v>34</v>
      </c>
      <c r="C18" s="1" t="s">
        <v>54</v>
      </c>
    </row>
    <row r="19" spans="1:4" x14ac:dyDescent="0.3">
      <c r="B19" s="1" t="s">
        <v>35</v>
      </c>
      <c r="C19" s="1" t="s">
        <v>55</v>
      </c>
    </row>
    <row r="20" spans="1:4" x14ac:dyDescent="0.3">
      <c r="B20" s="1" t="s">
        <v>36</v>
      </c>
      <c r="C20" s="1" t="s">
        <v>56</v>
      </c>
    </row>
    <row r="21" spans="1:4" x14ac:dyDescent="0.3">
      <c r="B21" s="1" t="s">
        <v>37</v>
      </c>
      <c r="C21" s="1" t="s">
        <v>57</v>
      </c>
      <c r="D21"/>
    </row>
    <row r="22" spans="1:4" ht="15" thickBot="1" x14ac:dyDescent="0.35"/>
    <row r="23" spans="1:4" x14ac:dyDescent="0.3">
      <c r="A23" s="1" t="s">
        <v>38</v>
      </c>
      <c r="B23" s="92" t="s">
        <v>39</v>
      </c>
      <c r="C23" s="84" t="s">
        <v>40</v>
      </c>
    </row>
    <row r="24" spans="1:4" x14ac:dyDescent="0.3">
      <c r="B24" s="93"/>
      <c r="C24" s="85" t="s">
        <v>41</v>
      </c>
    </row>
    <row r="25" spans="1:4" x14ac:dyDescent="0.3">
      <c r="B25" s="93"/>
      <c r="C25" s="85" t="s">
        <v>53</v>
      </c>
      <c r="D25"/>
    </row>
    <row r="26" spans="1:4" ht="15" thickBot="1" x14ac:dyDescent="0.35">
      <c r="B26" s="94"/>
      <c r="C26" s="86" t="s">
        <v>42</v>
      </c>
    </row>
    <row r="27" spans="1:4" x14ac:dyDescent="0.3">
      <c r="B27" s="92" t="s">
        <v>43</v>
      </c>
      <c r="C27" s="84" t="s">
        <v>40</v>
      </c>
    </row>
    <row r="28" spans="1:4" x14ac:dyDescent="0.3">
      <c r="B28" s="93"/>
      <c r="C28" s="85" t="s">
        <v>51</v>
      </c>
    </row>
    <row r="29" spans="1:4" x14ac:dyDescent="0.3">
      <c r="B29" s="93"/>
      <c r="C29" s="85" t="s">
        <v>52</v>
      </c>
    </row>
    <row r="30" spans="1:4" x14ac:dyDescent="0.3">
      <c r="B30" s="93"/>
      <c r="C30" s="85" t="s">
        <v>41</v>
      </c>
    </row>
    <row r="31" spans="1:4" x14ac:dyDescent="0.3">
      <c r="B31" s="93"/>
      <c r="C31" s="85" t="s">
        <v>44</v>
      </c>
    </row>
    <row r="32" spans="1:4" x14ac:dyDescent="0.3">
      <c r="B32" s="93"/>
      <c r="C32" s="85" t="s">
        <v>45</v>
      </c>
    </row>
    <row r="33" spans="2:5" ht="15" thickBot="1" x14ac:dyDescent="0.35">
      <c r="B33" s="94"/>
      <c r="C33" s="86" t="s">
        <v>46</v>
      </c>
    </row>
    <row r="34" spans="2:5" x14ac:dyDescent="0.3">
      <c r="B34" s="92" t="s">
        <v>47</v>
      </c>
      <c r="C34" s="84" t="s">
        <v>48</v>
      </c>
    </row>
    <row r="35" spans="2:5" x14ac:dyDescent="0.3">
      <c r="B35" s="93"/>
      <c r="C35" s="85" t="s">
        <v>49</v>
      </c>
    </row>
    <row r="36" spans="2:5" ht="15" thickBot="1" x14ac:dyDescent="0.35">
      <c r="B36" s="94"/>
      <c r="C36" s="86" t="s">
        <v>50</v>
      </c>
    </row>
    <row r="38" spans="2:5" x14ac:dyDescent="0.3">
      <c r="E38"/>
    </row>
  </sheetData>
  <mergeCells count="6">
    <mergeCell ref="B34:B36"/>
    <mergeCell ref="C1:G1"/>
    <mergeCell ref="H1:L1"/>
    <mergeCell ref="M1:N1"/>
    <mergeCell ref="B23:B26"/>
    <mergeCell ref="B27:B33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2051" r:id="rId4">
          <objectPr defaultSize="0" r:id="rId5">
            <anchor moveWithCells="1">
              <from>
                <xdr:col>2</xdr:col>
                <xdr:colOff>1066800</xdr:colOff>
                <xdr:row>36</xdr:row>
                <xdr:rowOff>137160</xdr:rowOff>
              </from>
              <to>
                <xdr:col>5</xdr:col>
                <xdr:colOff>601980</xdr:colOff>
                <xdr:row>38</xdr:row>
                <xdr:rowOff>53340</xdr:rowOff>
              </to>
            </anchor>
          </objectPr>
        </oleObject>
      </mc:Choice>
      <mc:Fallback>
        <oleObject progId="Word.Document.12" shapeId="2051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F6782-2915-4267-A7F1-EF4411592298}">
  <dimension ref="A1:C12"/>
  <sheetViews>
    <sheetView workbookViewId="0">
      <selection sqref="A1:C12"/>
    </sheetView>
  </sheetViews>
  <sheetFormatPr defaultRowHeight="14.4" x14ac:dyDescent="0.3"/>
  <sheetData>
    <row r="1" spans="1:3" x14ac:dyDescent="0.3">
      <c r="A1" t="s">
        <v>19</v>
      </c>
      <c r="B1" t="s">
        <v>27</v>
      </c>
      <c r="C1" t="s">
        <v>30</v>
      </c>
    </row>
    <row r="2" spans="1:3" x14ac:dyDescent="0.3">
      <c r="A2">
        <v>10</v>
      </c>
      <c r="B2">
        <v>3.7738999999999997E-7</v>
      </c>
      <c r="C2">
        <v>5.1430666666666663E-7</v>
      </c>
    </row>
    <row r="3" spans="1:3" x14ac:dyDescent="0.3">
      <c r="A3">
        <v>16</v>
      </c>
      <c r="B3">
        <v>4.6605624999999998E-7</v>
      </c>
      <c r="C3">
        <v>5.8426458333333343E-7</v>
      </c>
    </row>
    <row r="4" spans="1:3" x14ac:dyDescent="0.3">
      <c r="A4">
        <v>20</v>
      </c>
      <c r="B4">
        <v>4.6597000000000004E-7</v>
      </c>
      <c r="C4">
        <v>6.1421666666666668E-7</v>
      </c>
    </row>
    <row r="5" spans="1:3" x14ac:dyDescent="0.3">
      <c r="A5">
        <v>25</v>
      </c>
      <c r="B5">
        <v>4.4796E-7</v>
      </c>
      <c r="C5">
        <v>6.5801333333333337E-7</v>
      </c>
    </row>
    <row r="6" spans="1:3" x14ac:dyDescent="0.3">
      <c r="A6">
        <v>40</v>
      </c>
      <c r="B6">
        <v>3.7726666666666667E-7</v>
      </c>
      <c r="C6">
        <v>8.3540833333333333E-7</v>
      </c>
    </row>
    <row r="7" spans="1:3" x14ac:dyDescent="0.3">
      <c r="A7">
        <v>60</v>
      </c>
      <c r="B7">
        <v>3.0273888888888888E-7</v>
      </c>
      <c r="C7">
        <v>8.1633888888888882E-7</v>
      </c>
    </row>
    <row r="8" spans="1:3" x14ac:dyDescent="0.3">
      <c r="A8">
        <v>100</v>
      </c>
      <c r="B8">
        <v>2.1341999999999996E-7</v>
      </c>
      <c r="C8">
        <v>5.9429333333333333E-7</v>
      </c>
    </row>
    <row r="9" spans="1:3" x14ac:dyDescent="0.3">
      <c r="A9">
        <v>150</v>
      </c>
      <c r="B9">
        <v>1.583422222222222E-7</v>
      </c>
      <c r="C9">
        <v>3.6294222222222228E-7</v>
      </c>
    </row>
    <row r="10" spans="1:3" x14ac:dyDescent="0.3">
      <c r="A10">
        <v>180</v>
      </c>
      <c r="B10">
        <v>1.4413888888888888E-7</v>
      </c>
      <c r="C10">
        <v>3.2536296296296301E-7</v>
      </c>
    </row>
    <row r="11" spans="1:3" x14ac:dyDescent="0.3">
      <c r="A11">
        <v>210</v>
      </c>
      <c r="B11">
        <v>1.0856984126984128E-7</v>
      </c>
      <c r="C11">
        <v>2.9538571428571429E-7</v>
      </c>
    </row>
    <row r="12" spans="1:3" x14ac:dyDescent="0.3">
      <c r="A12">
        <v>240</v>
      </c>
      <c r="B12">
        <v>1.0523333333333333E-7</v>
      </c>
      <c r="C12">
        <v>2.7457222222222229E-7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Haghighatbin</dc:creator>
  <cp:lastModifiedBy>Amin haghighatbin</cp:lastModifiedBy>
  <dcterms:created xsi:type="dcterms:W3CDTF">2025-02-25T11:59:38Z</dcterms:created>
  <dcterms:modified xsi:type="dcterms:W3CDTF">2025-03-06T13:47:59Z</dcterms:modified>
</cp:coreProperties>
</file>