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gop\Desktop\Modules\Module_1\Starter_Code\"/>
    </mc:Choice>
  </mc:AlternateContent>
  <xr:revisionPtr revIDLastSave="0" documentId="13_ncr:1_{7B877FA1-1049-4AEC-93E9-C679AF512D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Pivot-table" sheetId="3" r:id="rId2"/>
    <sheet name="pivot-table-2" sheetId="5" r:id="rId3"/>
    <sheet name="Date" sheetId="9" r:id="rId4"/>
    <sheet name="Percentage" sheetId="10" r:id="rId5"/>
    <sheet name="Stat-analysis" sheetId="11" r:id="rId6"/>
  </sheets>
  <definedNames>
    <definedName name="_xlnm._FilterDatabase" localSheetId="5" hidden="1">'Stat-analysis'!$A$1:$B$1001</definedName>
    <definedName name="_xlnm.Criteria" localSheetId="5">'Stat-analysis'!$A$1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1" l="1"/>
  <c r="N2" i="11"/>
  <c r="M3" i="11"/>
  <c r="M2" i="11"/>
  <c r="L3" i="11"/>
  <c r="L2" i="11"/>
  <c r="K3" i="11"/>
  <c r="K2" i="11"/>
  <c r="J3" i="11"/>
  <c r="I2" i="11"/>
  <c r="I3" i="11"/>
  <c r="J2" i="1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D2" i="10"/>
  <c r="C2" i="10"/>
  <c r="B2" i="10"/>
  <c r="E3" i="10"/>
  <c r="E4" i="10"/>
  <c r="E5" i="10"/>
  <c r="E6" i="10"/>
  <c r="E7" i="10"/>
  <c r="E8" i="10"/>
  <c r="E9" i="10"/>
  <c r="E10" i="10"/>
  <c r="E11" i="10"/>
  <c r="E12" i="10"/>
  <c r="E13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D13" i="10"/>
  <c r="D12" i="10"/>
  <c r="D11" i="10"/>
  <c r="D10" i="10"/>
  <c r="D9" i="10"/>
  <c r="D8" i="10"/>
  <c r="D7" i="10"/>
  <c r="D6" i="10"/>
  <c r="D5" i="10"/>
  <c r="D4" i="10"/>
  <c r="D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2" i="10" l="1"/>
</calcChain>
</file>

<file path=xl/sharedStrings.xml><?xml version="1.0" encoding="utf-8"?>
<sst xmlns="http://schemas.openxmlformats.org/spreadsheetml/2006/main" count="9062" uniqueCount="2112">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</sst>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EFA60"/>
        </patternFill>
      </fill>
    </dxf>
    <dxf>
      <fill>
        <patternFill>
          <bgColor rgb="FFA8F573"/>
        </patternFill>
      </fill>
    </dxf>
    <dxf>
      <fill>
        <patternFill>
          <bgColor rgb="FFFF8585"/>
        </patternFill>
      </fill>
    </dxf>
    <dxf>
      <fill>
        <patternFill>
          <bgColor rgb="FF3FADFF"/>
        </patternFill>
      </fill>
    </dxf>
    <dxf>
      <fill>
        <patternFill>
          <bgColor rgb="FFFEFA60"/>
        </patternFill>
      </fill>
    </dxf>
    <dxf>
      <fill>
        <patternFill>
          <bgColor rgb="FFA8F573"/>
        </patternFill>
      </fill>
    </dxf>
    <dxf>
      <fill>
        <patternFill>
          <bgColor rgb="FFFF8585"/>
        </patternFill>
      </fill>
    </dxf>
    <dxf>
      <fill>
        <patternFill>
          <bgColor rgb="FF3FADFF"/>
        </patternFill>
      </fill>
    </dxf>
    <dxf>
      <fill>
        <patternFill>
          <bgColor rgb="FFFEFA60"/>
        </patternFill>
      </fill>
    </dxf>
    <dxf>
      <fill>
        <patternFill>
          <bgColor rgb="FFA8F573"/>
        </patternFill>
      </fill>
    </dxf>
    <dxf>
      <fill>
        <patternFill>
          <bgColor rgb="FFFF8585"/>
        </patternFill>
      </fill>
    </dxf>
    <dxf>
      <fill>
        <patternFill>
          <bgColor rgb="FF3FADFF"/>
        </patternFill>
      </fill>
    </dxf>
    <dxf>
      <fill>
        <patternFill>
          <bgColor rgb="FFFEFA60"/>
        </patternFill>
      </fill>
    </dxf>
    <dxf>
      <fill>
        <patternFill>
          <bgColor rgb="FFA8F573"/>
        </patternFill>
      </fill>
    </dxf>
    <dxf>
      <fill>
        <patternFill>
          <bgColor rgb="FFFF8585"/>
        </patternFill>
      </fill>
    </dxf>
    <dxf>
      <fill>
        <patternFill>
          <bgColor rgb="FF3FADFF"/>
        </patternFill>
      </fill>
    </dxf>
    <dxf>
      <fill>
        <patternFill>
          <bgColor rgb="FFFEFA60"/>
        </patternFill>
      </fill>
    </dxf>
    <dxf>
      <fill>
        <patternFill>
          <bgColor rgb="FFA8F573"/>
        </patternFill>
      </fill>
    </dxf>
    <dxf>
      <fill>
        <patternFill>
          <bgColor rgb="FFFF8585"/>
        </patternFill>
      </fill>
    </dxf>
    <dxf>
      <fill>
        <patternFill>
          <bgColor rgb="FF3FADFF"/>
        </patternFill>
      </fill>
    </dxf>
  </dxfs>
  <tableStyles count="0" defaultTableStyle="TableStyleMedium2" defaultPivotStyle="PivotStyleLight16"/>
  <colors>
    <mruColors>
      <color rgb="FFFEFA60"/>
      <color rgb="FFE20000"/>
      <color rgb="FF68A042"/>
      <color rgb="FFD20000"/>
      <color rgb="FFDA0000"/>
      <color rgb="FF3FADFF"/>
      <color rgb="FF29A3FF"/>
      <color rgb="FFFF8585"/>
      <color rgb="FFFF5B5B"/>
      <color rgb="FFA8F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[CrowdfundingBook.xlsx]Pivot-table!PivotTable1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'Pivot-table'!$A$5:$A$14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8A4-B62E-BEB10552BD2B}"/>
            </c:ext>
          </c:extLst>
        </c:ser>
        <c:ser>
          <c:idx val="1"/>
          <c:order val="1"/>
          <c:tx>
            <c:strRef>
              <c:f>'Pivot-table'!$C$3:$C$4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'Pivot-table'!$A$5:$A$14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4-48A4-B62E-BEB10552BD2B}"/>
            </c:ext>
          </c:extLst>
        </c:ser>
        <c:ser>
          <c:idx val="2"/>
          <c:order val="2"/>
          <c:tx>
            <c:strRef>
              <c:f>'Pivot-table'!$D$3:$D$4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'Pivot-table'!$A$5:$A$14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4-48A4-B62E-BEB10552BD2B}"/>
            </c:ext>
          </c:extLst>
        </c:ser>
        <c:ser>
          <c:idx val="3"/>
          <c:order val="3"/>
          <c:tx>
            <c:strRef>
              <c:f>'Pivot-table'!$E$3:$E$4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'Pivot-table'!$A$5:$A$14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4-48A4-B62E-BEB10552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920143"/>
        <c:axId val="1415132239"/>
      </c:barChart>
      <c:catAx>
        <c:axId val="15619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2239"/>
        <c:crosses val="autoZero"/>
        <c:auto val="1"/>
        <c:lblAlgn val="ctr"/>
        <c:lblOffset val="100"/>
        <c:noMultiLvlLbl val="0"/>
      </c:catAx>
      <c:valAx>
        <c:axId val="14151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[CrowdfundingBook.xlsx]pivot-table-2!PivotTable2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'pivot-table-2'!$B$4:$B$5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'pivot-table-2'!$A$6:$A$30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5-4532-96D6-6EDD918B30ED}"/>
            </c:ext>
          </c:extLst>
        </c:ser>
        <c:ser>
          <c:idx val="1"/>
          <c:order val="1"/>
          <c:tx>
            <c:strRef>
              <c:f>'pivot-table-2'!$C$4:$C$5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'pivot-table-2'!$A$6:$A$30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5-4532-96D6-6EDD918B30ED}"/>
            </c:ext>
          </c:extLst>
        </c:ser>
        <c:ser>
          <c:idx val="2"/>
          <c:order val="2"/>
          <c:tx>
            <c:strRef>
              <c:f>'pivot-table-2'!$D$4:$D$5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'pivot-table-2'!$A$6:$A$30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5-4532-96D6-6EDD918B30ED}"/>
            </c:ext>
          </c:extLst>
        </c:ser>
        <c:ser>
          <c:idx val="3"/>
          <c:order val="3"/>
          <c:tx>
            <c:strRef>
              <c:f>'pivot-table-2'!$E$4:$E$5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'pivot-table-2'!$A$6:$A$30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'pivot-table-2'!$E$6:$E$30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5-4532-96D6-6EDD918B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239103"/>
        <c:axId val="1662769247"/>
        <c:axId val="0"/>
      </c:bar3DChart>
      <c:catAx>
        <c:axId val="16542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69247"/>
        <c:crosses val="autoZero"/>
        <c:auto val="1"/>
        <c:lblAlgn val="ctr"/>
        <c:lblOffset val="100"/>
        <c:noMultiLvlLbl val="0"/>
      </c:catAx>
      <c:valAx>
        <c:axId val="16627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[CrowdfundingBook.xlsx]Date!PivotTable6</c:name>
    <c:fmtId val="7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B-405B-AB42-51EA25998B5D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B-405B-AB42-51EA25998B5D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B-405B-AB42-51EA259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79327"/>
        <c:axId val="1539851983"/>
      </c:lineChart>
      <c:catAx>
        <c:axId val="18606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51983"/>
        <c:crosses val="autoZero"/>
        <c:auto val="1"/>
        <c:lblAlgn val="ctr"/>
        <c:lblOffset val="100"/>
        <c:noMultiLvlLbl val="0"/>
      </c:catAx>
      <c:valAx>
        <c:axId val="15398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719-8708-B69B7C4CD100}"/>
            </c:ext>
          </c:extLst>
        </c:ser>
        <c:ser>
          <c:idx val="1"/>
          <c:order val="1"/>
          <c:tx>
            <c:strRef>
              <c:f>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B-4719-8708-B69B7C4CD100}"/>
            </c:ext>
          </c:extLst>
        </c:ser>
        <c:ser>
          <c:idx val="2"/>
          <c:order val="2"/>
          <c:tx>
            <c:strRef>
              <c:f>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B-4719-8708-B69B7C4C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562255"/>
        <c:axId val="1413825247"/>
      </c:lineChart>
      <c:catAx>
        <c:axId val="16655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25247"/>
        <c:crosses val="autoZero"/>
        <c:auto val="1"/>
        <c:lblAlgn val="ctr"/>
        <c:lblOffset val="100"/>
        <c:noMultiLvlLbl val="0"/>
      </c:catAx>
      <c:valAx>
        <c:axId val="1413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80961</xdr:rowOff>
    </xdr:from>
    <xdr:to>
      <xdr:col>15</xdr:col>
      <xdr:colOff>219075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DFB63-CC09-6106-6380-E405A84DF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5</xdr:row>
      <xdr:rowOff>157161</xdr:rowOff>
    </xdr:from>
    <xdr:to>
      <xdr:col>17</xdr:col>
      <xdr:colOff>380999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C7F77-4005-38CC-5582-63022762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128587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A4AD1-96AE-C3B6-ED73-9B5B86E0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804861</xdr:colOff>
      <xdr:row>14</xdr:row>
      <xdr:rowOff>100012</xdr:rowOff>
    </xdr:from>
    <xdr:to>
      <xdr:col>9</xdr:col>
      <xdr:colOff>371474</xdr:colOff>
      <xdr:row>28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8ABB3-6713-C62A-169E-3E08C42D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op Pon Dikian" refreshedDate="45212.376409143515" createdVersion="8" refreshedVersion="8" minRefreshableVersion="3" recordCount="1000" xr:uid="{19F528C6-82DA-4102-B414-8D3C5F5E6DA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C7198-775B-43C0-8C38-990E63FD58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BC0A-B535-44FC-BE42-5A782576D91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2DCB9-C48B-4F26-B37E-05855D15FD1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2.75" customWidth="1"/>
    <col min="6" max="6" width="17.125" customWidth="1"/>
    <col min="8" max="8" width="13" bestFit="1" customWidth="1"/>
    <col min="9" max="9" width="18.875" customWidth="1"/>
    <col min="12" max="12" width="11.125" bestFit="1" customWidth="1"/>
    <col min="13" max="13" width="21.875" customWidth="1"/>
    <col min="14" max="14" width="11.125" bestFit="1" customWidth="1"/>
    <col min="15" max="15" width="23.125" customWidth="1"/>
    <col min="18" max="18" width="28" bestFit="1" customWidth="1"/>
    <col min="19" max="19" width="13.625" customWidth="1"/>
    <col min="20" max="20" width="14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IFERROR($E2/$D2*100,0)</f>
        <v>0</v>
      </c>
      <c r="G2" t="s">
        <v>14</v>
      </c>
      <c r="H2">
        <v>0</v>
      </c>
      <c r="I2">
        <f>IFERROR(E2/H2, 0)</f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IFERROR($E3/$D3*100,0)</f>
        <v>1040</v>
      </c>
      <c r="G3" t="s">
        <v>20</v>
      </c>
      <c r="H3">
        <v>158</v>
      </c>
      <c r="I3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IFERROR($E67/$D67*100,0)</f>
        <v>236.14754098360655</v>
      </c>
      <c r="G67" t="s">
        <v>20</v>
      </c>
      <c r="H67">
        <v>236</v>
      </c>
      <c r="I67">
        <f t="shared" ref="I67:I130" si="5">IFERROR(E67/H67, 0)</f>
        <v>61.038135593220339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IFERROR($E131/$D131*100,0)</f>
        <v>3.202693602693603</v>
      </c>
      <c r="G131" t="s">
        <v>74</v>
      </c>
      <c r="H131">
        <v>55</v>
      </c>
      <c r="I131">
        <f t="shared" ref="I131:I194" si="9">IFERROR(E131/H131, 0)</f>
        <v>86.472727272727269</v>
      </c>
      <c r="J131" t="s">
        <v>26</v>
      </c>
      <c r="K131" t="s">
        <v>27</v>
      </c>
      <c r="L131">
        <v>1422943200</v>
      </c>
      <c r="M131" s="6">
        <f t="shared" ref="M131:M194" si="10">(((L131/60)/60)/24)+DATE(1970,1,1)</f>
        <v>42038.25</v>
      </c>
      <c r="N131">
        <v>1425103200</v>
      </c>
      <c r="O131" s="6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6">
        <f t="shared" si="10"/>
        <v>40842.208333333336</v>
      </c>
      <c r="N132">
        <v>1320991200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IFERROR($E195/$D195*100,0)</f>
        <v>45.636363636363633</v>
      </c>
      <c r="G195" t="s">
        <v>14</v>
      </c>
      <c r="H195">
        <v>65</v>
      </c>
      <c r="I195">
        <f t="shared" ref="I195:I258" si="13">IFERROR(E195/H195, 0)</f>
        <v>46.338461538461537</v>
      </c>
      <c r="J195" t="s">
        <v>21</v>
      </c>
      <c r="K195" t="s">
        <v>22</v>
      </c>
      <c r="L195">
        <v>1523163600</v>
      </c>
      <c r="M195" s="6">
        <f t="shared" ref="M195:M258" si="14">(((L195/60)/60)/24)+DATE(1970,1,1)</f>
        <v>43198.208333333328</v>
      </c>
      <c r="N195">
        <v>1523509200</v>
      </c>
      <c r="O195" s="6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6">
        <f t="shared" si="14"/>
        <v>42261.208333333328</v>
      </c>
      <c r="N196">
        <v>1443589200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6">
        <f t="shared" si="14"/>
        <v>43310.208333333328</v>
      </c>
      <c r="N197">
        <v>1533445200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6">
        <f t="shared" si="14"/>
        <v>42616.208333333328</v>
      </c>
      <c r="N198">
        <v>1474520400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6">
        <f t="shared" si="14"/>
        <v>42909.208333333328</v>
      </c>
      <c r="N199">
        <v>1499403600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6">
        <f t="shared" si="14"/>
        <v>40396.208333333336</v>
      </c>
      <c r="N200">
        <v>1283576400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6">
        <f t="shared" si="14"/>
        <v>42192.208333333328</v>
      </c>
      <c r="N201">
        <v>1436590800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6">
        <f t="shared" si="14"/>
        <v>40262.208333333336</v>
      </c>
      <c r="N202">
        <v>1270443600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6">
        <f t="shared" si="14"/>
        <v>41845.208333333336</v>
      </c>
      <c r="N203">
        <v>1407819600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6">
        <f t="shared" si="14"/>
        <v>40818.208333333336</v>
      </c>
      <c r="N204">
        <v>1317877200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6">
        <f t="shared" si="14"/>
        <v>42752.25</v>
      </c>
      <c r="N205">
        <v>1484805600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6">
        <f t="shared" si="14"/>
        <v>40636.208333333336</v>
      </c>
      <c r="N206">
        <v>1302670800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6">
        <f t="shared" si="14"/>
        <v>43390.208333333328</v>
      </c>
      <c r="N207">
        <v>1540789200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6">
        <f t="shared" si="14"/>
        <v>40236.25</v>
      </c>
      <c r="N208">
        <v>1268028000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6">
        <f t="shared" si="14"/>
        <v>43340.208333333328</v>
      </c>
      <c r="N209">
        <v>1537160400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6">
        <f t="shared" si="14"/>
        <v>43048.25</v>
      </c>
      <c r="N210">
        <v>1512280800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6">
        <f t="shared" si="14"/>
        <v>42496.208333333328</v>
      </c>
      <c r="N211">
        <v>1463115600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6">
        <f t="shared" si="14"/>
        <v>42797.25</v>
      </c>
      <c r="N212">
        <v>1490850000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6">
        <f t="shared" si="14"/>
        <v>41513.208333333336</v>
      </c>
      <c r="N213">
        <v>1379653200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6">
        <f t="shared" si="14"/>
        <v>43814.25</v>
      </c>
      <c r="N214">
        <v>1580364000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6">
        <f t="shared" si="14"/>
        <v>40488.208333333336</v>
      </c>
      <c r="N215">
        <v>1289714400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6">
        <f t="shared" si="14"/>
        <v>40409.208333333336</v>
      </c>
      <c r="N216">
        <v>1282712400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6">
        <f t="shared" si="14"/>
        <v>43509.25</v>
      </c>
      <c r="N217">
        <v>1550210400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6">
        <f t="shared" si="14"/>
        <v>40869.25</v>
      </c>
      <c r="N218">
        <v>1322114400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6">
        <f t="shared" si="14"/>
        <v>43583.208333333328</v>
      </c>
      <c r="N219">
        <v>1557205200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6">
        <f t="shared" si="14"/>
        <v>40858.25</v>
      </c>
      <c r="N220">
        <v>1323928800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6">
        <f t="shared" si="14"/>
        <v>41137.208333333336</v>
      </c>
      <c r="N221">
        <v>1346130000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6">
        <f t="shared" si="14"/>
        <v>40725.208333333336</v>
      </c>
      <c r="N222">
        <v>1311051600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6">
        <f t="shared" si="14"/>
        <v>41081.208333333336</v>
      </c>
      <c r="N223">
        <v>1340427600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6">
        <f t="shared" si="14"/>
        <v>41914.208333333336</v>
      </c>
      <c r="N224">
        <v>1412312400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6">
        <f t="shared" si="14"/>
        <v>42445.208333333328</v>
      </c>
      <c r="N225">
        <v>1459314000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6">
        <f t="shared" si="14"/>
        <v>41906.208333333336</v>
      </c>
      <c r="N226">
        <v>1415426400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6">
        <f t="shared" si="14"/>
        <v>41762.208333333336</v>
      </c>
      <c r="N227">
        <v>1399093200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6">
        <f t="shared" si="14"/>
        <v>40276.208333333336</v>
      </c>
      <c r="N228">
        <v>1273899600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6">
        <f t="shared" si="14"/>
        <v>42139.208333333328</v>
      </c>
      <c r="N229">
        <v>1432184400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6">
        <f t="shared" si="14"/>
        <v>42613.208333333328</v>
      </c>
      <c r="N230">
        <v>1474779600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6">
        <f t="shared" si="14"/>
        <v>42887.208333333328</v>
      </c>
      <c r="N231">
        <v>1500440400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6">
        <f t="shared" si="14"/>
        <v>43805.25</v>
      </c>
      <c r="N232">
        <v>1575612000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6">
        <f t="shared" si="14"/>
        <v>41415.208333333336</v>
      </c>
      <c r="N233">
        <v>1374123600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6">
        <f t="shared" si="14"/>
        <v>42576.208333333328</v>
      </c>
      <c r="N234">
        <v>1469509200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6">
        <f t="shared" si="14"/>
        <v>40706.208333333336</v>
      </c>
      <c r="N235">
        <v>1309237200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6">
        <f t="shared" si="14"/>
        <v>42969.208333333328</v>
      </c>
      <c r="N236">
        <v>1503982800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6">
        <f t="shared" si="14"/>
        <v>42779.25</v>
      </c>
      <c r="N237">
        <v>1487397600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6">
        <f t="shared" si="14"/>
        <v>43641.208333333328</v>
      </c>
      <c r="N238">
        <v>1562043600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6">
        <f t="shared" si="14"/>
        <v>41754.208333333336</v>
      </c>
      <c r="N239">
        <v>1398574800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6">
        <f t="shared" si="14"/>
        <v>43083.25</v>
      </c>
      <c r="N240">
        <v>1515391200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6">
        <f t="shared" si="14"/>
        <v>42245.208333333328</v>
      </c>
      <c r="N241">
        <v>1441170000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6">
        <f t="shared" si="14"/>
        <v>40396.208333333336</v>
      </c>
      <c r="N242">
        <v>1281157200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6">
        <f t="shared" si="14"/>
        <v>41742.208333333336</v>
      </c>
      <c r="N243">
        <v>1398229200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6">
        <f t="shared" si="14"/>
        <v>42865.208333333328</v>
      </c>
      <c r="N244">
        <v>1495256400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6">
        <f t="shared" si="14"/>
        <v>43163.25</v>
      </c>
      <c r="N245">
        <v>1520402400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6">
        <f t="shared" si="14"/>
        <v>41834.208333333336</v>
      </c>
      <c r="N246">
        <v>1409806800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6">
        <f t="shared" si="14"/>
        <v>41736.208333333336</v>
      </c>
      <c r="N247">
        <v>1396933200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6">
        <f t="shared" si="14"/>
        <v>41491.208333333336</v>
      </c>
      <c r="N248">
        <v>1376024400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6">
        <f t="shared" si="14"/>
        <v>42726.25</v>
      </c>
      <c r="N249">
        <v>1483682400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6">
        <f t="shared" si="14"/>
        <v>42004.25</v>
      </c>
      <c r="N250">
        <v>1420437600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6">
        <f t="shared" si="14"/>
        <v>42006.25</v>
      </c>
      <c r="N251">
        <v>1420783200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6">
        <f t="shared" si="14"/>
        <v>40203.25</v>
      </c>
      <c r="N252">
        <v>1267423200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6">
        <f t="shared" si="14"/>
        <v>41252.25</v>
      </c>
      <c r="N253">
        <v>1355205600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6">
        <f t="shared" si="14"/>
        <v>41572.208333333336</v>
      </c>
      <c r="N254">
        <v>1383109200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6">
        <f t="shared" si="14"/>
        <v>40641.208333333336</v>
      </c>
      <c r="N255">
        <v>1303275600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6">
        <f t="shared" si="14"/>
        <v>42787.25</v>
      </c>
      <c r="N256">
        <v>1487829600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6">
        <f t="shared" si="14"/>
        <v>40590.25</v>
      </c>
      <c r="N257">
        <v>1298268000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6">
        <f t="shared" si="14"/>
        <v>42393.25</v>
      </c>
      <c r="N258">
        <v>1456812000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IFERROR($E259/$D259*100,0)</f>
        <v>146</v>
      </c>
      <c r="G259" t="s">
        <v>20</v>
      </c>
      <c r="H259">
        <v>92</v>
      </c>
      <c r="I259">
        <f t="shared" ref="I259:I322" si="17">IFERROR(E259/H259, 0)</f>
        <v>90.456521739130437</v>
      </c>
      <c r="J259" t="s">
        <v>21</v>
      </c>
      <c r="K259" t="s">
        <v>22</v>
      </c>
      <c r="L259">
        <v>1362463200</v>
      </c>
      <c r="M259" s="6">
        <f t="shared" ref="M259:M322" si="18">(((L259/60)/60)/24)+DATE(1970,1,1)</f>
        <v>41338.25</v>
      </c>
      <c r="N259">
        <v>1363669200</v>
      </c>
      <c r="O259" s="6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6">
        <f t="shared" si="18"/>
        <v>42712.25</v>
      </c>
      <c r="N260">
        <v>1482904800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6">
        <f t="shared" si="18"/>
        <v>41251.25</v>
      </c>
      <c r="N261">
        <v>1356588000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6">
        <f t="shared" si="18"/>
        <v>41180.208333333336</v>
      </c>
      <c r="N262">
        <v>1349845200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6">
        <f t="shared" si="18"/>
        <v>40415.208333333336</v>
      </c>
      <c r="N263">
        <v>1283058000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6">
        <f t="shared" si="18"/>
        <v>40638.208333333336</v>
      </c>
      <c r="N264">
        <v>1304226000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6">
        <f t="shared" si="18"/>
        <v>40187.25</v>
      </c>
      <c r="N265">
        <v>1263016800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6">
        <f t="shared" si="18"/>
        <v>41317.25</v>
      </c>
      <c r="N266">
        <v>1362031200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6">
        <f t="shared" si="18"/>
        <v>42372.25</v>
      </c>
      <c r="N267">
        <v>1455602400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6">
        <f t="shared" si="18"/>
        <v>41950.25</v>
      </c>
      <c r="N268">
        <v>1418191200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6">
        <f t="shared" si="18"/>
        <v>41206.208333333336</v>
      </c>
      <c r="N269">
        <v>1352440800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6">
        <f t="shared" si="18"/>
        <v>41186.208333333336</v>
      </c>
      <c r="N270">
        <v>1353304800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6">
        <f t="shared" si="18"/>
        <v>43496.25</v>
      </c>
      <c r="N271">
        <v>1550728800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6">
        <f t="shared" si="18"/>
        <v>40514.25</v>
      </c>
      <c r="N272">
        <v>1291442400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6">
        <f t="shared" si="18"/>
        <v>42345.25</v>
      </c>
      <c r="N273">
        <v>1452146400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6">
        <f t="shared" si="18"/>
        <v>43656.208333333328</v>
      </c>
      <c r="N274">
        <v>1564894800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6">
        <f t="shared" si="18"/>
        <v>42995.208333333328</v>
      </c>
      <c r="N275">
        <v>1505883600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6">
        <f t="shared" si="18"/>
        <v>43045.25</v>
      </c>
      <c r="N276">
        <v>1510380000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6">
        <f t="shared" si="18"/>
        <v>43561.208333333328</v>
      </c>
      <c r="N277">
        <v>1555218000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6">
        <f t="shared" si="18"/>
        <v>41018.208333333336</v>
      </c>
      <c r="N278">
        <v>1335243600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6">
        <f t="shared" si="18"/>
        <v>40378.208333333336</v>
      </c>
      <c r="N279">
        <v>1279688400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6">
        <f t="shared" si="18"/>
        <v>41239.25</v>
      </c>
      <c r="N280">
        <v>1356069600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6">
        <f t="shared" si="18"/>
        <v>43346.208333333328</v>
      </c>
      <c r="N281">
        <v>1536210000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6">
        <f t="shared" si="18"/>
        <v>43060.25</v>
      </c>
      <c r="N282">
        <v>1511762400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6">
        <f t="shared" si="18"/>
        <v>40979.25</v>
      </c>
      <c r="N283">
        <v>1333256400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6">
        <f t="shared" si="18"/>
        <v>42701.25</v>
      </c>
      <c r="N284">
        <v>1480744800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6">
        <f t="shared" si="18"/>
        <v>42520.208333333328</v>
      </c>
      <c r="N285">
        <v>1465016400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6">
        <f t="shared" si="18"/>
        <v>41030.208333333336</v>
      </c>
      <c r="N286">
        <v>1336280400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6">
        <f t="shared" si="18"/>
        <v>42623.208333333328</v>
      </c>
      <c r="N287">
        <v>1476766800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6">
        <f t="shared" si="18"/>
        <v>42697.25</v>
      </c>
      <c r="N288">
        <v>1480485600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6">
        <f t="shared" si="18"/>
        <v>42122.208333333328</v>
      </c>
      <c r="N289">
        <v>1430197200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6">
        <f t="shared" si="18"/>
        <v>40982.208333333336</v>
      </c>
      <c r="N290">
        <v>1331787600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6">
        <f t="shared" si="18"/>
        <v>42219.208333333328</v>
      </c>
      <c r="N291">
        <v>1438837200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6">
        <f t="shared" si="18"/>
        <v>41404.208333333336</v>
      </c>
      <c r="N292">
        <v>1370926800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6">
        <f t="shared" si="18"/>
        <v>40831.208333333336</v>
      </c>
      <c r="N293">
        <v>1319000400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6">
        <f t="shared" si="18"/>
        <v>40984.208333333336</v>
      </c>
      <c r="N294">
        <v>1333429200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6">
        <f t="shared" si="18"/>
        <v>40456.208333333336</v>
      </c>
      <c r="N295">
        <v>1287032400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6">
        <f t="shared" si="18"/>
        <v>43399.208333333328</v>
      </c>
      <c r="N296">
        <v>1541570400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6">
        <f t="shared" si="18"/>
        <v>41562.208333333336</v>
      </c>
      <c r="N297">
        <v>1383976800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6">
        <f t="shared" si="18"/>
        <v>43493.25</v>
      </c>
      <c r="N298">
        <v>1550556000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6">
        <f t="shared" si="18"/>
        <v>41653.25</v>
      </c>
      <c r="N299">
        <v>1390456800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6">
        <f t="shared" si="18"/>
        <v>42426.25</v>
      </c>
      <c r="N300">
        <v>1458018000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6">
        <f t="shared" si="18"/>
        <v>42432.25</v>
      </c>
      <c r="N301">
        <v>1461819600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6">
        <f t="shared" si="18"/>
        <v>42977.208333333328</v>
      </c>
      <c r="N302">
        <v>1504155600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6">
        <f t="shared" si="18"/>
        <v>42061.25</v>
      </c>
      <c r="N303">
        <v>1426395600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6">
        <f t="shared" si="18"/>
        <v>43345.208333333328</v>
      </c>
      <c r="N304">
        <v>1537074000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6">
        <f t="shared" si="18"/>
        <v>42376.25</v>
      </c>
      <c r="N305">
        <v>1452578400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6">
        <f t="shared" si="18"/>
        <v>42589.208333333328</v>
      </c>
      <c r="N306">
        <v>1474088400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6">
        <f t="shared" si="18"/>
        <v>42448.208333333328</v>
      </c>
      <c r="N307">
        <v>1461906000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6">
        <f t="shared" si="18"/>
        <v>42930.208333333328</v>
      </c>
      <c r="N308">
        <v>1500267600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6">
        <f t="shared" si="18"/>
        <v>41066.208333333336</v>
      </c>
      <c r="N309">
        <v>1340686800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6">
        <f t="shared" si="18"/>
        <v>40651.208333333336</v>
      </c>
      <c r="N310">
        <v>1303189200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6">
        <f t="shared" si="18"/>
        <v>40807.208333333336</v>
      </c>
      <c r="N311">
        <v>1318309200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6">
        <f t="shared" si="18"/>
        <v>40277.208333333336</v>
      </c>
      <c r="N312">
        <v>1272171600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6">
        <f t="shared" si="18"/>
        <v>40590.25</v>
      </c>
      <c r="N313">
        <v>1298872800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6">
        <f t="shared" si="18"/>
        <v>41572.208333333336</v>
      </c>
      <c r="N314">
        <v>1383282000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6">
        <f t="shared" si="18"/>
        <v>40966.25</v>
      </c>
      <c r="N315">
        <v>1330495200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6">
        <f t="shared" si="18"/>
        <v>43536.208333333328</v>
      </c>
      <c r="N316">
        <v>1552798800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6">
        <f t="shared" si="18"/>
        <v>41783.208333333336</v>
      </c>
      <c r="N317">
        <v>1403413200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6">
        <f t="shared" si="18"/>
        <v>43788.25</v>
      </c>
      <c r="N318">
        <v>1574229600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6">
        <f t="shared" si="18"/>
        <v>42869.208333333328</v>
      </c>
      <c r="N319">
        <v>1495861200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6">
        <f t="shared" si="18"/>
        <v>41684.25</v>
      </c>
      <c r="N320">
        <v>1392530400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6">
        <f t="shared" si="18"/>
        <v>40402.208333333336</v>
      </c>
      <c r="N321">
        <v>1283662800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6">
        <f t="shared" si="18"/>
        <v>40673.208333333336</v>
      </c>
      <c r="N322">
        <v>1305781200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IFERROR($E323/$D323*100,0)</f>
        <v>94.144366197183089</v>
      </c>
      <c r="G323" t="s">
        <v>14</v>
      </c>
      <c r="H323">
        <v>2468</v>
      </c>
      <c r="I323">
        <f t="shared" ref="I323:I386" si="21">IFERROR(E323/H323, 0)</f>
        <v>65.000810372771468</v>
      </c>
      <c r="J323" t="s">
        <v>21</v>
      </c>
      <c r="K323" t="s">
        <v>22</v>
      </c>
      <c r="L323">
        <v>1301634000</v>
      </c>
      <c r="M323" s="6">
        <f t="shared" ref="M323:M386" si="22">(((L323/60)/60)/24)+DATE(1970,1,1)</f>
        <v>40634.208333333336</v>
      </c>
      <c r="N323">
        <v>1302325200</v>
      </c>
      <c r="O323" s="6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6">
        <f t="shared" si="22"/>
        <v>40507.25</v>
      </c>
      <c r="N324">
        <v>1291788000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6">
        <f t="shared" si="22"/>
        <v>41725.208333333336</v>
      </c>
      <c r="N325">
        <v>1396069200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6">
        <f t="shared" si="22"/>
        <v>42176.208333333328</v>
      </c>
      <c r="N326">
        <v>1435899600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6">
        <f t="shared" si="22"/>
        <v>43267.208333333328</v>
      </c>
      <c r="N327">
        <v>1531112400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6">
        <f t="shared" si="22"/>
        <v>42364.25</v>
      </c>
      <c r="N328">
        <v>1451628000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6">
        <f t="shared" si="22"/>
        <v>43705.208333333328</v>
      </c>
      <c r="N329">
        <v>1567314000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6">
        <f t="shared" si="22"/>
        <v>43434.25</v>
      </c>
      <c r="N330">
        <v>1544508000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6">
        <f t="shared" si="22"/>
        <v>42716.25</v>
      </c>
      <c r="N331">
        <v>1482472800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6">
        <f t="shared" si="22"/>
        <v>43077.25</v>
      </c>
      <c r="N332">
        <v>1512799200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6">
        <f t="shared" si="22"/>
        <v>40896.25</v>
      </c>
      <c r="N333">
        <v>1324360800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6">
        <f t="shared" si="22"/>
        <v>41361.208333333336</v>
      </c>
      <c r="N334">
        <v>1364533200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6">
        <f t="shared" si="22"/>
        <v>43424.25</v>
      </c>
      <c r="N335">
        <v>1545112800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6">
        <f t="shared" si="22"/>
        <v>43110.25</v>
      </c>
      <c r="N336">
        <v>1516168800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6">
        <f t="shared" si="22"/>
        <v>43784.25</v>
      </c>
      <c r="N337">
        <v>1574920800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6">
        <f t="shared" si="22"/>
        <v>40527.25</v>
      </c>
      <c r="N338">
        <v>1292479200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6">
        <f t="shared" si="22"/>
        <v>43780.25</v>
      </c>
      <c r="N339">
        <v>1573538400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6">
        <f t="shared" si="22"/>
        <v>40821.208333333336</v>
      </c>
      <c r="N340">
        <v>1320382800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6">
        <f t="shared" si="22"/>
        <v>42949.208333333328</v>
      </c>
      <c r="N341">
        <v>1502859600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6">
        <f t="shared" si="22"/>
        <v>40889.25</v>
      </c>
      <c r="N342">
        <v>1323756000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6">
        <f t="shared" si="22"/>
        <v>42244.208333333328</v>
      </c>
      <c r="N343">
        <v>1441342800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6">
        <f t="shared" si="22"/>
        <v>41475.208333333336</v>
      </c>
      <c r="N344">
        <v>1375333200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6">
        <f t="shared" si="22"/>
        <v>41597.25</v>
      </c>
      <c r="N345">
        <v>1389420000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6">
        <f t="shared" si="22"/>
        <v>43122.25</v>
      </c>
      <c r="N346">
        <v>1520056800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6">
        <f t="shared" si="22"/>
        <v>42194.208333333328</v>
      </c>
      <c r="N347">
        <v>1436504400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6">
        <f t="shared" si="22"/>
        <v>42971.208333333328</v>
      </c>
      <c r="N348">
        <v>1508302800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6">
        <f t="shared" si="22"/>
        <v>42046.25</v>
      </c>
      <c r="N349">
        <v>1425708000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6">
        <f t="shared" si="22"/>
        <v>42782.25</v>
      </c>
      <c r="N350">
        <v>1488348000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6">
        <f t="shared" si="22"/>
        <v>42930.208333333328</v>
      </c>
      <c r="N351">
        <v>1502600400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6">
        <f t="shared" si="22"/>
        <v>42144.208333333328</v>
      </c>
      <c r="N352">
        <v>1433653200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6">
        <f t="shared" si="22"/>
        <v>42240.208333333328</v>
      </c>
      <c r="N353">
        <v>1441602000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6">
        <f t="shared" si="22"/>
        <v>42315.25</v>
      </c>
      <c r="N354">
        <v>1447567200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6">
        <f t="shared" si="22"/>
        <v>43651.208333333328</v>
      </c>
      <c r="N355">
        <v>1562389200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6">
        <f t="shared" si="22"/>
        <v>41520.208333333336</v>
      </c>
      <c r="N356">
        <v>1378789200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6">
        <f t="shared" si="22"/>
        <v>42757.25</v>
      </c>
      <c r="N357">
        <v>1488520800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6">
        <f t="shared" si="22"/>
        <v>40922.25</v>
      </c>
      <c r="N358">
        <v>1327298400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6">
        <f t="shared" si="22"/>
        <v>42250.208333333328</v>
      </c>
      <c r="N359">
        <v>1443416400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6">
        <f t="shared" si="22"/>
        <v>43322.208333333328</v>
      </c>
      <c r="N360">
        <v>1534136400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6">
        <f t="shared" si="22"/>
        <v>40782.208333333336</v>
      </c>
      <c r="N361">
        <v>1315026000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6">
        <f t="shared" si="22"/>
        <v>40544.25</v>
      </c>
      <c r="N362">
        <v>1295071200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6">
        <f t="shared" si="22"/>
        <v>43015.208333333328</v>
      </c>
      <c r="N363">
        <v>1509426000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6">
        <f t="shared" si="22"/>
        <v>40570.25</v>
      </c>
      <c r="N364">
        <v>1299391200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6">
        <f t="shared" si="22"/>
        <v>40904.25</v>
      </c>
      <c r="N365">
        <v>1325052000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6">
        <f t="shared" si="22"/>
        <v>43164.25</v>
      </c>
      <c r="N366">
        <v>1522818000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6">
        <f t="shared" si="22"/>
        <v>42733.25</v>
      </c>
      <c r="N367">
        <v>1485324000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6">
        <f t="shared" si="22"/>
        <v>40546.25</v>
      </c>
      <c r="N368">
        <v>1294120800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6">
        <f t="shared" si="22"/>
        <v>41930.208333333336</v>
      </c>
      <c r="N369">
        <v>1415685600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6">
        <f t="shared" si="22"/>
        <v>40464.208333333336</v>
      </c>
      <c r="N370">
        <v>1288933200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6">
        <f t="shared" si="22"/>
        <v>41308.25</v>
      </c>
      <c r="N371">
        <v>1363237200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6">
        <f t="shared" si="22"/>
        <v>43570.208333333328</v>
      </c>
      <c r="N372">
        <v>1555822800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6">
        <f t="shared" si="22"/>
        <v>42043.25</v>
      </c>
      <c r="N373">
        <v>1427778000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6">
        <f t="shared" si="22"/>
        <v>42012.25</v>
      </c>
      <c r="N374">
        <v>1422424800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6">
        <f t="shared" si="22"/>
        <v>42964.208333333328</v>
      </c>
      <c r="N375">
        <v>1503637200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6">
        <f t="shared" si="22"/>
        <v>43476.25</v>
      </c>
      <c r="N376">
        <v>1547618400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6">
        <f t="shared" si="22"/>
        <v>42293.208333333328</v>
      </c>
      <c r="N377">
        <v>1449900000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6">
        <f t="shared" si="22"/>
        <v>41826.208333333336</v>
      </c>
      <c r="N378">
        <v>1405141200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6">
        <f t="shared" si="22"/>
        <v>43760.208333333328</v>
      </c>
      <c r="N379">
        <v>1572933600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6">
        <f t="shared" si="22"/>
        <v>43241.208333333328</v>
      </c>
      <c r="N380">
        <v>1530162000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6">
        <f t="shared" si="22"/>
        <v>40843.208333333336</v>
      </c>
      <c r="N381">
        <v>1320904800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6">
        <f t="shared" si="22"/>
        <v>41448.208333333336</v>
      </c>
      <c r="N382">
        <v>1372395600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6">
        <f t="shared" si="22"/>
        <v>42163.208333333328</v>
      </c>
      <c r="N383">
        <v>1437714000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6">
        <f t="shared" si="22"/>
        <v>43024.208333333328</v>
      </c>
      <c r="N384">
        <v>1509771600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6">
        <f t="shared" si="22"/>
        <v>43509.25</v>
      </c>
      <c r="N385">
        <v>1550556000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6">
        <f t="shared" si="22"/>
        <v>42776.25</v>
      </c>
      <c r="N386">
        <v>1489039200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IFERROR($E387/$D387*100,0)</f>
        <v>146.16709511568124</v>
      </c>
      <c r="G387" t="s">
        <v>20</v>
      </c>
      <c r="H387">
        <v>1137</v>
      </c>
      <c r="I387">
        <f t="shared" ref="I387:I450" si="25">IFERROR(E387/H387, 0)</f>
        <v>50.007915567282325</v>
      </c>
      <c r="J387" t="s">
        <v>21</v>
      </c>
      <c r="K387" t="s">
        <v>22</v>
      </c>
      <c r="L387">
        <v>1553835600</v>
      </c>
      <c r="M387" s="6">
        <f t="shared" ref="M387:M450" si="26">(((L387/60)/60)/24)+DATE(1970,1,1)</f>
        <v>43553.208333333328</v>
      </c>
      <c r="N387">
        <v>1556600400</v>
      </c>
      <c r="O387" s="6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6">
        <f t="shared" si="26"/>
        <v>40355.208333333336</v>
      </c>
      <c r="N388">
        <v>1278565200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6">
        <f t="shared" si="26"/>
        <v>41072.208333333336</v>
      </c>
      <c r="N389">
        <v>1339909200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6">
        <f t="shared" si="26"/>
        <v>40912.25</v>
      </c>
      <c r="N390">
        <v>1325829600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6">
        <f t="shared" si="26"/>
        <v>40479.208333333336</v>
      </c>
      <c r="N391">
        <v>1290578400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6">
        <f t="shared" si="26"/>
        <v>41530.208333333336</v>
      </c>
      <c r="N392">
        <v>1380344400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6">
        <f t="shared" si="26"/>
        <v>41653.25</v>
      </c>
      <c r="N393">
        <v>1389852000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6">
        <f t="shared" si="26"/>
        <v>40549.25</v>
      </c>
      <c r="N394">
        <v>1294466400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6">
        <f t="shared" si="26"/>
        <v>42933.208333333328</v>
      </c>
      <c r="N395">
        <v>1500354000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6">
        <f t="shared" si="26"/>
        <v>41484.208333333336</v>
      </c>
      <c r="N396">
        <v>1375938000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6">
        <f t="shared" si="26"/>
        <v>40885.25</v>
      </c>
      <c r="N397">
        <v>1323410400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6">
        <f t="shared" si="26"/>
        <v>43378.208333333328</v>
      </c>
      <c r="N398">
        <v>1539406800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6">
        <f t="shared" si="26"/>
        <v>41417.208333333336</v>
      </c>
      <c r="N399">
        <v>1369803600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6">
        <f t="shared" si="26"/>
        <v>43228.208333333328</v>
      </c>
      <c r="N400">
        <v>1525928400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6">
        <f t="shared" si="26"/>
        <v>40576.25</v>
      </c>
      <c r="N401">
        <v>1297231200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6">
        <f t="shared" si="26"/>
        <v>41502.208333333336</v>
      </c>
      <c r="N402">
        <v>1378530000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6">
        <f t="shared" si="26"/>
        <v>43765.208333333328</v>
      </c>
      <c r="N403">
        <v>1572152400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6">
        <f t="shared" si="26"/>
        <v>40914.25</v>
      </c>
      <c r="N404">
        <v>1329890400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6">
        <f t="shared" si="26"/>
        <v>40310.208333333336</v>
      </c>
      <c r="N405">
        <v>1276750800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6">
        <f t="shared" si="26"/>
        <v>43053.25</v>
      </c>
      <c r="N406">
        <v>1510898400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6">
        <f t="shared" si="26"/>
        <v>43255.208333333328</v>
      </c>
      <c r="N407">
        <v>1532408400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6">
        <f t="shared" si="26"/>
        <v>41304.25</v>
      </c>
      <c r="N408">
        <v>1360562400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6">
        <f t="shared" si="26"/>
        <v>43751.208333333328</v>
      </c>
      <c r="N409">
        <v>1571547600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6">
        <f t="shared" si="26"/>
        <v>42541.208333333328</v>
      </c>
      <c r="N410">
        <v>1468126800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6">
        <f t="shared" si="26"/>
        <v>42843.208333333328</v>
      </c>
      <c r="N411">
        <v>1492837200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6">
        <f t="shared" si="26"/>
        <v>42122.208333333328</v>
      </c>
      <c r="N412">
        <v>1430197200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6">
        <f t="shared" si="26"/>
        <v>42884.208333333328</v>
      </c>
      <c r="N413">
        <v>1496206800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6">
        <f t="shared" si="26"/>
        <v>41642.25</v>
      </c>
      <c r="N414">
        <v>1389592800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6">
        <f t="shared" si="26"/>
        <v>43431.25</v>
      </c>
      <c r="N415">
        <v>1545631200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6">
        <f t="shared" si="26"/>
        <v>40288.208333333336</v>
      </c>
      <c r="N416">
        <v>1272430800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6">
        <f t="shared" si="26"/>
        <v>40921.25</v>
      </c>
      <c r="N417">
        <v>1327903200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6">
        <f t="shared" si="26"/>
        <v>40560.25</v>
      </c>
      <c r="N418">
        <v>1296021600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6">
        <f t="shared" si="26"/>
        <v>43407.208333333328</v>
      </c>
      <c r="N419">
        <v>1543298400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6">
        <f t="shared" si="26"/>
        <v>41035.208333333336</v>
      </c>
      <c r="N420">
        <v>1336366800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6">
        <f t="shared" si="26"/>
        <v>40899.25</v>
      </c>
      <c r="N421">
        <v>1325052000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6">
        <f t="shared" si="26"/>
        <v>42911.208333333328</v>
      </c>
      <c r="N422">
        <v>1499576400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6">
        <f t="shared" si="26"/>
        <v>42915.208333333328</v>
      </c>
      <c r="N423">
        <v>1501304400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6">
        <f t="shared" si="26"/>
        <v>40285.208333333336</v>
      </c>
      <c r="N424">
        <v>1273208400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6">
        <f t="shared" si="26"/>
        <v>40808.208333333336</v>
      </c>
      <c r="N425">
        <v>1316840400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6">
        <f t="shared" si="26"/>
        <v>43208.208333333328</v>
      </c>
      <c r="N426">
        <v>1524546000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6">
        <f t="shared" si="26"/>
        <v>42213.208333333328</v>
      </c>
      <c r="N427">
        <v>1438578000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6">
        <f t="shared" si="26"/>
        <v>41332.25</v>
      </c>
      <c r="N428">
        <v>1362549600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6">
        <f t="shared" si="26"/>
        <v>41895.208333333336</v>
      </c>
      <c r="N429">
        <v>1413349200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6">
        <f t="shared" si="26"/>
        <v>40585.25</v>
      </c>
      <c r="N430">
        <v>1298008800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6">
        <f t="shared" si="26"/>
        <v>41680.25</v>
      </c>
      <c r="N431">
        <v>1394427600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6">
        <f t="shared" si="26"/>
        <v>43737.208333333328</v>
      </c>
      <c r="N432">
        <v>1572670800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6">
        <f t="shared" si="26"/>
        <v>43273.208333333328</v>
      </c>
      <c r="N433">
        <v>1531112400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6">
        <f t="shared" si="26"/>
        <v>41761.208333333336</v>
      </c>
      <c r="N434">
        <v>1400734800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6">
        <f t="shared" si="26"/>
        <v>41603.25</v>
      </c>
      <c r="N435">
        <v>1386741600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6">
        <f t="shared" si="26"/>
        <v>42705.25</v>
      </c>
      <c r="N436">
        <v>1481781600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6">
        <f t="shared" si="26"/>
        <v>41988.25</v>
      </c>
      <c r="N437">
        <v>1419660000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6">
        <f t="shared" si="26"/>
        <v>43575.208333333328</v>
      </c>
      <c r="N438">
        <v>1555822800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6">
        <f t="shared" si="26"/>
        <v>42260.208333333328</v>
      </c>
      <c r="N439">
        <v>1442379600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6">
        <f t="shared" si="26"/>
        <v>41337.25</v>
      </c>
      <c r="N440">
        <v>1364965200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6">
        <f t="shared" si="26"/>
        <v>42680.208333333328</v>
      </c>
      <c r="N441">
        <v>1479016800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6">
        <f t="shared" si="26"/>
        <v>42916.208333333328</v>
      </c>
      <c r="N442">
        <v>1499662800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6">
        <f t="shared" si="26"/>
        <v>41025.208333333336</v>
      </c>
      <c r="N443">
        <v>1337835600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6">
        <f t="shared" si="26"/>
        <v>42980.208333333328</v>
      </c>
      <c r="N444">
        <v>1505710800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6">
        <f t="shared" si="26"/>
        <v>40451.208333333336</v>
      </c>
      <c r="N445">
        <v>1287464400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6">
        <f t="shared" si="26"/>
        <v>40748.208333333336</v>
      </c>
      <c r="N446">
        <v>1311656400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6">
        <f t="shared" si="26"/>
        <v>40515.25</v>
      </c>
      <c r="N447">
        <v>1293170400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6">
        <f t="shared" si="26"/>
        <v>41261.25</v>
      </c>
      <c r="N448">
        <v>1355983200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6">
        <f t="shared" si="26"/>
        <v>43088.25</v>
      </c>
      <c r="N449">
        <v>1515045600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6">
        <f t="shared" si="26"/>
        <v>41378.208333333336</v>
      </c>
      <c r="N450">
        <v>1366088400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IFERROR($E451/$D451*100,0)</f>
        <v>967</v>
      </c>
      <c r="G451" t="s">
        <v>20</v>
      </c>
      <c r="H451">
        <v>86</v>
      </c>
      <c r="I451">
        <f t="shared" ref="I451:I514" si="29">IFERROR(E451/H451, 0)</f>
        <v>101.19767441860465</v>
      </c>
      <c r="J451" t="s">
        <v>36</v>
      </c>
      <c r="K451" t="s">
        <v>37</v>
      </c>
      <c r="L451">
        <v>1551852000</v>
      </c>
      <c r="M451" s="6">
        <f t="shared" ref="M451:M514" si="30">(((L451/60)/60)/24)+DATE(1970,1,1)</f>
        <v>43530.25</v>
      </c>
      <c r="N451">
        <v>1553317200</v>
      </c>
      <c r="O451" s="6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6">
        <f t="shared" si="30"/>
        <v>43394.208333333328</v>
      </c>
      <c r="N452">
        <v>1542088800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6">
        <f t="shared" si="30"/>
        <v>42935.208333333328</v>
      </c>
      <c r="N453">
        <v>1503118800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6">
        <f t="shared" si="30"/>
        <v>40365.208333333336</v>
      </c>
      <c r="N454">
        <v>1278478800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6">
        <f t="shared" si="30"/>
        <v>42705.25</v>
      </c>
      <c r="N455">
        <v>1484114400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6">
        <f t="shared" si="30"/>
        <v>41568.208333333336</v>
      </c>
      <c r="N456">
        <v>1385445600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6">
        <f t="shared" si="30"/>
        <v>40809.208333333336</v>
      </c>
      <c r="N457">
        <v>1318741200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6">
        <f t="shared" si="30"/>
        <v>43141.25</v>
      </c>
      <c r="N458">
        <v>1518242400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6">
        <f t="shared" si="30"/>
        <v>42657.208333333328</v>
      </c>
      <c r="N459">
        <v>1476594000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6">
        <f t="shared" si="30"/>
        <v>40265.208333333336</v>
      </c>
      <c r="N460">
        <v>1273554000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6">
        <f t="shared" si="30"/>
        <v>42001.25</v>
      </c>
      <c r="N461">
        <v>1421906400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6">
        <f t="shared" si="30"/>
        <v>40399.208333333336</v>
      </c>
      <c r="N462">
        <v>1281589200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6">
        <f t="shared" si="30"/>
        <v>41757.208333333336</v>
      </c>
      <c r="N463">
        <v>1400389200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6">
        <f t="shared" si="30"/>
        <v>41304.25</v>
      </c>
      <c r="N464">
        <v>1362808800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6">
        <f t="shared" si="30"/>
        <v>41639.25</v>
      </c>
      <c r="N465">
        <v>1388815200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6">
        <f t="shared" si="30"/>
        <v>43142.25</v>
      </c>
      <c r="N466">
        <v>1519538400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6">
        <f t="shared" si="30"/>
        <v>43127.25</v>
      </c>
      <c r="N467">
        <v>1517810400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6">
        <f t="shared" si="30"/>
        <v>41409.208333333336</v>
      </c>
      <c r="N468">
        <v>1370581200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6">
        <f t="shared" si="30"/>
        <v>42331.25</v>
      </c>
      <c r="N469">
        <v>1448863200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6">
        <f t="shared" si="30"/>
        <v>43569.208333333328</v>
      </c>
      <c r="N470">
        <v>1556600400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6">
        <f t="shared" si="30"/>
        <v>42142.208333333328</v>
      </c>
      <c r="N471">
        <v>1432098000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6">
        <f t="shared" si="30"/>
        <v>42716.25</v>
      </c>
      <c r="N472">
        <v>1482127200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6">
        <f t="shared" si="30"/>
        <v>41031.208333333336</v>
      </c>
      <c r="N473">
        <v>1335934800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6">
        <f t="shared" si="30"/>
        <v>43535.208333333328</v>
      </c>
      <c r="N474">
        <v>1556946000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6">
        <f t="shared" si="30"/>
        <v>43277.208333333328</v>
      </c>
      <c r="N475">
        <v>1530075600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6">
        <f t="shared" si="30"/>
        <v>41989.25</v>
      </c>
      <c r="N476">
        <v>1418796000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6">
        <f t="shared" si="30"/>
        <v>41450.208333333336</v>
      </c>
      <c r="N477">
        <v>1372482000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6">
        <f t="shared" si="30"/>
        <v>43322.208333333328</v>
      </c>
      <c r="N478">
        <v>1534395600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6">
        <f t="shared" si="30"/>
        <v>40720.208333333336</v>
      </c>
      <c r="N479">
        <v>1311397200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6">
        <f t="shared" si="30"/>
        <v>42072.208333333328</v>
      </c>
      <c r="N480">
        <v>1426914000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6">
        <f t="shared" si="30"/>
        <v>42945.208333333328</v>
      </c>
      <c r="N481">
        <v>1501477200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6">
        <f t="shared" si="30"/>
        <v>40248.25</v>
      </c>
      <c r="N482">
        <v>1269061200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6">
        <f t="shared" si="30"/>
        <v>41913.208333333336</v>
      </c>
      <c r="N483">
        <v>1415772000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6">
        <f t="shared" si="30"/>
        <v>40963.25</v>
      </c>
      <c r="N484">
        <v>1331013600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6">
        <f t="shared" si="30"/>
        <v>43811.25</v>
      </c>
      <c r="N485">
        <v>1576735200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6">
        <f t="shared" si="30"/>
        <v>41855.208333333336</v>
      </c>
      <c r="N486">
        <v>1411362000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6">
        <f t="shared" si="30"/>
        <v>43626.208333333328</v>
      </c>
      <c r="N487">
        <v>1563685200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6">
        <f t="shared" si="30"/>
        <v>43168.25</v>
      </c>
      <c r="N488">
        <v>1521867600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6">
        <f t="shared" si="30"/>
        <v>42845.208333333328</v>
      </c>
      <c r="N489">
        <v>1495515600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6">
        <f t="shared" si="30"/>
        <v>42403.25</v>
      </c>
      <c r="N490">
        <v>1455948000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6">
        <f t="shared" si="30"/>
        <v>40406.208333333336</v>
      </c>
      <c r="N491">
        <v>1282366800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6">
        <f t="shared" si="30"/>
        <v>43786.25</v>
      </c>
      <c r="N492">
        <v>1574575200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6">
        <f t="shared" si="30"/>
        <v>41456.208333333336</v>
      </c>
      <c r="N493">
        <v>1374901200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6">
        <f t="shared" si="30"/>
        <v>40336.208333333336</v>
      </c>
      <c r="N494">
        <v>1278910800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6">
        <f t="shared" si="30"/>
        <v>43645.208333333328</v>
      </c>
      <c r="N495">
        <v>1562907600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6">
        <f t="shared" si="30"/>
        <v>40990.208333333336</v>
      </c>
      <c r="N496">
        <v>1332478800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6">
        <f t="shared" si="30"/>
        <v>41800.208333333336</v>
      </c>
      <c r="N497">
        <v>1402722000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6">
        <f t="shared" si="30"/>
        <v>42876.208333333328</v>
      </c>
      <c r="N498">
        <v>1496811600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6">
        <f t="shared" si="30"/>
        <v>42724.25</v>
      </c>
      <c r="N499">
        <v>1482213600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6">
        <f t="shared" si="30"/>
        <v>42005.25</v>
      </c>
      <c r="N500">
        <v>1420264800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6">
        <f t="shared" si="30"/>
        <v>42444.208333333328</v>
      </c>
      <c r="N501">
        <v>1458450000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6">
        <f t="shared" si="30"/>
        <v>41395.208333333336</v>
      </c>
      <c r="N502">
        <v>1369803600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6">
        <f t="shared" si="30"/>
        <v>41345.208333333336</v>
      </c>
      <c r="N503">
        <v>1363237200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6">
        <f t="shared" si="30"/>
        <v>41117.208333333336</v>
      </c>
      <c r="N504">
        <v>1345870800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6">
        <f t="shared" si="30"/>
        <v>42186.208333333328</v>
      </c>
      <c r="N505">
        <v>1437454800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6">
        <f t="shared" si="30"/>
        <v>42142.208333333328</v>
      </c>
      <c r="N506">
        <v>1432011600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6">
        <f t="shared" si="30"/>
        <v>41341.25</v>
      </c>
      <c r="N507">
        <v>1366347600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6">
        <f t="shared" si="30"/>
        <v>43062.25</v>
      </c>
      <c r="N508">
        <v>1512885600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6">
        <f t="shared" si="30"/>
        <v>41373.208333333336</v>
      </c>
      <c r="N509">
        <v>1369717200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6">
        <f t="shared" si="30"/>
        <v>43310.208333333328</v>
      </c>
      <c r="N510">
        <v>1534654800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6">
        <f t="shared" si="30"/>
        <v>41034.208333333336</v>
      </c>
      <c r="N511">
        <v>1337058000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6">
        <f t="shared" si="30"/>
        <v>43251.208333333328</v>
      </c>
      <c r="N512">
        <v>1529816400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6">
        <f t="shared" si="30"/>
        <v>43671.208333333328</v>
      </c>
      <c r="N513">
        <v>1564894800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6">
        <f t="shared" si="30"/>
        <v>41825.208333333336</v>
      </c>
      <c r="N514">
        <v>1404622800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IFERROR($E515/$D515*100,0)</f>
        <v>39.277108433734945</v>
      </c>
      <c r="G515" t="s">
        <v>74</v>
      </c>
      <c r="H515">
        <v>35</v>
      </c>
      <c r="I515">
        <f t="shared" ref="I515:I578" si="33">IFERROR(E515/H515, 0)</f>
        <v>93.142857142857139</v>
      </c>
      <c r="J515" t="s">
        <v>21</v>
      </c>
      <c r="K515" t="s">
        <v>22</v>
      </c>
      <c r="L515">
        <v>1284008400</v>
      </c>
      <c r="M515" s="6">
        <f t="shared" ref="M515:M578" si="34">(((L515/60)/60)/24)+DATE(1970,1,1)</f>
        <v>40430.208333333336</v>
      </c>
      <c r="N515">
        <v>1284181200</v>
      </c>
      <c r="O515" s="6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6">
        <f t="shared" si="34"/>
        <v>41614.25</v>
      </c>
      <c r="N516">
        <v>1386741600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6">
        <f t="shared" si="34"/>
        <v>40900.25</v>
      </c>
      <c r="N517">
        <v>1324792800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6">
        <f t="shared" si="34"/>
        <v>40396.208333333336</v>
      </c>
      <c r="N518">
        <v>1284354000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6">
        <f t="shared" si="34"/>
        <v>42860.208333333328</v>
      </c>
      <c r="N519">
        <v>1494392400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6">
        <f t="shared" si="34"/>
        <v>43154.25</v>
      </c>
      <c r="N520">
        <v>1519538400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6">
        <f t="shared" si="34"/>
        <v>42012.25</v>
      </c>
      <c r="N521">
        <v>1421906400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6">
        <f t="shared" si="34"/>
        <v>43574.208333333328</v>
      </c>
      <c r="N522">
        <v>1555909200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6">
        <f t="shared" si="34"/>
        <v>42605.208333333328</v>
      </c>
      <c r="N523">
        <v>1472446800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6">
        <f t="shared" si="34"/>
        <v>41093.208333333336</v>
      </c>
      <c r="N524">
        <v>1342328400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6">
        <f t="shared" si="34"/>
        <v>40241.25</v>
      </c>
      <c r="N525">
        <v>1268114400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6">
        <f t="shared" si="34"/>
        <v>40294.208333333336</v>
      </c>
      <c r="N526">
        <v>1273381200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6">
        <f t="shared" si="34"/>
        <v>40505.25</v>
      </c>
      <c r="N527">
        <v>1290837600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6">
        <f t="shared" si="34"/>
        <v>42364.25</v>
      </c>
      <c r="N528">
        <v>1454306400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6">
        <f t="shared" si="34"/>
        <v>42405.25</v>
      </c>
      <c r="N529">
        <v>1457762400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6">
        <f t="shared" si="34"/>
        <v>41601.25</v>
      </c>
      <c r="N530">
        <v>1389074400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6">
        <f t="shared" si="34"/>
        <v>41769.208333333336</v>
      </c>
      <c r="N531">
        <v>1402117200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6">
        <f t="shared" si="34"/>
        <v>40421.208333333336</v>
      </c>
      <c r="N532">
        <v>1284440400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6">
        <f t="shared" si="34"/>
        <v>41589.25</v>
      </c>
      <c r="N533">
        <v>1388988000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6">
        <f t="shared" si="34"/>
        <v>43125.25</v>
      </c>
      <c r="N534">
        <v>1516946400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6">
        <f t="shared" si="34"/>
        <v>41479.208333333336</v>
      </c>
      <c r="N535">
        <v>1377752400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6">
        <f t="shared" si="34"/>
        <v>43329.208333333328</v>
      </c>
      <c r="N536">
        <v>1534568400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6">
        <f t="shared" si="34"/>
        <v>43259.208333333328</v>
      </c>
      <c r="N537">
        <v>1528606800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6">
        <f t="shared" si="34"/>
        <v>40414.208333333336</v>
      </c>
      <c r="N538">
        <v>1284872400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6">
        <f t="shared" si="34"/>
        <v>43342.208333333328</v>
      </c>
      <c r="N539">
        <v>1537592400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6">
        <f t="shared" si="34"/>
        <v>41539.208333333336</v>
      </c>
      <c r="N540">
        <v>1381208400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6">
        <f t="shared" si="34"/>
        <v>43647.208333333328</v>
      </c>
      <c r="N541">
        <v>1562475600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6">
        <f t="shared" si="34"/>
        <v>43225.208333333328</v>
      </c>
      <c r="N542">
        <v>1527397200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6">
        <f t="shared" si="34"/>
        <v>42165.208333333328</v>
      </c>
      <c r="N543">
        <v>1436158800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6">
        <f t="shared" si="34"/>
        <v>42391.25</v>
      </c>
      <c r="N544">
        <v>1456034400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6">
        <f t="shared" si="34"/>
        <v>41528.208333333336</v>
      </c>
      <c r="N545">
        <v>1380171600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6">
        <f t="shared" si="34"/>
        <v>42377.25</v>
      </c>
      <c r="N546">
        <v>1453356000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6">
        <f t="shared" si="34"/>
        <v>43824.25</v>
      </c>
      <c r="N547">
        <v>1578981600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6">
        <f t="shared" si="34"/>
        <v>43360.208333333328</v>
      </c>
      <c r="N548">
        <v>1537419600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6">
        <f t="shared" si="34"/>
        <v>42029.25</v>
      </c>
      <c r="N549">
        <v>1423202400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6">
        <f t="shared" si="34"/>
        <v>42461.208333333328</v>
      </c>
      <c r="N550">
        <v>1460610000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6">
        <f t="shared" si="34"/>
        <v>41422.208333333336</v>
      </c>
      <c r="N551">
        <v>1370494800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6">
        <f t="shared" si="34"/>
        <v>40968.25</v>
      </c>
      <c r="N552">
        <v>1332306000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6">
        <f t="shared" si="34"/>
        <v>41993.25</v>
      </c>
      <c r="N553">
        <v>1422511200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6">
        <f t="shared" si="34"/>
        <v>42700.25</v>
      </c>
      <c r="N554">
        <v>1480312800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6">
        <f t="shared" si="34"/>
        <v>40545.25</v>
      </c>
      <c r="N555">
        <v>1294034400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6">
        <f t="shared" si="34"/>
        <v>42723.25</v>
      </c>
      <c r="N556">
        <v>1482645600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6">
        <f t="shared" si="34"/>
        <v>41731.208333333336</v>
      </c>
      <c r="N557">
        <v>1399093200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6">
        <f t="shared" si="34"/>
        <v>40792.208333333336</v>
      </c>
      <c r="N558">
        <v>1315890000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6">
        <f t="shared" si="34"/>
        <v>42279.208333333328</v>
      </c>
      <c r="N559">
        <v>1444021200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6">
        <f t="shared" si="34"/>
        <v>42424.25</v>
      </c>
      <c r="N560">
        <v>1460005200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6">
        <f t="shared" si="34"/>
        <v>42584.208333333328</v>
      </c>
      <c r="N561">
        <v>1470718800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6">
        <f t="shared" si="34"/>
        <v>40865.25</v>
      </c>
      <c r="N562">
        <v>1325052000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6">
        <f t="shared" si="34"/>
        <v>40833.208333333336</v>
      </c>
      <c r="N563">
        <v>1319000400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6">
        <f t="shared" si="34"/>
        <v>43536.208333333328</v>
      </c>
      <c r="N564">
        <v>1552539600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6">
        <f t="shared" si="34"/>
        <v>43417.25</v>
      </c>
      <c r="N565">
        <v>1543816800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6">
        <f t="shared" si="34"/>
        <v>42078.208333333328</v>
      </c>
      <c r="N566">
        <v>1427086800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6">
        <f t="shared" si="34"/>
        <v>40862.25</v>
      </c>
      <c r="N567">
        <v>1323064800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6">
        <f t="shared" si="34"/>
        <v>42424.25</v>
      </c>
      <c r="N568">
        <v>1458277200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6">
        <f t="shared" si="34"/>
        <v>41830.208333333336</v>
      </c>
      <c r="N569">
        <v>1405141200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6">
        <f t="shared" si="34"/>
        <v>40374.208333333336</v>
      </c>
      <c r="N570">
        <v>1283058000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6">
        <f t="shared" si="34"/>
        <v>40554.25</v>
      </c>
      <c r="N571">
        <v>1295762400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6">
        <f t="shared" si="34"/>
        <v>41993.25</v>
      </c>
      <c r="N572">
        <v>1419573600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6">
        <f t="shared" si="34"/>
        <v>42174.208333333328</v>
      </c>
      <c r="N573">
        <v>1438750800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6">
        <f t="shared" si="34"/>
        <v>42275.208333333328</v>
      </c>
      <c r="N574">
        <v>1444798800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6">
        <f t="shared" si="34"/>
        <v>41761.208333333336</v>
      </c>
      <c r="N575">
        <v>1399179600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6">
        <f t="shared" si="34"/>
        <v>43806.25</v>
      </c>
      <c r="N576">
        <v>1576562400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6">
        <f t="shared" si="34"/>
        <v>41779.208333333336</v>
      </c>
      <c r="N577">
        <v>1400821200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6">
        <f t="shared" si="34"/>
        <v>43040.208333333328</v>
      </c>
      <c r="N578">
        <v>1510984800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IFERROR($E579/$D579*100,0)</f>
        <v>18.853658536585368</v>
      </c>
      <c r="G579" t="s">
        <v>74</v>
      </c>
      <c r="H579">
        <v>37</v>
      </c>
      <c r="I579">
        <f t="shared" ref="I579:I642" si="37">IFERROR(E579/H579, 0)</f>
        <v>41.783783783783782</v>
      </c>
      <c r="J579" t="s">
        <v>21</v>
      </c>
      <c r="K579" t="s">
        <v>22</v>
      </c>
      <c r="L579">
        <v>1299823200</v>
      </c>
      <c r="M579" s="6">
        <f t="shared" ref="M579:M642" si="38">(((L579/60)/60)/24)+DATE(1970,1,1)</f>
        <v>40613.25</v>
      </c>
      <c r="N579">
        <v>1302066000</v>
      </c>
      <c r="O579" s="6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6">
        <f t="shared" si="38"/>
        <v>40878.25</v>
      </c>
      <c r="N580">
        <v>1322978400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6">
        <f t="shared" si="38"/>
        <v>40762.208333333336</v>
      </c>
      <c r="N581">
        <v>1313730000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6">
        <f t="shared" si="38"/>
        <v>41696.25</v>
      </c>
      <c r="N582">
        <v>1394085600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6">
        <f t="shared" si="38"/>
        <v>40662.208333333336</v>
      </c>
      <c r="N583">
        <v>1305349200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6">
        <f t="shared" si="38"/>
        <v>42165.208333333328</v>
      </c>
      <c r="N584">
        <v>1434344400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6">
        <f t="shared" si="38"/>
        <v>40959.25</v>
      </c>
      <c r="N585">
        <v>1331186400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6">
        <f t="shared" si="38"/>
        <v>41024.208333333336</v>
      </c>
      <c r="N586">
        <v>1336539600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6">
        <f t="shared" si="38"/>
        <v>40255.208333333336</v>
      </c>
      <c r="N587">
        <v>1269752400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6">
        <f t="shared" si="38"/>
        <v>40499.25</v>
      </c>
      <c r="N588">
        <v>1291615200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6">
        <f t="shared" si="38"/>
        <v>43484.25</v>
      </c>
      <c r="N589">
        <v>1552366800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6">
        <f t="shared" si="38"/>
        <v>40262.208333333336</v>
      </c>
      <c r="N590">
        <v>1272171600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6">
        <f t="shared" si="38"/>
        <v>42190.208333333328</v>
      </c>
      <c r="N591">
        <v>1436677200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6">
        <f t="shared" si="38"/>
        <v>41994.25</v>
      </c>
      <c r="N592">
        <v>1420092000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6">
        <f t="shared" si="38"/>
        <v>40373.208333333336</v>
      </c>
      <c r="N593">
        <v>1279947600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6">
        <f t="shared" si="38"/>
        <v>41789.208333333336</v>
      </c>
      <c r="N594">
        <v>1402203600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6">
        <f t="shared" si="38"/>
        <v>41724.208333333336</v>
      </c>
      <c r="N595">
        <v>1396933200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6">
        <f t="shared" si="38"/>
        <v>42548.208333333328</v>
      </c>
      <c r="N596">
        <v>1467262800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6">
        <f t="shared" si="38"/>
        <v>40253.208333333336</v>
      </c>
      <c r="N597">
        <v>1270530000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6">
        <f t="shared" si="38"/>
        <v>42434.25</v>
      </c>
      <c r="N598">
        <v>1457762400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6">
        <f t="shared" si="38"/>
        <v>43786.25</v>
      </c>
      <c r="N599">
        <v>1575525600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6">
        <f t="shared" si="38"/>
        <v>40344.208333333336</v>
      </c>
      <c r="N600">
        <v>1279083600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6">
        <f t="shared" si="38"/>
        <v>42047.25</v>
      </c>
      <c r="N601">
        <v>1424412000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6">
        <f t="shared" si="38"/>
        <v>41485.208333333336</v>
      </c>
      <c r="N602">
        <v>1376197200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6">
        <f t="shared" si="38"/>
        <v>41789.208333333336</v>
      </c>
      <c r="N603">
        <v>1402894800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6">
        <f t="shared" si="38"/>
        <v>42160.208333333328</v>
      </c>
      <c r="N604">
        <v>1434430800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6">
        <f t="shared" si="38"/>
        <v>43573.208333333328</v>
      </c>
      <c r="N605">
        <v>1557896400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6">
        <f t="shared" si="38"/>
        <v>40565.25</v>
      </c>
      <c r="N606">
        <v>1297490400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6">
        <f t="shared" si="38"/>
        <v>42280.208333333328</v>
      </c>
      <c r="N607">
        <v>1447394400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6">
        <f t="shared" si="38"/>
        <v>42436.25</v>
      </c>
      <c r="N608">
        <v>1458277200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6">
        <f t="shared" si="38"/>
        <v>41721.208333333336</v>
      </c>
      <c r="N609">
        <v>1395723600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6">
        <f t="shared" si="38"/>
        <v>43530.25</v>
      </c>
      <c r="N610">
        <v>1552197600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6">
        <f t="shared" si="38"/>
        <v>43481.25</v>
      </c>
      <c r="N611">
        <v>1549087200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6">
        <f t="shared" si="38"/>
        <v>41259.25</v>
      </c>
      <c r="N612">
        <v>1356847200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6">
        <f t="shared" si="38"/>
        <v>41480.208333333336</v>
      </c>
      <c r="N613">
        <v>1375765200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6">
        <f t="shared" si="38"/>
        <v>40474.208333333336</v>
      </c>
      <c r="N614">
        <v>1289800800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6">
        <f t="shared" si="38"/>
        <v>42973.208333333328</v>
      </c>
      <c r="N615">
        <v>1504501200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6">
        <f t="shared" si="38"/>
        <v>42746.25</v>
      </c>
      <c r="N616">
        <v>1485669600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6">
        <f t="shared" si="38"/>
        <v>42489.208333333328</v>
      </c>
      <c r="N617">
        <v>1462770000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6">
        <f t="shared" si="38"/>
        <v>41537.208333333336</v>
      </c>
      <c r="N618">
        <v>1379739600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6">
        <f t="shared" si="38"/>
        <v>41794.208333333336</v>
      </c>
      <c r="N619">
        <v>1402722000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6">
        <f t="shared" si="38"/>
        <v>41396.208333333336</v>
      </c>
      <c r="N620">
        <v>1369285200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6">
        <f t="shared" si="38"/>
        <v>40669.208333333336</v>
      </c>
      <c r="N621">
        <v>1304744400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6">
        <f t="shared" si="38"/>
        <v>42559.208333333328</v>
      </c>
      <c r="N622">
        <v>1468299600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6">
        <f t="shared" si="38"/>
        <v>42626.208333333328</v>
      </c>
      <c r="N623">
        <v>1474174800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6">
        <f t="shared" si="38"/>
        <v>43205.208333333328</v>
      </c>
      <c r="N624">
        <v>1526014800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6">
        <f t="shared" si="38"/>
        <v>42201.208333333328</v>
      </c>
      <c r="N625">
        <v>1437454800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6">
        <f t="shared" si="38"/>
        <v>42029.25</v>
      </c>
      <c r="N626">
        <v>1422684000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6">
        <f t="shared" si="38"/>
        <v>43857.25</v>
      </c>
      <c r="N627">
        <v>1581314400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6">
        <f t="shared" si="38"/>
        <v>40449.208333333336</v>
      </c>
      <c r="N628">
        <v>1286427600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6">
        <f t="shared" si="38"/>
        <v>40345.208333333336</v>
      </c>
      <c r="N629">
        <v>1278738000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6">
        <f t="shared" si="38"/>
        <v>40455.208333333336</v>
      </c>
      <c r="N630">
        <v>1286427600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6">
        <f t="shared" si="38"/>
        <v>42557.208333333328</v>
      </c>
      <c r="N631">
        <v>1467954000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6">
        <f t="shared" si="38"/>
        <v>43586.208333333328</v>
      </c>
      <c r="N632">
        <v>1557637200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6">
        <f t="shared" si="38"/>
        <v>43550.208333333328</v>
      </c>
      <c r="N633">
        <v>1553922000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6">
        <f t="shared" si="38"/>
        <v>41945.208333333336</v>
      </c>
      <c r="N634">
        <v>1416463200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6">
        <f t="shared" si="38"/>
        <v>42315.25</v>
      </c>
      <c r="N635">
        <v>1447221600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6">
        <f t="shared" si="38"/>
        <v>42819.208333333328</v>
      </c>
      <c r="N636">
        <v>1491627600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6">
        <f t="shared" si="38"/>
        <v>41314.25</v>
      </c>
      <c r="N637">
        <v>1363150800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6">
        <f t="shared" si="38"/>
        <v>40926.25</v>
      </c>
      <c r="N638">
        <v>1330754400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6">
        <f t="shared" si="38"/>
        <v>42688.25</v>
      </c>
      <c r="N639">
        <v>1479794400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6">
        <f t="shared" si="38"/>
        <v>40386.208333333336</v>
      </c>
      <c r="N640">
        <v>1281243600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6">
        <f t="shared" si="38"/>
        <v>43309.208333333328</v>
      </c>
      <c r="N641">
        <v>1532754000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6">
        <f t="shared" si="38"/>
        <v>42387.25</v>
      </c>
      <c r="N642">
        <v>1453356000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IFERROR($E643/$D643*100,0)</f>
        <v>119.96808510638297</v>
      </c>
      <c r="G643" t="s">
        <v>20</v>
      </c>
      <c r="H643">
        <v>194</v>
      </c>
      <c r="I643">
        <f t="shared" ref="I643:I706" si="41">IFERROR(E643/H643, 0)</f>
        <v>58.128865979381445</v>
      </c>
      <c r="J643" t="s">
        <v>98</v>
      </c>
      <c r="K643" t="s">
        <v>99</v>
      </c>
      <c r="L643">
        <v>1487570400</v>
      </c>
      <c r="M643" s="6">
        <f t="shared" ref="M643:M706" si="42">(((L643/60)/60)/24)+DATE(1970,1,1)</f>
        <v>42786.25</v>
      </c>
      <c r="N643">
        <v>1489986000</v>
      </c>
      <c r="O643" s="6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6">
        <f t="shared" si="42"/>
        <v>43451.25</v>
      </c>
      <c r="N644">
        <v>1545804000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6">
        <f t="shared" si="42"/>
        <v>42795.25</v>
      </c>
      <c r="N645">
        <v>1489899600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6">
        <f t="shared" si="42"/>
        <v>43452.25</v>
      </c>
      <c r="N646">
        <v>1546495200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6">
        <f t="shared" si="42"/>
        <v>43369.208333333328</v>
      </c>
      <c r="N647">
        <v>1539752400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6">
        <f t="shared" si="42"/>
        <v>41346.208333333336</v>
      </c>
      <c r="N648">
        <v>1364101200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6">
        <f t="shared" si="42"/>
        <v>43199.208333333328</v>
      </c>
      <c r="N649">
        <v>1525323600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6">
        <f t="shared" si="42"/>
        <v>42922.208333333328</v>
      </c>
      <c r="N650">
        <v>1500872400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6">
        <f t="shared" si="42"/>
        <v>40471.208333333336</v>
      </c>
      <c r="N651">
        <v>1288501200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6">
        <f t="shared" si="42"/>
        <v>41828.208333333336</v>
      </c>
      <c r="N652">
        <v>1407128400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6">
        <f t="shared" si="42"/>
        <v>41692.25</v>
      </c>
      <c r="N653">
        <v>1394344800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6">
        <f t="shared" si="42"/>
        <v>42587.208333333328</v>
      </c>
      <c r="N654">
        <v>1474088400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6">
        <f t="shared" si="42"/>
        <v>42468.208333333328</v>
      </c>
      <c r="N655">
        <v>1460264400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6">
        <f t="shared" si="42"/>
        <v>42240.208333333328</v>
      </c>
      <c r="N656">
        <v>1440824400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6">
        <f t="shared" si="42"/>
        <v>42796.25</v>
      </c>
      <c r="N657">
        <v>1489554000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6">
        <f t="shared" si="42"/>
        <v>43097.25</v>
      </c>
      <c r="N658">
        <v>1514872800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6">
        <f t="shared" si="42"/>
        <v>43096.25</v>
      </c>
      <c r="N659">
        <v>1515736800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6">
        <f t="shared" si="42"/>
        <v>42246.208333333328</v>
      </c>
      <c r="N660">
        <v>1442898000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6">
        <f t="shared" si="42"/>
        <v>40570.25</v>
      </c>
      <c r="N661">
        <v>1296194400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6">
        <f t="shared" si="42"/>
        <v>42237.208333333328</v>
      </c>
      <c r="N662">
        <v>1440910800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6">
        <f t="shared" si="42"/>
        <v>40996.208333333336</v>
      </c>
      <c r="N663">
        <v>1335502800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6">
        <f t="shared" si="42"/>
        <v>43443.25</v>
      </c>
      <c r="N664">
        <v>1544680800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6">
        <f t="shared" si="42"/>
        <v>40458.208333333336</v>
      </c>
      <c r="N665">
        <v>1288414800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6">
        <f t="shared" si="42"/>
        <v>40959.25</v>
      </c>
      <c r="N666">
        <v>1330581600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6">
        <f t="shared" si="42"/>
        <v>40733.208333333336</v>
      </c>
      <c r="N667">
        <v>1311397200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6">
        <f t="shared" si="42"/>
        <v>41516.208333333336</v>
      </c>
      <c r="N668">
        <v>1378357200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6">
        <f t="shared" si="42"/>
        <v>41892.208333333336</v>
      </c>
      <c r="N669">
        <v>1411102800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6">
        <f t="shared" si="42"/>
        <v>41122.208333333336</v>
      </c>
      <c r="N670">
        <v>1344834000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6">
        <f t="shared" si="42"/>
        <v>42912.208333333328</v>
      </c>
      <c r="N671">
        <v>1499230800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6">
        <f t="shared" si="42"/>
        <v>42425.25</v>
      </c>
      <c r="N672">
        <v>1457416800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6">
        <f t="shared" si="42"/>
        <v>40390.208333333336</v>
      </c>
      <c r="N673">
        <v>1280898000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6">
        <f t="shared" si="42"/>
        <v>43180.208333333328</v>
      </c>
      <c r="N674">
        <v>1522472400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6">
        <f t="shared" si="42"/>
        <v>42475.208333333328</v>
      </c>
      <c r="N675">
        <v>1462510800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6">
        <f t="shared" si="42"/>
        <v>40774.208333333336</v>
      </c>
      <c r="N676">
        <v>1317790800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6">
        <f t="shared" si="42"/>
        <v>43719.208333333328</v>
      </c>
      <c r="N677">
        <v>1568782800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6">
        <f t="shared" si="42"/>
        <v>41178.208333333336</v>
      </c>
      <c r="N678">
        <v>1349413200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6">
        <f t="shared" si="42"/>
        <v>42561.208333333328</v>
      </c>
      <c r="N679">
        <v>1472446800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6">
        <f t="shared" si="42"/>
        <v>43484.25</v>
      </c>
      <c r="N680">
        <v>1548050400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6">
        <f t="shared" si="42"/>
        <v>43756.208333333328</v>
      </c>
      <c r="N681">
        <v>1571806800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6">
        <f t="shared" si="42"/>
        <v>43813.25</v>
      </c>
      <c r="N682">
        <v>1576476000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6">
        <f t="shared" si="42"/>
        <v>40898.25</v>
      </c>
      <c r="N683">
        <v>1324965600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6">
        <f t="shared" si="42"/>
        <v>41619.25</v>
      </c>
      <c r="N684">
        <v>1387519200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6">
        <f t="shared" si="42"/>
        <v>43359.208333333328</v>
      </c>
      <c r="N685">
        <v>1537246800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6">
        <f t="shared" si="42"/>
        <v>40358.208333333336</v>
      </c>
      <c r="N686">
        <v>1279515600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6">
        <f t="shared" si="42"/>
        <v>42239.208333333328</v>
      </c>
      <c r="N687">
        <v>1442379600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6">
        <f t="shared" si="42"/>
        <v>43186.208333333328</v>
      </c>
      <c r="N688">
        <v>1523077200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6">
        <f t="shared" si="42"/>
        <v>42806.25</v>
      </c>
      <c r="N689">
        <v>1489554000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6">
        <f t="shared" si="42"/>
        <v>43475.25</v>
      </c>
      <c r="N690">
        <v>1548482400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6">
        <f t="shared" si="42"/>
        <v>41576.208333333336</v>
      </c>
      <c r="N691">
        <v>1384063200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6">
        <f t="shared" si="42"/>
        <v>40874.25</v>
      </c>
      <c r="N692">
        <v>1322892000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6">
        <f t="shared" si="42"/>
        <v>41185.208333333336</v>
      </c>
      <c r="N693">
        <v>1350709200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6">
        <f t="shared" si="42"/>
        <v>43655.208333333328</v>
      </c>
      <c r="N694">
        <v>1564203600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6">
        <f t="shared" si="42"/>
        <v>43025.208333333328</v>
      </c>
      <c r="N695">
        <v>1509685200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6">
        <f t="shared" si="42"/>
        <v>43066.25</v>
      </c>
      <c r="N696">
        <v>1514959200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6">
        <f t="shared" si="42"/>
        <v>42322.25</v>
      </c>
      <c r="N697">
        <v>1448863200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6">
        <f t="shared" si="42"/>
        <v>42114.208333333328</v>
      </c>
      <c r="N698">
        <v>1429592400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6">
        <f t="shared" si="42"/>
        <v>43190.208333333328</v>
      </c>
      <c r="N699">
        <v>1522645200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6">
        <f t="shared" si="42"/>
        <v>40871.25</v>
      </c>
      <c r="N700">
        <v>1323324000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6">
        <f t="shared" si="42"/>
        <v>43641.208333333328</v>
      </c>
      <c r="N701">
        <v>1561525200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6">
        <f t="shared" si="42"/>
        <v>40203.25</v>
      </c>
      <c r="N702">
        <v>1265695200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6">
        <f t="shared" si="42"/>
        <v>40629.208333333336</v>
      </c>
      <c r="N703">
        <v>1301806800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6">
        <f t="shared" si="42"/>
        <v>41477.208333333336</v>
      </c>
      <c r="N704">
        <v>1374901200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6">
        <f t="shared" si="42"/>
        <v>41020.208333333336</v>
      </c>
      <c r="N705">
        <v>1336453200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6">
        <f t="shared" si="42"/>
        <v>42555.208333333328</v>
      </c>
      <c r="N706">
        <v>1468904400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IFERROR($E707/$D707*100,0)</f>
        <v>99.026517383618156</v>
      </c>
      <c r="G707" t="s">
        <v>14</v>
      </c>
      <c r="H707">
        <v>2025</v>
      </c>
      <c r="I707">
        <f t="shared" ref="I707:I770" si="45">IFERROR(E707/H707, 0)</f>
        <v>82.986666666666665</v>
      </c>
      <c r="J707" t="s">
        <v>40</v>
      </c>
      <c r="K707" t="s">
        <v>41</v>
      </c>
      <c r="L707">
        <v>1386741600</v>
      </c>
      <c r="M707" s="6">
        <f t="shared" ref="M707:M770" si="46">(((L707/60)/60)/24)+DATE(1970,1,1)</f>
        <v>41619.25</v>
      </c>
      <c r="N707">
        <v>1387087200</v>
      </c>
      <c r="O707" s="6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6">
        <f t="shared" si="46"/>
        <v>43471.25</v>
      </c>
      <c r="N708">
        <v>1547445600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6">
        <f t="shared" si="46"/>
        <v>43442.25</v>
      </c>
      <c r="N709">
        <v>1547359200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6">
        <f t="shared" si="46"/>
        <v>42877.208333333328</v>
      </c>
      <c r="N710">
        <v>1496293200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6">
        <f t="shared" si="46"/>
        <v>41018.208333333336</v>
      </c>
      <c r="N711">
        <v>1335416400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6">
        <f t="shared" si="46"/>
        <v>43295.208333333328</v>
      </c>
      <c r="N712">
        <v>1532149200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6">
        <f t="shared" si="46"/>
        <v>42393.25</v>
      </c>
      <c r="N713">
        <v>1453788000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6">
        <f t="shared" si="46"/>
        <v>42559.208333333328</v>
      </c>
      <c r="N714">
        <v>1471496400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6">
        <f t="shared" si="46"/>
        <v>42604.208333333328</v>
      </c>
      <c r="N715">
        <v>1472878800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6">
        <f t="shared" si="46"/>
        <v>41870.208333333336</v>
      </c>
      <c r="N716">
        <v>1408510800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6">
        <f t="shared" si="46"/>
        <v>40397.208333333336</v>
      </c>
      <c r="N717">
        <v>1281589200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6">
        <f t="shared" si="46"/>
        <v>41465.208333333336</v>
      </c>
      <c r="N718">
        <v>1375851600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6">
        <f t="shared" si="46"/>
        <v>40777.208333333336</v>
      </c>
      <c r="N719">
        <v>1315803600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6">
        <f t="shared" si="46"/>
        <v>41442.208333333336</v>
      </c>
      <c r="N720">
        <v>1373691600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6">
        <f t="shared" si="46"/>
        <v>41058.208333333336</v>
      </c>
      <c r="N721">
        <v>1339218000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6">
        <f t="shared" si="46"/>
        <v>43152.25</v>
      </c>
      <c r="N722">
        <v>1520402400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6">
        <f t="shared" si="46"/>
        <v>43194.208333333328</v>
      </c>
      <c r="N723">
        <v>1523336400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6">
        <f t="shared" si="46"/>
        <v>43045.25</v>
      </c>
      <c r="N724">
        <v>1512280800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6">
        <f t="shared" si="46"/>
        <v>42431.25</v>
      </c>
      <c r="N725">
        <v>1458709200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6">
        <f t="shared" si="46"/>
        <v>41934.208333333336</v>
      </c>
      <c r="N726">
        <v>1414126800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6">
        <f t="shared" si="46"/>
        <v>41958.25</v>
      </c>
      <c r="N727">
        <v>1416204000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6">
        <f t="shared" si="46"/>
        <v>40476.208333333336</v>
      </c>
      <c r="N728">
        <v>1288501200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6">
        <f t="shared" si="46"/>
        <v>43485.25</v>
      </c>
      <c r="N729">
        <v>1552971600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6">
        <f t="shared" si="46"/>
        <v>42515.208333333328</v>
      </c>
      <c r="N730">
        <v>1465102800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6">
        <f t="shared" si="46"/>
        <v>41309.25</v>
      </c>
      <c r="N731">
        <v>1360130400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6">
        <f t="shared" si="46"/>
        <v>42147.208333333328</v>
      </c>
      <c r="N732">
        <v>1432875600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6">
        <f t="shared" si="46"/>
        <v>42939.208333333328</v>
      </c>
      <c r="N733">
        <v>1500872400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6">
        <f t="shared" si="46"/>
        <v>42816.208333333328</v>
      </c>
      <c r="N734">
        <v>1492146000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6">
        <f t="shared" si="46"/>
        <v>41844.208333333336</v>
      </c>
      <c r="N735">
        <v>1407301200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6">
        <f t="shared" si="46"/>
        <v>42763.25</v>
      </c>
      <c r="N736">
        <v>1486620000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6">
        <f t="shared" si="46"/>
        <v>42459.208333333328</v>
      </c>
      <c r="N737">
        <v>1459918800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6">
        <f t="shared" si="46"/>
        <v>42055.25</v>
      </c>
      <c r="N738">
        <v>1424757600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6">
        <f t="shared" si="46"/>
        <v>42685.25</v>
      </c>
      <c r="N739">
        <v>1479880800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6">
        <f t="shared" si="46"/>
        <v>41959.25</v>
      </c>
      <c r="N740">
        <v>1418018400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6">
        <f t="shared" si="46"/>
        <v>41089.208333333336</v>
      </c>
      <c r="N741">
        <v>1341032400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6">
        <f t="shared" si="46"/>
        <v>42769.25</v>
      </c>
      <c r="N742">
        <v>1486360800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6">
        <f t="shared" si="46"/>
        <v>40321.208333333336</v>
      </c>
      <c r="N743">
        <v>1274677200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6">
        <f t="shared" si="46"/>
        <v>40197.25</v>
      </c>
      <c r="N744">
        <v>1267509600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6">
        <f t="shared" si="46"/>
        <v>42298.208333333328</v>
      </c>
      <c r="N745">
        <v>1445922000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6">
        <f t="shared" si="46"/>
        <v>43322.208333333328</v>
      </c>
      <c r="N746">
        <v>1534050000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6">
        <f t="shared" si="46"/>
        <v>40328.208333333336</v>
      </c>
      <c r="N747">
        <v>1277528400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6">
        <f t="shared" si="46"/>
        <v>40825.208333333336</v>
      </c>
      <c r="N748">
        <v>1318568400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6">
        <f t="shared" si="46"/>
        <v>40423.208333333336</v>
      </c>
      <c r="N749">
        <v>1284354000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6">
        <f t="shared" si="46"/>
        <v>40238.25</v>
      </c>
      <c r="N750">
        <v>1269579600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6">
        <f t="shared" si="46"/>
        <v>41920.208333333336</v>
      </c>
      <c r="N751">
        <v>1413781200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6">
        <f t="shared" si="46"/>
        <v>40360.208333333336</v>
      </c>
      <c r="N752">
        <v>1280120400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6">
        <f t="shared" si="46"/>
        <v>42446.208333333328</v>
      </c>
      <c r="N753">
        <v>1459486800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6">
        <f t="shared" si="46"/>
        <v>40395.208333333336</v>
      </c>
      <c r="N754">
        <v>1282539600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6">
        <f t="shared" si="46"/>
        <v>40321.208333333336</v>
      </c>
      <c r="N755">
        <v>1275886800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6">
        <f t="shared" si="46"/>
        <v>41210.208333333336</v>
      </c>
      <c r="N756">
        <v>1355983200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6">
        <f t="shared" si="46"/>
        <v>43096.25</v>
      </c>
      <c r="N757">
        <v>1515391200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6">
        <f t="shared" si="46"/>
        <v>42024.25</v>
      </c>
      <c r="N758">
        <v>1422252000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6">
        <f t="shared" si="46"/>
        <v>40675.208333333336</v>
      </c>
      <c r="N759">
        <v>1305522000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6">
        <f t="shared" si="46"/>
        <v>41936.208333333336</v>
      </c>
      <c r="N760">
        <v>1414904400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6">
        <f t="shared" si="46"/>
        <v>43136.25</v>
      </c>
      <c r="N761">
        <v>1520402400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6">
        <f t="shared" si="46"/>
        <v>43678.208333333328</v>
      </c>
      <c r="N762">
        <v>1567141200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6">
        <f t="shared" si="46"/>
        <v>42938.208333333328</v>
      </c>
      <c r="N763">
        <v>1501131600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6">
        <f t="shared" si="46"/>
        <v>41241.25</v>
      </c>
      <c r="N764">
        <v>1355032800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6">
        <f t="shared" si="46"/>
        <v>41037.208333333336</v>
      </c>
      <c r="N765">
        <v>1339477200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6">
        <f t="shared" si="46"/>
        <v>40676.208333333336</v>
      </c>
      <c r="N766">
        <v>1305954000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6">
        <f t="shared" si="46"/>
        <v>42840.208333333328</v>
      </c>
      <c r="N767">
        <v>1494392400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6">
        <f t="shared" si="46"/>
        <v>43362.208333333328</v>
      </c>
      <c r="N768">
        <v>1537419600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6">
        <f t="shared" si="46"/>
        <v>42283.208333333328</v>
      </c>
      <c r="N769">
        <v>1447999200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6">
        <f t="shared" si="46"/>
        <v>41619.25</v>
      </c>
      <c r="N770">
        <v>1388037600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IFERROR($E771/$D771*100,0)</f>
        <v>86.867834394904463</v>
      </c>
      <c r="G771" t="s">
        <v>14</v>
      </c>
      <c r="H771">
        <v>3410</v>
      </c>
      <c r="I771">
        <f t="shared" ref="I771:I834" si="49">IFERROR(E771/H771, 0)</f>
        <v>31.995894428152493</v>
      </c>
      <c r="J771" t="s">
        <v>21</v>
      </c>
      <c r="K771" t="s">
        <v>22</v>
      </c>
      <c r="L771">
        <v>1376542800</v>
      </c>
      <c r="M771" s="6">
        <f t="shared" ref="M771:M834" si="50">(((L771/60)/60)/24)+DATE(1970,1,1)</f>
        <v>41501.208333333336</v>
      </c>
      <c r="N771">
        <v>1378789200</v>
      </c>
      <c r="O771" s="6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6">
        <f t="shared" si="50"/>
        <v>41743.208333333336</v>
      </c>
      <c r="N772">
        <v>1398056400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6">
        <f t="shared" si="50"/>
        <v>43491.25</v>
      </c>
      <c r="N773">
        <v>1550815200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6">
        <f t="shared" si="50"/>
        <v>43505.25</v>
      </c>
      <c r="N774">
        <v>1550037600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6">
        <f t="shared" si="50"/>
        <v>42838.208333333328</v>
      </c>
      <c r="N775">
        <v>1492923600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6">
        <f t="shared" si="50"/>
        <v>42513.208333333328</v>
      </c>
      <c r="N776">
        <v>1467522000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6">
        <f t="shared" si="50"/>
        <v>41949.25</v>
      </c>
      <c r="N777">
        <v>1416117600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6">
        <f t="shared" si="50"/>
        <v>43650.208333333328</v>
      </c>
      <c r="N778">
        <v>1563771600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6">
        <f t="shared" si="50"/>
        <v>40809.208333333336</v>
      </c>
      <c r="N779">
        <v>1319259600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6">
        <f t="shared" si="50"/>
        <v>40768.208333333336</v>
      </c>
      <c r="N780">
        <v>1313643600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6">
        <f t="shared" si="50"/>
        <v>42230.208333333328</v>
      </c>
      <c r="N781">
        <v>1440306000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6">
        <f t="shared" si="50"/>
        <v>42573.208333333328</v>
      </c>
      <c r="N782">
        <v>1470805200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6">
        <f t="shared" si="50"/>
        <v>40482.208333333336</v>
      </c>
      <c r="N783">
        <v>1292911200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6">
        <f t="shared" si="50"/>
        <v>40603.25</v>
      </c>
      <c r="N784">
        <v>1301374800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6">
        <f t="shared" si="50"/>
        <v>41625.25</v>
      </c>
      <c r="N785">
        <v>1387864800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6">
        <f t="shared" si="50"/>
        <v>42435.25</v>
      </c>
      <c r="N786">
        <v>1458190800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6">
        <f t="shared" si="50"/>
        <v>43582.208333333328</v>
      </c>
      <c r="N787">
        <v>1559278800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6">
        <f t="shared" si="50"/>
        <v>43186.208333333328</v>
      </c>
      <c r="N788">
        <v>1522731600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6">
        <f t="shared" si="50"/>
        <v>40684.208333333336</v>
      </c>
      <c r="N789">
        <v>1306731600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6">
        <f t="shared" si="50"/>
        <v>41202.208333333336</v>
      </c>
      <c r="N790">
        <v>1352527200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6">
        <f t="shared" si="50"/>
        <v>41786.208333333336</v>
      </c>
      <c r="N791">
        <v>1404363600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6">
        <f t="shared" si="50"/>
        <v>40223.25</v>
      </c>
      <c r="N792">
        <v>1266645600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6">
        <f t="shared" si="50"/>
        <v>42715.25</v>
      </c>
      <c r="N793">
        <v>1482818400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6">
        <f t="shared" si="50"/>
        <v>41451.208333333336</v>
      </c>
      <c r="N794">
        <v>1374642000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6">
        <f t="shared" si="50"/>
        <v>41450.208333333336</v>
      </c>
      <c r="N795">
        <v>1372482000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6">
        <f t="shared" si="50"/>
        <v>43091.25</v>
      </c>
      <c r="N796">
        <v>1514959200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6">
        <f t="shared" si="50"/>
        <v>42675.208333333328</v>
      </c>
      <c r="N797">
        <v>1478235600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6">
        <f t="shared" si="50"/>
        <v>41859.208333333336</v>
      </c>
      <c r="N798">
        <v>1408078800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6">
        <f t="shared" si="50"/>
        <v>43464.25</v>
      </c>
      <c r="N799">
        <v>1548136800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6">
        <f t="shared" si="50"/>
        <v>41060.208333333336</v>
      </c>
      <c r="N800">
        <v>1340859600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6">
        <f t="shared" si="50"/>
        <v>42399.25</v>
      </c>
      <c r="N801">
        <v>1454479200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6">
        <f t="shared" si="50"/>
        <v>42167.208333333328</v>
      </c>
      <c r="N802">
        <v>1434430800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6">
        <f t="shared" si="50"/>
        <v>43830.25</v>
      </c>
      <c r="N803">
        <v>1579672800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6">
        <f t="shared" si="50"/>
        <v>43650.208333333328</v>
      </c>
      <c r="N804">
        <v>1562389200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6">
        <f t="shared" si="50"/>
        <v>43492.25</v>
      </c>
      <c r="N805">
        <v>1551506400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6">
        <f t="shared" si="50"/>
        <v>43102.25</v>
      </c>
      <c r="N806">
        <v>1516600800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6">
        <f t="shared" si="50"/>
        <v>41958.25</v>
      </c>
      <c r="N807">
        <v>1420437600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6">
        <f t="shared" si="50"/>
        <v>40973.25</v>
      </c>
      <c r="N808">
        <v>1332997200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6">
        <f t="shared" si="50"/>
        <v>43753.208333333328</v>
      </c>
      <c r="N809">
        <v>1574920800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6">
        <f t="shared" si="50"/>
        <v>42507.208333333328</v>
      </c>
      <c r="N810">
        <v>1464930000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6">
        <f t="shared" si="50"/>
        <v>41135.208333333336</v>
      </c>
      <c r="N811">
        <v>1345006800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6">
        <f t="shared" si="50"/>
        <v>43067.25</v>
      </c>
      <c r="N812">
        <v>1512712800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6">
        <f t="shared" si="50"/>
        <v>42378.25</v>
      </c>
      <c r="N813">
        <v>1452492000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6">
        <f t="shared" si="50"/>
        <v>43206.208333333328</v>
      </c>
      <c r="N814">
        <v>1524286800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6">
        <f t="shared" si="50"/>
        <v>41148.208333333336</v>
      </c>
      <c r="N815">
        <v>1346907600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6">
        <f t="shared" si="50"/>
        <v>42517.208333333328</v>
      </c>
      <c r="N816">
        <v>1464498000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6">
        <f t="shared" si="50"/>
        <v>43068.25</v>
      </c>
      <c r="N817">
        <v>1514181600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6">
        <f t="shared" si="50"/>
        <v>41680.25</v>
      </c>
      <c r="N818">
        <v>1392184800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6">
        <f t="shared" si="50"/>
        <v>43589.208333333328</v>
      </c>
      <c r="N819">
        <v>1559365200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6">
        <f t="shared" si="50"/>
        <v>43486.25</v>
      </c>
      <c r="N820">
        <v>1549173600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6">
        <f t="shared" si="50"/>
        <v>41237.25</v>
      </c>
      <c r="N821">
        <v>1355032800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6">
        <f t="shared" si="50"/>
        <v>43310.208333333328</v>
      </c>
      <c r="N822">
        <v>1533963600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6">
        <f t="shared" si="50"/>
        <v>42794.25</v>
      </c>
      <c r="N823">
        <v>1489381200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6">
        <f t="shared" si="50"/>
        <v>41698.25</v>
      </c>
      <c r="N824">
        <v>1395032400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6">
        <f t="shared" si="50"/>
        <v>41892.208333333336</v>
      </c>
      <c r="N825">
        <v>1412485200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6">
        <f t="shared" si="50"/>
        <v>40348.208333333336</v>
      </c>
      <c r="N826">
        <v>1279688400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6">
        <f t="shared" si="50"/>
        <v>42941.208333333328</v>
      </c>
      <c r="N827">
        <v>1501995600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6">
        <f t="shared" si="50"/>
        <v>40525.25</v>
      </c>
      <c r="N828">
        <v>1294639200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6">
        <f t="shared" si="50"/>
        <v>40666.208333333336</v>
      </c>
      <c r="N829">
        <v>1305435600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6">
        <f t="shared" si="50"/>
        <v>43340.208333333328</v>
      </c>
      <c r="N830">
        <v>1537592400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6">
        <f t="shared" si="50"/>
        <v>42164.208333333328</v>
      </c>
      <c r="N831">
        <v>1435122000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6">
        <f t="shared" si="50"/>
        <v>43103.25</v>
      </c>
      <c r="N832">
        <v>1520056800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6">
        <f t="shared" si="50"/>
        <v>40994.208333333336</v>
      </c>
      <c r="N833">
        <v>1335675600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6">
        <f t="shared" si="50"/>
        <v>42299.208333333328</v>
      </c>
      <c r="N834">
        <v>1448431200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IFERROR($E835/$D835*100,0)</f>
        <v>157.69117647058823</v>
      </c>
      <c r="G835" t="s">
        <v>20</v>
      </c>
      <c r="H835">
        <v>165</v>
      </c>
      <c r="I835">
        <f t="shared" ref="I835:I898" si="53">IFERROR(E835/H835, 0)</f>
        <v>64.987878787878785</v>
      </c>
      <c r="J835" t="s">
        <v>36</v>
      </c>
      <c r="K835" t="s">
        <v>37</v>
      </c>
      <c r="L835">
        <v>1297663200</v>
      </c>
      <c r="M835" s="6">
        <f t="shared" ref="M835:M898" si="54">(((L835/60)/60)/24)+DATE(1970,1,1)</f>
        <v>40588.25</v>
      </c>
      <c r="N835">
        <v>1298613600</v>
      </c>
      <c r="O835" s="6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6">
        <f t="shared" si="54"/>
        <v>41448.208333333336</v>
      </c>
      <c r="N836">
        <v>1372482000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6">
        <f t="shared" si="54"/>
        <v>42063.25</v>
      </c>
      <c r="N837">
        <v>1425621600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6">
        <f t="shared" si="54"/>
        <v>40214.25</v>
      </c>
      <c r="N838">
        <v>1266300000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6">
        <f t="shared" si="54"/>
        <v>40629.208333333336</v>
      </c>
      <c r="N839">
        <v>1305867600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6">
        <f t="shared" si="54"/>
        <v>43370.208333333328</v>
      </c>
      <c r="N840">
        <v>1538802000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6">
        <f t="shared" si="54"/>
        <v>41715.208333333336</v>
      </c>
      <c r="N841">
        <v>1398920400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6">
        <f t="shared" si="54"/>
        <v>41836.208333333336</v>
      </c>
      <c r="N842">
        <v>1405659600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6">
        <f t="shared" si="54"/>
        <v>42419.25</v>
      </c>
      <c r="N843">
        <v>1457244000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6">
        <f t="shared" si="54"/>
        <v>43266.208333333328</v>
      </c>
      <c r="N844">
        <v>1529298000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6">
        <f t="shared" si="54"/>
        <v>43338.208333333328</v>
      </c>
      <c r="N845">
        <v>1535778000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6">
        <f t="shared" si="54"/>
        <v>40930.25</v>
      </c>
      <c r="N846">
        <v>1327471200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6">
        <f t="shared" si="54"/>
        <v>43235.208333333328</v>
      </c>
      <c r="N847">
        <v>1529557200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6">
        <f t="shared" si="54"/>
        <v>43302.208333333328</v>
      </c>
      <c r="N848">
        <v>1535259600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6">
        <f t="shared" si="54"/>
        <v>43107.25</v>
      </c>
      <c r="N849">
        <v>1515564000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6">
        <f t="shared" si="54"/>
        <v>40341.208333333336</v>
      </c>
      <c r="N850">
        <v>1277096400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6">
        <f t="shared" si="54"/>
        <v>40948.25</v>
      </c>
      <c r="N851">
        <v>1329026400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6">
        <f t="shared" si="54"/>
        <v>40866.25</v>
      </c>
      <c r="N852">
        <v>1322978400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6">
        <f t="shared" si="54"/>
        <v>41031.208333333336</v>
      </c>
      <c r="N853">
        <v>1338786000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6">
        <f t="shared" si="54"/>
        <v>40740.208333333336</v>
      </c>
      <c r="N854">
        <v>1311656400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6">
        <f t="shared" si="54"/>
        <v>40714.208333333336</v>
      </c>
      <c r="N855">
        <v>1308978000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6">
        <f t="shared" si="54"/>
        <v>43787.25</v>
      </c>
      <c r="N856">
        <v>1576389600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6">
        <f t="shared" si="54"/>
        <v>40712.208333333336</v>
      </c>
      <c r="N857">
        <v>1311051600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6">
        <f t="shared" si="54"/>
        <v>41023.208333333336</v>
      </c>
      <c r="N858">
        <v>1336712400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6">
        <f t="shared" si="54"/>
        <v>40944.25</v>
      </c>
      <c r="N859">
        <v>1330408800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6">
        <f t="shared" si="54"/>
        <v>43211.208333333328</v>
      </c>
      <c r="N860">
        <v>1524891600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6">
        <f t="shared" si="54"/>
        <v>41334.25</v>
      </c>
      <c r="N861">
        <v>1363669200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6">
        <f t="shared" si="54"/>
        <v>43515.25</v>
      </c>
      <c r="N862">
        <v>1551420000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6">
        <f t="shared" si="54"/>
        <v>40258.208333333336</v>
      </c>
      <c r="N863">
        <v>1269838800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6">
        <f t="shared" si="54"/>
        <v>40756.208333333336</v>
      </c>
      <c r="N864">
        <v>1312520400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6">
        <f t="shared" si="54"/>
        <v>42172.208333333328</v>
      </c>
      <c r="N865">
        <v>1436504400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6">
        <f t="shared" si="54"/>
        <v>42601.208333333328</v>
      </c>
      <c r="N866">
        <v>1472014800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6">
        <f t="shared" si="54"/>
        <v>41897.208333333336</v>
      </c>
      <c r="N867">
        <v>1411534800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6">
        <f t="shared" si="54"/>
        <v>40671.208333333336</v>
      </c>
      <c r="N868">
        <v>1304917200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6">
        <f t="shared" si="54"/>
        <v>43382.208333333328</v>
      </c>
      <c r="N869">
        <v>1539579600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6">
        <f t="shared" si="54"/>
        <v>41559.208333333336</v>
      </c>
      <c r="N870">
        <v>1382504400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6">
        <f t="shared" si="54"/>
        <v>40350.208333333336</v>
      </c>
      <c r="N871">
        <v>1278306000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6">
        <f t="shared" si="54"/>
        <v>42240.208333333328</v>
      </c>
      <c r="N872">
        <v>1442552400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6">
        <f t="shared" si="54"/>
        <v>43040.208333333328</v>
      </c>
      <c r="N873">
        <v>1511071200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6">
        <f t="shared" si="54"/>
        <v>43346.208333333328</v>
      </c>
      <c r="N874">
        <v>1536382800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6">
        <f t="shared" si="54"/>
        <v>41647.25</v>
      </c>
      <c r="N875">
        <v>1389592800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6">
        <f t="shared" si="54"/>
        <v>40291.208333333336</v>
      </c>
      <c r="N876">
        <v>1275282000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6">
        <f t="shared" si="54"/>
        <v>40556.25</v>
      </c>
      <c r="N877">
        <v>1294984800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6">
        <f t="shared" si="54"/>
        <v>43624.208333333328</v>
      </c>
      <c r="N878">
        <v>1562043600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6">
        <f t="shared" si="54"/>
        <v>42577.208333333328</v>
      </c>
      <c r="N879">
        <v>1469595600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6">
        <f t="shared" si="54"/>
        <v>43845.25</v>
      </c>
      <c r="N880">
        <v>1581141600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6">
        <f t="shared" si="54"/>
        <v>42788.25</v>
      </c>
      <c r="N881">
        <v>1488520800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6">
        <f t="shared" si="54"/>
        <v>43667.208333333328</v>
      </c>
      <c r="N882">
        <v>1563858000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6">
        <f t="shared" si="54"/>
        <v>42194.208333333328</v>
      </c>
      <c r="N883">
        <v>1438923600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6">
        <f t="shared" si="54"/>
        <v>42025.25</v>
      </c>
      <c r="N884">
        <v>1422165600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6">
        <f t="shared" si="54"/>
        <v>40323.208333333336</v>
      </c>
      <c r="N885">
        <v>1277874000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6">
        <f t="shared" si="54"/>
        <v>41763.208333333336</v>
      </c>
      <c r="N886">
        <v>1399352400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6">
        <f t="shared" si="54"/>
        <v>40335.208333333336</v>
      </c>
      <c r="N887">
        <v>1279083600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6">
        <f t="shared" si="54"/>
        <v>40416.208333333336</v>
      </c>
      <c r="N888">
        <v>1284354000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6">
        <f t="shared" si="54"/>
        <v>42202.208333333328</v>
      </c>
      <c r="N889">
        <v>1441170000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6">
        <f t="shared" si="54"/>
        <v>42836.208333333328</v>
      </c>
      <c r="N890">
        <v>1493528400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6">
        <f t="shared" si="54"/>
        <v>41710.208333333336</v>
      </c>
      <c r="N891">
        <v>1395205200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6">
        <f t="shared" si="54"/>
        <v>43640.208333333328</v>
      </c>
      <c r="N892">
        <v>1561438800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6">
        <f t="shared" si="54"/>
        <v>40880.25</v>
      </c>
      <c r="N893">
        <v>1326693600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6">
        <f t="shared" si="54"/>
        <v>40319.208333333336</v>
      </c>
      <c r="N894">
        <v>1277960400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6">
        <f t="shared" si="54"/>
        <v>42170.208333333328</v>
      </c>
      <c r="N895">
        <v>1434690000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6">
        <f t="shared" si="54"/>
        <v>41466.208333333336</v>
      </c>
      <c r="N896">
        <v>1376110800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6">
        <f t="shared" si="54"/>
        <v>43134.25</v>
      </c>
      <c r="N897">
        <v>1518415200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6">
        <f t="shared" si="54"/>
        <v>40738.208333333336</v>
      </c>
      <c r="N898">
        <v>1310878800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IFERROR($E899/$D899*100,0)</f>
        <v>27.693181818181817</v>
      </c>
      <c r="G899" t="s">
        <v>14</v>
      </c>
      <c r="H899">
        <v>27</v>
      </c>
      <c r="I899">
        <f t="shared" ref="I899:I962" si="57">IFERROR(E899/H899, 0)</f>
        <v>90.259259259259252</v>
      </c>
      <c r="J899" t="s">
        <v>21</v>
      </c>
      <c r="K899" t="s">
        <v>22</v>
      </c>
      <c r="L899">
        <v>1556427600</v>
      </c>
      <c r="M899" s="6">
        <f t="shared" ref="M899:M962" si="58">(((L899/60)/60)/24)+DATE(1970,1,1)</f>
        <v>43583.208333333328</v>
      </c>
      <c r="N899">
        <v>1556600400</v>
      </c>
      <c r="O899" s="6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6">
        <f t="shared" si="58"/>
        <v>43815.25</v>
      </c>
      <c r="N900">
        <v>1576994400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6">
        <f t="shared" si="58"/>
        <v>41554.208333333336</v>
      </c>
      <c r="N901">
        <v>1382677200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6">
        <f t="shared" si="58"/>
        <v>41901.208333333336</v>
      </c>
      <c r="N902">
        <v>1411189200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6">
        <f t="shared" si="58"/>
        <v>43298.208333333328</v>
      </c>
      <c r="N903">
        <v>1534654800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6">
        <f t="shared" si="58"/>
        <v>42399.25</v>
      </c>
      <c r="N904">
        <v>1457762400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6">
        <f t="shared" si="58"/>
        <v>41034.208333333336</v>
      </c>
      <c r="N905">
        <v>1337490000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6">
        <f t="shared" si="58"/>
        <v>41186.208333333336</v>
      </c>
      <c r="N906">
        <v>1349672400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6">
        <f t="shared" si="58"/>
        <v>41536.208333333336</v>
      </c>
      <c r="N907">
        <v>1379826000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6">
        <f t="shared" si="58"/>
        <v>42868.208333333328</v>
      </c>
      <c r="N908">
        <v>1497762000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6">
        <f t="shared" si="58"/>
        <v>40660.208333333336</v>
      </c>
      <c r="N909">
        <v>1304485200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6">
        <f t="shared" si="58"/>
        <v>41031.208333333336</v>
      </c>
      <c r="N910">
        <v>1336885200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6">
        <f t="shared" si="58"/>
        <v>43255.208333333328</v>
      </c>
      <c r="N911">
        <v>1530421200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6">
        <f t="shared" si="58"/>
        <v>42026.25</v>
      </c>
      <c r="N912">
        <v>1421992800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6">
        <f t="shared" si="58"/>
        <v>43717.208333333328</v>
      </c>
      <c r="N913">
        <v>1568178000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6">
        <f t="shared" si="58"/>
        <v>41157.208333333336</v>
      </c>
      <c r="N914">
        <v>1347944400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6">
        <f t="shared" si="58"/>
        <v>43597.208333333328</v>
      </c>
      <c r="N915">
        <v>1558760400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6">
        <f t="shared" si="58"/>
        <v>41490.208333333336</v>
      </c>
      <c r="N916">
        <v>1376629200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6">
        <f t="shared" si="58"/>
        <v>42976.208333333328</v>
      </c>
      <c r="N917">
        <v>1504760400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6">
        <f t="shared" si="58"/>
        <v>41991.25</v>
      </c>
      <c r="N918">
        <v>1419660000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6">
        <f t="shared" si="58"/>
        <v>40722.208333333336</v>
      </c>
      <c r="N919">
        <v>1311310800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6">
        <f t="shared" si="58"/>
        <v>41117.208333333336</v>
      </c>
      <c r="N920">
        <v>1344315600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6">
        <f t="shared" si="58"/>
        <v>43022.208333333328</v>
      </c>
      <c r="N921">
        <v>1510725600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6">
        <f t="shared" si="58"/>
        <v>43503.25</v>
      </c>
      <c r="N922">
        <v>1551247200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6">
        <f t="shared" si="58"/>
        <v>40951.25</v>
      </c>
      <c r="N923">
        <v>1330236000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6">
        <f t="shared" si="58"/>
        <v>43443.25</v>
      </c>
      <c r="N924">
        <v>1545112800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6">
        <f t="shared" si="58"/>
        <v>40373.208333333336</v>
      </c>
      <c r="N925">
        <v>1279170000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6">
        <f t="shared" si="58"/>
        <v>43769.208333333328</v>
      </c>
      <c r="N926">
        <v>1573452000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6">
        <f t="shared" si="58"/>
        <v>43000.208333333328</v>
      </c>
      <c r="N927">
        <v>1507093200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6">
        <f t="shared" si="58"/>
        <v>42502.208333333328</v>
      </c>
      <c r="N928">
        <v>1463374800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6">
        <f t="shared" si="58"/>
        <v>41102.208333333336</v>
      </c>
      <c r="N929">
        <v>1344574800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6">
        <f t="shared" si="58"/>
        <v>41637.25</v>
      </c>
      <c r="N930">
        <v>1389074400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6">
        <f t="shared" si="58"/>
        <v>42858.208333333328</v>
      </c>
      <c r="N931">
        <v>1494997200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6">
        <f t="shared" si="58"/>
        <v>42060.25</v>
      </c>
      <c r="N932">
        <v>1425448800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6">
        <f t="shared" si="58"/>
        <v>41818.208333333336</v>
      </c>
      <c r="N933">
        <v>1404104400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6">
        <f t="shared" si="58"/>
        <v>41709.208333333336</v>
      </c>
      <c r="N934">
        <v>1394773200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6">
        <f t="shared" si="58"/>
        <v>41372.208333333336</v>
      </c>
      <c r="N935">
        <v>1366520400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6">
        <f t="shared" si="58"/>
        <v>42422.25</v>
      </c>
      <c r="N936">
        <v>1456639200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6">
        <f t="shared" si="58"/>
        <v>42209.208333333328</v>
      </c>
      <c r="N937">
        <v>1438318800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6">
        <f t="shared" si="58"/>
        <v>43668.208333333328</v>
      </c>
      <c r="N938">
        <v>1564030800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6">
        <f t="shared" si="58"/>
        <v>42334.25</v>
      </c>
      <c r="N939">
        <v>1449295200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6">
        <f t="shared" si="58"/>
        <v>43263.208333333328</v>
      </c>
      <c r="N940">
        <v>1531890000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6">
        <f t="shared" si="58"/>
        <v>40670.208333333336</v>
      </c>
      <c r="N941">
        <v>1306213200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6">
        <f t="shared" si="58"/>
        <v>41244.25</v>
      </c>
      <c r="N942">
        <v>1356242400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6">
        <f t="shared" si="58"/>
        <v>40552.25</v>
      </c>
      <c r="N943">
        <v>1297576800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6">
        <f t="shared" si="58"/>
        <v>40568.25</v>
      </c>
      <c r="N944">
        <v>1296194400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6">
        <f t="shared" si="58"/>
        <v>41906.208333333336</v>
      </c>
      <c r="N945">
        <v>1414558800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6">
        <f t="shared" si="58"/>
        <v>42776.25</v>
      </c>
      <c r="N946">
        <v>1488348000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6">
        <f t="shared" si="58"/>
        <v>41004.208333333336</v>
      </c>
      <c r="N947">
        <v>1334898000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6">
        <f t="shared" si="58"/>
        <v>40710.208333333336</v>
      </c>
      <c r="N948">
        <v>1308373200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6">
        <f t="shared" si="58"/>
        <v>41908.208333333336</v>
      </c>
      <c r="N949">
        <v>1412312400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6">
        <f t="shared" si="58"/>
        <v>41985.25</v>
      </c>
      <c r="N950">
        <v>1419228000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6">
        <f t="shared" si="58"/>
        <v>42112.208333333328</v>
      </c>
      <c r="N951">
        <v>1430974800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6">
        <f t="shared" si="58"/>
        <v>43571.208333333328</v>
      </c>
      <c r="N952">
        <v>1555822800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6">
        <f t="shared" si="58"/>
        <v>42730.25</v>
      </c>
      <c r="N953">
        <v>1482818400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6">
        <f t="shared" si="58"/>
        <v>42591.208333333328</v>
      </c>
      <c r="N954">
        <v>1471928400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6">
        <f t="shared" si="58"/>
        <v>42358.25</v>
      </c>
      <c r="N955">
        <v>1453701600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6">
        <f t="shared" si="58"/>
        <v>41174.208333333336</v>
      </c>
      <c r="N956">
        <v>1350363600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6">
        <f t="shared" si="58"/>
        <v>41238.25</v>
      </c>
      <c r="N957">
        <v>1353996000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6">
        <f t="shared" si="58"/>
        <v>42360.25</v>
      </c>
      <c r="N958">
        <v>1451109600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6">
        <f t="shared" si="58"/>
        <v>40955.25</v>
      </c>
      <c r="N959">
        <v>1329631200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6">
        <f t="shared" si="58"/>
        <v>40350.208333333336</v>
      </c>
      <c r="N960">
        <v>1278997200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6">
        <f t="shared" si="58"/>
        <v>40357.208333333336</v>
      </c>
      <c r="N961">
        <v>1280120400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6">
        <f t="shared" si="58"/>
        <v>42408.25</v>
      </c>
      <c r="N962">
        <v>1458104400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IFERROR($E963/$D963*100,0)</f>
        <v>119.29824561403508</v>
      </c>
      <c r="G963" t="s">
        <v>20</v>
      </c>
      <c r="H963">
        <v>155</v>
      </c>
      <c r="I963">
        <f t="shared" ref="I963:I1001" si="61">IFERROR(E963/H963, 0)</f>
        <v>43.87096774193548</v>
      </c>
      <c r="J963" t="s">
        <v>21</v>
      </c>
      <c r="K963" t="s">
        <v>22</v>
      </c>
      <c r="L963">
        <v>1297922400</v>
      </c>
      <c r="M963" s="6">
        <f t="shared" ref="M963:M1001" si="62">(((L963/60)/60)/24)+DATE(1970,1,1)</f>
        <v>40591.25</v>
      </c>
      <c r="N963">
        <v>1298268000</v>
      </c>
      <c r="O963" s="6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6">
        <f t="shared" si="62"/>
        <v>41592.25</v>
      </c>
      <c r="N964">
        <v>1386223200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6">
        <f t="shared" si="62"/>
        <v>40607.25</v>
      </c>
      <c r="N965">
        <v>1299823200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6">
        <f t="shared" si="62"/>
        <v>42135.208333333328</v>
      </c>
      <c r="N966">
        <v>1431752400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6">
        <f t="shared" si="62"/>
        <v>40203.25</v>
      </c>
      <c r="N967">
        <v>1267855200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6">
        <f t="shared" si="62"/>
        <v>42901.208333333328</v>
      </c>
      <c r="N968">
        <v>1497675600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6">
        <f t="shared" si="62"/>
        <v>41005.208333333336</v>
      </c>
      <c r="N969">
        <v>1336885200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6">
        <f t="shared" si="62"/>
        <v>40544.25</v>
      </c>
      <c r="N970">
        <v>1295157600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6">
        <f t="shared" si="62"/>
        <v>43821.25</v>
      </c>
      <c r="N971">
        <v>1577599200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6">
        <f t="shared" si="62"/>
        <v>40672.208333333336</v>
      </c>
      <c r="N972">
        <v>1305003600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6">
        <f t="shared" si="62"/>
        <v>41555.208333333336</v>
      </c>
      <c r="N973">
        <v>1381726800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6">
        <f t="shared" si="62"/>
        <v>41792.208333333336</v>
      </c>
      <c r="N974">
        <v>1402462800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6">
        <f t="shared" si="62"/>
        <v>40522.25</v>
      </c>
      <c r="N975">
        <v>1292133600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6">
        <f t="shared" si="62"/>
        <v>41412.208333333336</v>
      </c>
      <c r="N976">
        <v>1368939600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6">
        <f t="shared" si="62"/>
        <v>42337.25</v>
      </c>
      <c r="N977">
        <v>1452146400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6">
        <f t="shared" si="62"/>
        <v>40571.25</v>
      </c>
      <c r="N978">
        <v>1296712800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6">
        <f t="shared" si="62"/>
        <v>43138.25</v>
      </c>
      <c r="N979">
        <v>1520748000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6">
        <f t="shared" si="62"/>
        <v>42686.25</v>
      </c>
      <c r="N980">
        <v>1480831200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6">
        <f t="shared" si="62"/>
        <v>42078.208333333328</v>
      </c>
      <c r="N981">
        <v>1426914000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6">
        <f t="shared" si="62"/>
        <v>42307.208333333328</v>
      </c>
      <c r="N982">
        <v>1446616800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6">
        <f t="shared" si="62"/>
        <v>43094.25</v>
      </c>
      <c r="N983">
        <v>1517032800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6">
        <f t="shared" si="62"/>
        <v>40743.208333333336</v>
      </c>
      <c r="N984">
        <v>1311224400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6">
        <f t="shared" si="62"/>
        <v>43681.208333333328</v>
      </c>
      <c r="N985">
        <v>1566190800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6">
        <f t="shared" si="62"/>
        <v>43716.208333333328</v>
      </c>
      <c r="N986">
        <v>1570165200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6">
        <f t="shared" si="62"/>
        <v>41614.25</v>
      </c>
      <c r="N987">
        <v>1388556000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6">
        <f t="shared" si="62"/>
        <v>40638.208333333336</v>
      </c>
      <c r="N988">
        <v>1303189200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6">
        <f t="shared" si="62"/>
        <v>42852.208333333328</v>
      </c>
      <c r="N989">
        <v>1494478800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6">
        <f t="shared" si="62"/>
        <v>42686.25</v>
      </c>
      <c r="N990">
        <v>1480744800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6">
        <f t="shared" si="62"/>
        <v>43571.208333333328</v>
      </c>
      <c r="N991">
        <v>1555822800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6">
        <f t="shared" si="62"/>
        <v>42432.25</v>
      </c>
      <c r="N992">
        <v>1458882000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6">
        <f t="shared" si="62"/>
        <v>41907.208333333336</v>
      </c>
      <c r="N993">
        <v>1411966800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6">
        <f t="shared" si="62"/>
        <v>43227.208333333328</v>
      </c>
      <c r="N994">
        <v>1526878800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6">
        <f t="shared" si="62"/>
        <v>42362.25</v>
      </c>
      <c r="N995">
        <v>1452405600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6">
        <f t="shared" si="62"/>
        <v>41929.208333333336</v>
      </c>
      <c r="N996">
        <v>1414040400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6">
        <f t="shared" si="62"/>
        <v>43408.208333333328</v>
      </c>
      <c r="N997">
        <v>1543816800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6">
        <f t="shared" si="62"/>
        <v>41276.25</v>
      </c>
      <c r="N998">
        <v>1359698400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6">
        <f t="shared" si="62"/>
        <v>41659.25</v>
      </c>
      <c r="N999">
        <v>1390629600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6">
        <f t="shared" si="62"/>
        <v>40220.25</v>
      </c>
      <c r="N1000">
        <v>1267077600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6">
        <f t="shared" si="62"/>
        <v>42550.208333333328</v>
      </c>
      <c r="N1001">
        <v>1467781200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E20000"/>
        <color rgb="FFFEFA60"/>
        <color rgb="FF68A042"/>
      </colorScale>
    </cfRule>
  </conditionalFormatting>
  <conditionalFormatting sqref="G1:G1048576">
    <cfRule type="cellIs" dxfId="19" priority="3" operator="equal">
      <formula>"live"</formula>
    </cfRule>
    <cfRule type="cellIs" dxfId="18" priority="4" operator="equal">
      <formula>"failed"</formula>
    </cfRule>
    <cfRule type="cellIs" dxfId="17" priority="5" operator="equal">
      <formula>"successful"</formula>
    </cfRule>
    <cfRule type="cellIs" dxfId="16" priority="6" operator="equal">
      <formula>"canceled"</formula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6AB1-1905-4C17-921D-2E63AA6234D6}">
  <sheetPr codeName="Sheet2"/>
  <dimension ref="A1:F14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3.875" bestFit="1" customWidth="1"/>
    <col min="10" max="10" width="9.25" bestFit="1" customWidth="1"/>
    <col min="11" max="11" width="8" bestFit="1" customWidth="1"/>
    <col min="12" max="12" width="8.375" bestFit="1" customWidth="1"/>
    <col min="13" max="13" width="5.625" bestFit="1" customWidth="1"/>
    <col min="14" max="14" width="3.875" bestFit="1" customWidth="1"/>
    <col min="15" max="15" width="9.25" bestFit="1" customWidth="1"/>
    <col min="16" max="16" width="8" bestFit="1" customWidth="1"/>
    <col min="17" max="17" width="8.375" bestFit="1" customWidth="1"/>
    <col min="18" max="18" width="5.625" bestFit="1" customWidth="1"/>
    <col min="19" max="19" width="3.875" bestFit="1" customWidth="1"/>
    <col min="20" max="20" width="9.25" bestFit="1" customWidth="1"/>
    <col min="21" max="21" width="8.125" bestFit="1" customWidth="1"/>
    <col min="22" max="22" width="8.3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8.125" bestFit="1" customWidth="1"/>
    <col min="27" max="27" width="8.375" bestFit="1" customWidth="1"/>
    <col min="28" max="28" width="5.625" bestFit="1" customWidth="1"/>
    <col min="29" max="29" width="9.25" bestFit="1" customWidth="1"/>
    <col min="30" max="30" width="7.25" bestFit="1" customWidth="1"/>
    <col min="31" max="31" width="8.375" bestFit="1" customWidth="1"/>
    <col min="32" max="32" width="5.625" bestFit="1" customWidth="1"/>
    <col min="33" max="33" width="3.875" bestFit="1" customWidth="1"/>
    <col min="34" max="34" width="9.25" bestFit="1" customWidth="1"/>
    <col min="35" max="35" width="8" bestFit="1" customWidth="1"/>
    <col min="36" max="36" width="11" bestFit="1" customWidth="1"/>
  </cols>
  <sheetData>
    <row r="1" spans="1:6" x14ac:dyDescent="0.25">
      <c r="A1" s="4" t="s">
        <v>6</v>
      </c>
      <c r="B1" t="s">
        <v>2069</v>
      </c>
    </row>
    <row r="3" spans="1:6" x14ac:dyDescent="0.25">
      <c r="A3" s="4" t="s">
        <v>2070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7609-8DC1-4FEC-80D5-2EC438F1D9DD}">
  <dimension ref="A1:F30"/>
  <sheetViews>
    <sheetView topLeftCell="A7" workbookViewId="0">
      <selection activeCell="S6" sqref="S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2069</v>
      </c>
    </row>
    <row r="2" spans="1:6" x14ac:dyDescent="0.25">
      <c r="A2" s="4" t="s">
        <v>2031</v>
      </c>
      <c r="B2" t="s">
        <v>2069</v>
      </c>
    </row>
    <row r="4" spans="1:6" x14ac:dyDescent="0.25">
      <c r="A4" s="4" t="s">
        <v>2070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0EB1-FF5C-417F-88C8-C34B5A7222DE}">
  <dimension ref="A1:E18"/>
  <sheetViews>
    <sheetView workbookViewId="0">
      <selection activeCell="K21" sqref="K21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2069</v>
      </c>
    </row>
    <row r="2" spans="1:5" x14ac:dyDescent="0.25">
      <c r="A2" s="4" t="s">
        <v>2085</v>
      </c>
      <c r="B2" t="s">
        <v>2069</v>
      </c>
    </row>
    <row r="4" spans="1:5" x14ac:dyDescent="0.25">
      <c r="A4" s="4" t="s">
        <v>2070</v>
      </c>
      <c r="B4" s="4" t="s">
        <v>2068</v>
      </c>
    </row>
    <row r="5" spans="1:5" x14ac:dyDescent="0.25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554E-3244-4152-A2C4-F7A26BD5461B}">
  <dimension ref="A1:H13"/>
  <sheetViews>
    <sheetView topLeftCell="B1" workbookViewId="0">
      <selection activeCell="H14" sqref="H14"/>
    </sheetView>
  </sheetViews>
  <sheetFormatPr defaultRowHeight="15.75" x14ac:dyDescent="0.25"/>
  <cols>
    <col min="1" max="1" width="28" customWidth="1"/>
    <col min="2" max="2" width="18.375" customWidth="1"/>
    <col min="3" max="3" width="13.5" customWidth="1"/>
    <col min="4" max="4" width="17.875" customWidth="1"/>
    <col min="5" max="5" width="15.375" customWidth="1"/>
    <col min="6" max="6" width="25" style="9" customWidth="1"/>
    <col min="7" max="7" width="21.125" style="9" customWidth="1"/>
    <col min="8" max="8" width="20.875" style="9" customWidth="1"/>
  </cols>
  <sheetData>
    <row r="1" spans="1:8" s="1" customFormat="1" x14ac:dyDescent="0.25">
      <c r="A1" s="1" t="s">
        <v>2086</v>
      </c>
      <c r="B1" s="1" t="s">
        <v>2087</v>
      </c>
      <c r="C1" s="1" t="s">
        <v>2088</v>
      </c>
      <c r="D1" s="1" t="s">
        <v>2105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5">
      <c r="A2" t="s">
        <v>2093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B2+C2+D2</f>
        <v>51</v>
      </c>
      <c r="F2" s="9">
        <f>IFERROR(B2/E2,0)</f>
        <v>0.58823529411764708</v>
      </c>
      <c r="G2" s="9">
        <f>IFERROR(C2/E2,0)</f>
        <v>0.39215686274509803</v>
      </c>
      <c r="H2" s="9">
        <f>IFERROR(D2/E2,0)</f>
        <v>1.9607843137254902E-2</v>
      </c>
    </row>
    <row r="3" spans="1:8" x14ac:dyDescent="0.25">
      <c r="A3" s="8" t="s">
        <v>2094</v>
      </c>
      <c r="B3">
        <f>COUNTIFS(Crowdfunding!$D:$D,"&gt;=1000", Crowdfunding!$D:$D,"&lt;=4999",Crowdfunding!$G:$G,"=successful")</f>
        <v>191</v>
      </c>
      <c r="C3">
        <f>COUNTIFS(Crowdfunding!$D:$D,"&gt;=1000", Crowdfunding!$D:$D,"&lt;=4999",Crowdfunding!$G:$G,"=failed")</f>
        <v>38</v>
      </c>
      <c r="D3">
        <f>COUNTIFS(Crowdfunding!$D:$D,"&gt;=1000", Crowdfunding!$D:$D,"&lt;=4999",Crowdfunding!$G:$G,"=canceled")</f>
        <v>2</v>
      </c>
      <c r="E3">
        <f t="shared" ref="E3:E13" si="0">B3+C3+D3</f>
        <v>231</v>
      </c>
      <c r="F3" s="9">
        <f t="shared" ref="F3:F13" si="1">IFERROR(B3/E3,0)</f>
        <v>0.82683982683982682</v>
      </c>
      <c r="G3" s="9">
        <f t="shared" ref="G3:G13" si="2">IFERROR(C3/E3,0)</f>
        <v>0.16450216450216451</v>
      </c>
      <c r="H3" s="9">
        <f t="shared" ref="H3:H13" si="3">IFERROR(D3/E3,0)</f>
        <v>8.658008658008658E-3</v>
      </c>
    </row>
    <row r="4" spans="1:8" x14ac:dyDescent="0.25">
      <c r="A4" t="s">
        <v>2095</v>
      </c>
      <c r="B4">
        <f>COUNTIFS(Crowdfunding!$D:$D,"&gt;=5000", Crowdfunding!$D:$D,"&lt;=9999",Crowdfunding!$G:$G,"=successful")</f>
        <v>164</v>
      </c>
      <c r="C4">
        <f>COUNTIFS(Crowdfunding!$D:$D,"&gt;=5000", Crowdfunding!$D:$D,"&lt;=9999",Crowdfunding!$G:$G,"=failed")</f>
        <v>126</v>
      </c>
      <c r="D4">
        <f>COUNTIFS(Crowdfunding!$D:$D,"&gt;=5000", Crowdfunding!$D:$D,"&lt;=9999",Crowdfunding!$G:$G,"=canceled")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2096</v>
      </c>
      <c r="B5">
        <f>COUNTIFS(Crowdfunding!$D:$D,"&gt;=10000", Crowdfunding!$D:$D,"&lt;=14999",Crowdfunding!$G:$G,"=successful")</f>
        <v>4</v>
      </c>
      <c r="C5">
        <f>COUNTIFS(Crowdfunding!$D:$D,"&gt;=10000", Crowdfunding!$D:$D,"&lt;=14999",Crowdfunding!$G:$G,"=failed")</f>
        <v>5</v>
      </c>
      <c r="D5">
        <f>COUNTIFS(Crowdfunding!$D:$D,"&gt;=10000", Crowdfunding!$D:$D,"&lt;=14999",Crowdfunding!$G:$G,"=canceled")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2097</v>
      </c>
      <c r="B6">
        <f>COUNTIFS(Crowdfunding!$D:$D,"&gt;=15000", Crowdfunding!$D:$D,"&lt;=19999",Crowdfunding!$G:$G,"=successful")</f>
        <v>10</v>
      </c>
      <c r="C6">
        <f>COUNTIFS(Crowdfunding!$D:$D,"&gt;=15000", Crowdfunding!$D:$D,"&lt;=19999",Crowdfunding!$G:$G,"=failed")</f>
        <v>0</v>
      </c>
      <c r="D6">
        <f>COUNTIFS(Crowdfunding!$D:$D,"&gt;=15000", Crowdfunding!$D:$D,"&lt;=19999",Crowdfunding!$G:$G,"=canceled")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s="8" t="s">
        <v>2098</v>
      </c>
      <c r="B7">
        <f>COUNTIFS(Crowdfunding!$D:$D,"&gt;=20000", Crowdfunding!$D:$D,"&lt;=24999",Crowdfunding!$G:$G,"=successful")</f>
        <v>7</v>
      </c>
      <c r="C7">
        <f>COUNTIFS(Crowdfunding!$D:$D,"&gt;=20000", Crowdfunding!$D:$D,"&lt;=24999",Crowdfunding!$G:$G,"=failed")</f>
        <v>0</v>
      </c>
      <c r="D7">
        <f>COUNTIFS(Crowdfunding!$D:$D,"&gt;=20000", Crowdfunding!$D:$D,"&lt;=24999",Crowdfunding!$G:$G,"=canceled")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2099</v>
      </c>
      <c r="B8">
        <f>COUNTIFS(Crowdfunding!$D:$D,"&gt;=25000", Crowdfunding!$D:$D,"&lt;=29999",Crowdfunding!$G:$G,"=successful")</f>
        <v>11</v>
      </c>
      <c r="C8">
        <f>COUNTIFS(Crowdfunding!$D:$D,"&gt;=25000", Crowdfunding!$D:$D,"&lt;=29999",Crowdfunding!$G:$G,"=failed")</f>
        <v>3</v>
      </c>
      <c r="D8">
        <f>COUNTIFS(Crowdfunding!$D:$D,"&gt;=25000", Crowdfunding!$D:$D,"&lt;=29999",Crowdfunding!$G:$G,"=canceled")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2100</v>
      </c>
      <c r="B9">
        <f>COUNTIFS(Crowdfunding!$D:$D,"&gt;=30000", Crowdfunding!$D:$D,"&lt;=34999",Crowdfunding!$G:$G,"=successful")</f>
        <v>7</v>
      </c>
      <c r="C9">
        <f>COUNTIFS(Crowdfunding!$D:$D,"&gt;=30000", Crowdfunding!$D:$D,"&lt;=34999",Crowdfunding!$G:$G,"=failed")</f>
        <v>0</v>
      </c>
      <c r="D9">
        <f>COUNTIFS(Crowdfunding!$D:$D,"&gt;=30000", Crowdfunding!$D:$D,"&lt;=34999",Crowdfunding!$G:$G,"=canceled")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2101</v>
      </c>
      <c r="B10">
        <f>COUNTIFS(Crowdfunding!$D:$D,"&gt;=35000", Crowdfunding!$D:$D,"&lt;=39999",Crowdfunding!$G:$G,"=successful")</f>
        <v>8</v>
      </c>
      <c r="C10">
        <f>COUNTIFS(Crowdfunding!$D:$D,"&gt;=35000", Crowdfunding!$D:$D,"&lt;=39999",Crowdfunding!$G:$G,"=failed")</f>
        <v>3</v>
      </c>
      <c r="D10">
        <f>COUNTIFS(Crowdfunding!$D:$D,"&gt;=35000", Crowdfunding!$D:$D,"&lt;=39999",Crowdfunding!$G:$G,"=canceled")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2102</v>
      </c>
      <c r="B11">
        <f>COUNTIFS(Crowdfunding!$D:$D,"&gt;=40000", Crowdfunding!$D:$D,"&lt;=44999",Crowdfunding!$G:$G,"=successful")</f>
        <v>11</v>
      </c>
      <c r="C11">
        <f>COUNTIFS(Crowdfunding!$D:$D,"&gt;=40000", Crowdfunding!$D:$D,"&lt;=44999",Crowdfunding!$G:$G,"=failed")</f>
        <v>3</v>
      </c>
      <c r="D11">
        <f>COUNTIFS(Crowdfunding!$D:$D,"&gt;=40000", Crowdfunding!$D:$D,"&lt;=44999",Crowdfunding!$G:$G,"=canceled")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2103</v>
      </c>
      <c r="B12">
        <f>COUNTIFS(Crowdfunding!$D:$D,"&gt;=45000", Crowdfunding!$D:$D,"&lt;=49999",Crowdfunding!$G:$G,"=successful")</f>
        <v>8</v>
      </c>
      <c r="C12">
        <f>COUNTIFS(Crowdfunding!$D:$D,"&gt;=45000", Crowdfunding!$D:$D,"&lt;=49999",Crowdfunding!$G:$G,"=failed")</f>
        <v>3</v>
      </c>
      <c r="D12">
        <f>COUNTIFS(Crowdfunding!$D:$D,"&gt;=45000", Crowdfunding!$D:$D,"&lt;=49999",Crowdfunding!$G:$G,"=canceled")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2104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BEB2-9253-4E40-AF5D-287AE160587D}">
  <dimension ref="A1:N566"/>
  <sheetViews>
    <sheetView zoomScale="130" zoomScaleNormal="130" workbookViewId="0">
      <selection activeCell="N4" sqref="N4"/>
    </sheetView>
  </sheetViews>
  <sheetFormatPr defaultRowHeight="15.75" x14ac:dyDescent="0.25"/>
  <cols>
    <col min="2" max="2" width="12.5" customWidth="1"/>
    <col min="5" max="5" width="13" bestFit="1" customWidth="1"/>
    <col min="6" max="6" width="14.125" customWidth="1"/>
    <col min="14" max="14" width="19.875" customWidth="1"/>
  </cols>
  <sheetData>
    <row r="1" spans="1:14" s="1" customFormat="1" x14ac:dyDescent="0.25">
      <c r="A1" s="1" t="s">
        <v>4</v>
      </c>
      <c r="B1" s="1" t="s">
        <v>5</v>
      </c>
      <c r="E1" s="1" t="s">
        <v>4</v>
      </c>
      <c r="F1" s="1" t="s">
        <v>5</v>
      </c>
      <c r="I1" s="1" t="s">
        <v>2106</v>
      </c>
      <c r="J1" s="1" t="s">
        <v>2107</v>
      </c>
      <c r="K1" s="1" t="s">
        <v>2108</v>
      </c>
      <c r="L1" s="1" t="s">
        <v>2109</v>
      </c>
      <c r="M1" s="1" t="s">
        <v>2110</v>
      </c>
      <c r="N1" s="1" t="s">
        <v>2111</v>
      </c>
    </row>
    <row r="2" spans="1:14" x14ac:dyDescent="0.25">
      <c r="A2" t="s">
        <v>20</v>
      </c>
      <c r="B2">
        <v>158</v>
      </c>
      <c r="E2" t="s">
        <v>14</v>
      </c>
      <c r="F2">
        <v>0</v>
      </c>
      <c r="H2" s="7" t="s">
        <v>20</v>
      </c>
      <c r="I2">
        <f>AVERAGE(B2:B566)</f>
        <v>851.14690265486729</v>
      </c>
      <c r="J2">
        <f>MEDIAN(B:B)</f>
        <v>201</v>
      </c>
      <c r="K2">
        <f>MIN(B:B)</f>
        <v>16</v>
      </c>
      <c r="L2">
        <f>MAX(B:B)</f>
        <v>7295</v>
      </c>
      <c r="M2">
        <f>_xlfn.VAR.S(B:B)</f>
        <v>1606216.5936295739</v>
      </c>
      <c r="N2">
        <f>_xlfn.STDEV.P(B:B)</f>
        <v>1266.2439466397898</v>
      </c>
    </row>
    <row r="3" spans="1:14" x14ac:dyDescent="0.25">
      <c r="A3" t="s">
        <v>20</v>
      </c>
      <c r="B3">
        <v>1425</v>
      </c>
      <c r="E3" t="s">
        <v>14</v>
      </c>
      <c r="F3">
        <v>24</v>
      </c>
      <c r="H3" s="7" t="s">
        <v>14</v>
      </c>
      <c r="I3">
        <f>AVERAGE(F2:F365)</f>
        <v>585.61538461538464</v>
      </c>
      <c r="J3">
        <f>MEDIAN(F:F)</f>
        <v>114.5</v>
      </c>
      <c r="K3">
        <f>MIN(F:F)</f>
        <v>0</v>
      </c>
      <c r="L3">
        <f>MAX(F:F)</f>
        <v>6080</v>
      </c>
      <c r="M3">
        <f>_xlfn.VAR.S(F:F)</f>
        <v>924113.45496927318</v>
      </c>
      <c r="N3">
        <f>_xlfn.STDEV.P(F:F)</f>
        <v>959.98681331637863</v>
      </c>
    </row>
    <row r="4" spans="1:14" x14ac:dyDescent="0.25">
      <c r="A4" t="s">
        <v>20</v>
      </c>
      <c r="B4">
        <v>174</v>
      </c>
      <c r="E4" t="s">
        <v>14</v>
      </c>
      <c r="F4">
        <v>53</v>
      </c>
    </row>
    <row r="5" spans="1:14" x14ac:dyDescent="0.25">
      <c r="A5" t="s">
        <v>20</v>
      </c>
      <c r="B5">
        <v>227</v>
      </c>
      <c r="E5" t="s">
        <v>14</v>
      </c>
      <c r="F5">
        <v>18</v>
      </c>
    </row>
    <row r="6" spans="1:14" x14ac:dyDescent="0.25">
      <c r="A6" t="s">
        <v>20</v>
      </c>
      <c r="B6">
        <v>220</v>
      </c>
      <c r="E6" t="s">
        <v>14</v>
      </c>
      <c r="F6">
        <v>44</v>
      </c>
    </row>
    <row r="7" spans="1:14" x14ac:dyDescent="0.25">
      <c r="A7" t="s">
        <v>20</v>
      </c>
      <c r="B7">
        <v>98</v>
      </c>
      <c r="E7" t="s">
        <v>14</v>
      </c>
      <c r="F7">
        <v>27</v>
      </c>
    </row>
    <row r="8" spans="1:14" x14ac:dyDescent="0.25">
      <c r="A8" t="s">
        <v>20</v>
      </c>
      <c r="B8">
        <v>100</v>
      </c>
      <c r="E8" t="s">
        <v>14</v>
      </c>
      <c r="F8">
        <v>55</v>
      </c>
    </row>
    <row r="9" spans="1:14" x14ac:dyDescent="0.25">
      <c r="A9" t="s">
        <v>20</v>
      </c>
      <c r="B9">
        <v>1249</v>
      </c>
      <c r="E9" t="s">
        <v>14</v>
      </c>
      <c r="F9">
        <v>200</v>
      </c>
    </row>
    <row r="10" spans="1:14" x14ac:dyDescent="0.25">
      <c r="A10" t="s">
        <v>20</v>
      </c>
      <c r="B10">
        <v>1396</v>
      </c>
      <c r="E10" t="s">
        <v>14</v>
      </c>
      <c r="F10">
        <v>452</v>
      </c>
    </row>
    <row r="11" spans="1:14" x14ac:dyDescent="0.25">
      <c r="A11" t="s">
        <v>20</v>
      </c>
      <c r="B11">
        <v>890</v>
      </c>
      <c r="E11" t="s">
        <v>14</v>
      </c>
      <c r="F11">
        <v>674</v>
      </c>
    </row>
    <row r="12" spans="1:14" x14ac:dyDescent="0.25">
      <c r="A12" t="s">
        <v>20</v>
      </c>
      <c r="B12">
        <v>142</v>
      </c>
      <c r="E12" t="s">
        <v>14</v>
      </c>
      <c r="F12">
        <v>558</v>
      </c>
    </row>
    <row r="13" spans="1:14" x14ac:dyDescent="0.25">
      <c r="A13" t="s">
        <v>20</v>
      </c>
      <c r="B13">
        <v>2673</v>
      </c>
      <c r="E13" t="s">
        <v>14</v>
      </c>
      <c r="F13">
        <v>15</v>
      </c>
    </row>
    <row r="14" spans="1:14" x14ac:dyDescent="0.25">
      <c r="A14" t="s">
        <v>20</v>
      </c>
      <c r="B14">
        <v>163</v>
      </c>
      <c r="E14" t="s">
        <v>14</v>
      </c>
      <c r="F14">
        <v>2307</v>
      </c>
    </row>
    <row r="15" spans="1:14" x14ac:dyDescent="0.25">
      <c r="A15" t="s">
        <v>20</v>
      </c>
      <c r="B15">
        <v>2220</v>
      </c>
      <c r="E15" t="s">
        <v>14</v>
      </c>
      <c r="F15">
        <v>88</v>
      </c>
    </row>
    <row r="16" spans="1:14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4" operator="equal">
      <formula>"canceled"</formula>
    </cfRule>
  </conditionalFormatting>
  <conditionalFormatting sqref="B1048142:B1048576">
    <cfRule type="cellIs" dxfId="11" priority="5" operator="equal">
      <formula>"live"</formula>
    </cfRule>
    <cfRule type="cellIs" dxfId="10" priority="6" operator="equal">
      <formula>"failed"</formula>
    </cfRule>
    <cfRule type="cellIs" dxfId="9" priority="7" operator="equal">
      <formula>"successful"</formula>
    </cfRule>
    <cfRule type="cellIs" dxfId="8" priority="8" operator="equal">
      <formula>"canceled"</formula>
    </cfRule>
  </conditionalFormatting>
  <conditionalFormatting sqref="D1:D1048141">
    <cfRule type="cellIs" dxfId="7" priority="13" operator="equal">
      <formula>"live"</formula>
    </cfRule>
    <cfRule type="cellIs" dxfId="6" priority="14" operator="equal">
      <formula>"failed"</formula>
    </cfRule>
    <cfRule type="cellIs" dxfId="5" priority="15" operator="equal">
      <formula>"successful"</formula>
    </cfRule>
    <cfRule type="cellIs" dxfId="4" priority="16" operator="equal">
      <formula>"canceled"</formula>
    </cfRule>
  </conditionalFormatting>
  <conditionalFormatting sqref="E1:E1047940">
    <cfRule type="cellIs" dxfId="3" priority="9" operator="equal">
      <formula>"live"</formula>
    </cfRule>
    <cfRule type="cellIs" dxfId="2" priority="10" operator="equal">
      <formula>"failed"</formula>
    </cfRule>
    <cfRule type="cellIs" dxfId="1" priority="11" operator="equal">
      <formula>"successful"</formula>
    </cfRule>
    <cfRule type="cellIs" dxfId="0" priority="12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Pivot-table</vt:lpstr>
      <vt:lpstr>pivot-table-2</vt:lpstr>
      <vt:lpstr>Date</vt:lpstr>
      <vt:lpstr>Percentage</vt:lpstr>
      <vt:lpstr>Stat-analysis</vt:lpstr>
      <vt:lpstr>'Stat-analysis'!Criteria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Hagop Pon Dikian</cp:lastModifiedBy>
  <dcterms:created xsi:type="dcterms:W3CDTF">2021-09-29T18:52:28Z</dcterms:created>
  <dcterms:modified xsi:type="dcterms:W3CDTF">2023-10-13T15:18:25Z</dcterms:modified>
</cp:coreProperties>
</file>