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 Blocks Workspace\LBM-with-classes\"/>
    </mc:Choice>
  </mc:AlternateContent>
  <bookViews>
    <workbookView xWindow="0" yWindow="0" windowWidth="28800" windowHeight="13020" activeTab="3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  <sheet name="IBM Spread Forc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O8" i="3" s="1"/>
  <c r="F9" i="3"/>
  <c r="F10" i="3"/>
  <c r="O10" i="3" s="1"/>
  <c r="F11" i="3"/>
  <c r="F12" i="3"/>
  <c r="F13" i="3"/>
  <c r="F14" i="3"/>
  <c r="F15" i="3"/>
  <c r="F16" i="3"/>
  <c r="F17" i="3"/>
  <c r="F18" i="3"/>
  <c r="O18" i="3" s="1"/>
  <c r="F19" i="3"/>
  <c r="F20" i="3"/>
  <c r="F21" i="3"/>
  <c r="F22" i="3"/>
  <c r="F23" i="3"/>
  <c r="F24" i="3"/>
  <c r="F25" i="3"/>
  <c r="F26" i="3"/>
  <c r="O26" i="3" s="1"/>
  <c r="F27" i="3"/>
  <c r="F28" i="3"/>
  <c r="F29" i="3"/>
  <c r="F30" i="3"/>
  <c r="F31" i="3"/>
  <c r="F32" i="3"/>
  <c r="O32" i="3" s="1"/>
  <c r="F33" i="3"/>
  <c r="F34" i="3"/>
  <c r="O34" i="3" s="1"/>
  <c r="F35" i="3"/>
  <c r="F36" i="3"/>
  <c r="F37" i="3"/>
  <c r="F38" i="3"/>
  <c r="F39" i="3"/>
  <c r="F40" i="3"/>
  <c r="F41" i="3"/>
  <c r="F42" i="3"/>
  <c r="O42" i="3" s="1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O2" i="3" s="1"/>
  <c r="O3" i="3"/>
  <c r="O4" i="3"/>
  <c r="O5" i="3"/>
  <c r="O6" i="3"/>
  <c r="O7" i="3"/>
  <c r="O9" i="3"/>
  <c r="O11" i="3"/>
  <c r="O12" i="3"/>
  <c r="O13" i="3"/>
  <c r="O14" i="3"/>
  <c r="O15" i="3"/>
  <c r="O16" i="3"/>
  <c r="O17" i="3"/>
  <c r="O19" i="3"/>
  <c r="O20" i="3"/>
  <c r="O21" i="3"/>
  <c r="O22" i="3"/>
  <c r="O23" i="3"/>
  <c r="O24" i="3"/>
  <c r="O25" i="3"/>
  <c r="O27" i="3"/>
  <c r="O28" i="3"/>
  <c r="O29" i="3"/>
  <c r="O30" i="3"/>
  <c r="O31" i="3"/>
  <c r="O33" i="3"/>
  <c r="O35" i="3"/>
  <c r="O36" i="3"/>
  <c r="O37" i="3"/>
  <c r="O38" i="3"/>
  <c r="O39" i="3"/>
  <c r="O40" i="3"/>
  <c r="O41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F28" i="8" l="1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2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29" i="8" l="1"/>
  <c r="D30" i="8"/>
  <c r="D34" i="8"/>
  <c r="D37" i="8"/>
  <c r="D38" i="8"/>
  <c r="D42" i="8"/>
  <c r="D45" i="8"/>
  <c r="D46" i="8"/>
  <c r="D50" i="8"/>
  <c r="D53" i="8"/>
  <c r="D54" i="8"/>
  <c r="D58" i="8"/>
  <c r="D61" i="8"/>
  <c r="D62" i="8"/>
  <c r="E29" i="8"/>
  <c r="B66" i="8"/>
  <c r="D64" i="8" s="1"/>
  <c r="B29" i="8"/>
  <c r="B30" i="8"/>
  <c r="B31" i="8"/>
  <c r="D31" i="8" s="1"/>
  <c r="B32" i="8"/>
  <c r="D32" i="8" s="1"/>
  <c r="B33" i="8"/>
  <c r="D33" i="8" s="1"/>
  <c r="B34" i="8"/>
  <c r="B35" i="8"/>
  <c r="D35" i="8" s="1"/>
  <c r="B36" i="8"/>
  <c r="D36" i="8" s="1"/>
  <c r="E36" i="8" s="1"/>
  <c r="B37" i="8"/>
  <c r="B38" i="8"/>
  <c r="B39" i="8"/>
  <c r="D39" i="8" s="1"/>
  <c r="B40" i="8"/>
  <c r="D40" i="8" s="1"/>
  <c r="B41" i="8"/>
  <c r="D41" i="8" s="1"/>
  <c r="B42" i="8"/>
  <c r="B43" i="8"/>
  <c r="D43" i="8" s="1"/>
  <c r="B44" i="8"/>
  <c r="D44" i="8" s="1"/>
  <c r="E44" i="8" s="1"/>
  <c r="B45" i="8"/>
  <c r="B46" i="8"/>
  <c r="B47" i="8"/>
  <c r="D47" i="8" s="1"/>
  <c r="B48" i="8"/>
  <c r="D48" i="8" s="1"/>
  <c r="B49" i="8"/>
  <c r="D49" i="8" s="1"/>
  <c r="B50" i="8"/>
  <c r="B51" i="8"/>
  <c r="D51" i="8" s="1"/>
  <c r="B52" i="8"/>
  <c r="D52" i="8" s="1"/>
  <c r="E52" i="8" s="1"/>
  <c r="B53" i="8"/>
  <c r="B54" i="8"/>
  <c r="B55" i="8"/>
  <c r="D55" i="8" s="1"/>
  <c r="B56" i="8"/>
  <c r="D56" i="8" s="1"/>
  <c r="B57" i="8"/>
  <c r="D57" i="8" s="1"/>
  <c r="B58" i="8"/>
  <c r="B59" i="8"/>
  <c r="D59" i="8" s="1"/>
  <c r="B60" i="8"/>
  <c r="D60" i="8" s="1"/>
  <c r="E60" i="8" s="1"/>
  <c r="B61" i="8"/>
  <c r="B62" i="8"/>
  <c r="B63" i="8"/>
  <c r="D63" i="8" s="1"/>
  <c r="B28" i="8"/>
  <c r="D28" i="8" s="1"/>
  <c r="E28" i="8" s="1"/>
  <c r="E59" i="8" l="1"/>
  <c r="E51" i="8"/>
  <c r="E35" i="8"/>
  <c r="E58" i="8"/>
  <c r="E50" i="8"/>
  <c r="E42" i="8"/>
  <c r="E34" i="8"/>
  <c r="E43" i="8"/>
  <c r="E57" i="8"/>
  <c r="E49" i="8"/>
  <c r="E41" i="8"/>
  <c r="E33" i="8"/>
  <c r="E40" i="8"/>
  <c r="D27" i="8"/>
  <c r="E27" i="8" s="1"/>
  <c r="E63" i="8"/>
  <c r="E55" i="8"/>
  <c r="E47" i="8"/>
  <c r="E39" i="8"/>
  <c r="E31" i="8"/>
  <c r="E64" i="8"/>
  <c r="E56" i="8"/>
  <c r="E48" i="8"/>
  <c r="E62" i="8"/>
  <c r="E54" i="8"/>
  <c r="E46" i="8"/>
  <c r="E38" i="8"/>
  <c r="E30" i="8"/>
  <c r="E32" i="8"/>
  <c r="E61" i="8"/>
  <c r="E53" i="8"/>
  <c r="E45" i="8"/>
  <c r="E37" i="8"/>
  <c r="S6" i="9"/>
  <c r="T6" i="9"/>
  <c r="U6" i="9"/>
  <c r="V6" i="9"/>
  <c r="S7" i="9"/>
  <c r="T7" i="9"/>
  <c r="U7" i="9"/>
  <c r="V7" i="9"/>
  <c r="S8" i="9"/>
  <c r="T8" i="9"/>
  <c r="U8" i="9"/>
  <c r="V8" i="9"/>
  <c r="S9" i="9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29" i="9"/>
  <c r="T29" i="9"/>
  <c r="U29" i="9"/>
  <c r="V29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S37" i="9"/>
  <c r="T37" i="9"/>
  <c r="U37" i="9"/>
  <c r="V37" i="9"/>
  <c r="S38" i="9"/>
  <c r="T38" i="9"/>
  <c r="U38" i="9"/>
  <c r="V38" i="9"/>
  <c r="S39" i="9"/>
  <c r="T39" i="9"/>
  <c r="U39" i="9"/>
  <c r="V39" i="9"/>
  <c r="S40" i="9"/>
  <c r="T40" i="9"/>
  <c r="U40" i="9"/>
  <c r="V40" i="9"/>
  <c r="V5" i="9"/>
  <c r="U5" i="9"/>
  <c r="T5" i="9"/>
  <c r="S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R5" i="9"/>
  <c r="Q5" i="9"/>
  <c r="P5" i="9"/>
  <c r="O5" i="9"/>
  <c r="O1" i="9"/>
  <c r="G1" i="10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F67" i="10"/>
  <c r="F68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I15" i="9"/>
  <c r="F27" i="9"/>
  <c r="J27" i="9" s="1"/>
  <c r="D6" i="9"/>
  <c r="F6" i="9" s="1"/>
  <c r="J6" i="9" s="1"/>
  <c r="D7" i="9"/>
  <c r="F7" i="9" s="1"/>
  <c r="J7" i="9" s="1"/>
  <c r="D8" i="9"/>
  <c r="I8" i="9" s="1"/>
  <c r="D9" i="9"/>
  <c r="F9" i="9" s="1"/>
  <c r="J9" i="9" s="1"/>
  <c r="D10" i="9"/>
  <c r="Y10" i="9" s="1"/>
  <c r="D11" i="9"/>
  <c r="F11" i="9" s="1"/>
  <c r="J11" i="9" s="1"/>
  <c r="D12" i="9"/>
  <c r="I12" i="9" s="1"/>
  <c r="D13" i="9"/>
  <c r="I13" i="9" s="1"/>
  <c r="D14" i="9"/>
  <c r="F14" i="9" s="1"/>
  <c r="J14" i="9" s="1"/>
  <c r="D15" i="9"/>
  <c r="D16" i="9"/>
  <c r="I16" i="9" s="1"/>
  <c r="D17" i="9"/>
  <c r="F17" i="9" s="1"/>
  <c r="J17" i="9" s="1"/>
  <c r="D18" i="9"/>
  <c r="D19" i="9"/>
  <c r="F19" i="9" s="1"/>
  <c r="J19" i="9" s="1"/>
  <c r="D20" i="9"/>
  <c r="I20" i="9" s="1"/>
  <c r="D21" i="9"/>
  <c r="I21" i="9" s="1"/>
  <c r="D22" i="9"/>
  <c r="F22" i="9" s="1"/>
  <c r="J22" i="9" s="1"/>
  <c r="D23" i="9"/>
  <c r="F23" i="9" s="1"/>
  <c r="J23" i="9" s="1"/>
  <c r="D24" i="9"/>
  <c r="F24" i="9" s="1"/>
  <c r="J24" i="9" s="1"/>
  <c r="D25" i="9"/>
  <c r="F25" i="9" s="1"/>
  <c r="J25" i="9" s="1"/>
  <c r="D26" i="9"/>
  <c r="D27" i="9"/>
  <c r="D28" i="9"/>
  <c r="I28" i="9" s="1"/>
  <c r="D29" i="9"/>
  <c r="I29" i="9" s="1"/>
  <c r="D30" i="9"/>
  <c r="F30" i="9" s="1"/>
  <c r="J30" i="9" s="1"/>
  <c r="D31" i="9"/>
  <c r="I31" i="9" s="1"/>
  <c r="D32" i="9"/>
  <c r="I32" i="9" s="1"/>
  <c r="D33" i="9"/>
  <c r="F33" i="9" s="1"/>
  <c r="J33" i="9" s="1"/>
  <c r="D34" i="9"/>
  <c r="D35" i="9"/>
  <c r="F35" i="9" s="1"/>
  <c r="J35" i="9" s="1"/>
  <c r="D36" i="9"/>
  <c r="I36" i="9" s="1"/>
  <c r="D37" i="9"/>
  <c r="I37" i="9" s="1"/>
  <c r="D38" i="9"/>
  <c r="F38" i="9" s="1"/>
  <c r="J38" i="9" s="1"/>
  <c r="D39" i="9"/>
  <c r="I39" i="9" s="1"/>
  <c r="D40" i="9"/>
  <c r="I40" i="9" s="1"/>
  <c r="D5" i="9"/>
  <c r="C6" i="9"/>
  <c r="G6" i="9" s="1"/>
  <c r="C7" i="9"/>
  <c r="E7" i="9" s="1"/>
  <c r="H7" i="9" s="1"/>
  <c r="C8" i="9"/>
  <c r="G8" i="9" s="1"/>
  <c r="C9" i="9"/>
  <c r="G9" i="9" s="1"/>
  <c r="C10" i="9"/>
  <c r="G10" i="9" s="1"/>
  <c r="C11" i="9"/>
  <c r="G11" i="9" s="1"/>
  <c r="C12" i="9"/>
  <c r="G12" i="9" s="1"/>
  <c r="C13" i="9"/>
  <c r="G13" i="9" s="1"/>
  <c r="C14" i="9"/>
  <c r="G14" i="9" s="1"/>
  <c r="C15" i="9"/>
  <c r="W15" i="9" s="1"/>
  <c r="C16" i="9"/>
  <c r="Y16" i="9" s="1"/>
  <c r="C17" i="9"/>
  <c r="G17" i="9" s="1"/>
  <c r="C18" i="9"/>
  <c r="G18" i="9" s="1"/>
  <c r="C19" i="9"/>
  <c r="G19" i="9" s="1"/>
  <c r="C20" i="9"/>
  <c r="G20" i="9" s="1"/>
  <c r="C21" i="9"/>
  <c r="G21" i="9" s="1"/>
  <c r="C22" i="9"/>
  <c r="G22" i="9" s="1"/>
  <c r="C23" i="9"/>
  <c r="Y23" i="9" s="1"/>
  <c r="C24" i="9"/>
  <c r="W24" i="9" s="1"/>
  <c r="C25" i="9"/>
  <c r="G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W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39" i="9"/>
  <c r="C40" i="9"/>
  <c r="W40" i="9" s="1"/>
  <c r="C5" i="9"/>
  <c r="G5" i="9" s="1"/>
  <c r="I23" i="9" l="1"/>
  <c r="I7" i="9"/>
  <c r="Y34" i="9"/>
  <c r="Z5" i="9"/>
  <c r="Y26" i="9"/>
  <c r="Y18" i="9"/>
  <c r="W5" i="9"/>
  <c r="Y39" i="9"/>
  <c r="G39" i="9"/>
  <c r="E39" i="9"/>
  <c r="H39" i="9" s="1"/>
  <c r="M39" i="9" s="1"/>
  <c r="G7" i="9"/>
  <c r="L7" i="9" s="1"/>
  <c r="W31" i="9"/>
  <c r="E31" i="9"/>
  <c r="H31" i="9" s="1"/>
  <c r="M31" i="9" s="1"/>
  <c r="E23" i="9"/>
  <c r="H23" i="9" s="1"/>
  <c r="N23" i="9" s="1"/>
  <c r="G23" i="9"/>
  <c r="L23" i="9" s="1"/>
  <c r="E15" i="9"/>
  <c r="H15" i="9" s="1"/>
  <c r="M15" i="9" s="1"/>
  <c r="G15" i="9"/>
  <c r="K20" i="9"/>
  <c r="L35" i="9"/>
  <c r="L38" i="9"/>
  <c r="L30" i="9"/>
  <c r="L22" i="9"/>
  <c r="L14" i="9"/>
  <c r="K14" i="9"/>
  <c r="L6" i="9"/>
  <c r="K29" i="9"/>
  <c r="K21" i="9"/>
  <c r="K13" i="9"/>
  <c r="N7" i="9"/>
  <c r="M7" i="9"/>
  <c r="L27" i="9"/>
  <c r="K37" i="9"/>
  <c r="K12" i="9"/>
  <c r="L11" i="9"/>
  <c r="L33" i="9"/>
  <c r="L25" i="9"/>
  <c r="L17" i="9"/>
  <c r="L9" i="9"/>
  <c r="K9" i="9"/>
  <c r="K28" i="9"/>
  <c r="L19" i="9"/>
  <c r="L39" i="9"/>
  <c r="K36" i="9"/>
  <c r="K18" i="9"/>
  <c r="K8" i="9"/>
  <c r="M23" i="9"/>
  <c r="Y35" i="9"/>
  <c r="Y27" i="9"/>
  <c r="Y19" i="9"/>
  <c r="Y11" i="9"/>
  <c r="E5" i="9"/>
  <c r="H5" i="9" s="1"/>
  <c r="E33" i="9"/>
  <c r="H33" i="9" s="1"/>
  <c r="E25" i="9"/>
  <c r="H25" i="9" s="1"/>
  <c r="E17" i="9"/>
  <c r="H17" i="9" s="1"/>
  <c r="E9" i="9"/>
  <c r="H9" i="9" s="1"/>
  <c r="F37" i="9"/>
  <c r="J37" i="9" s="1"/>
  <c r="L37" i="9" s="1"/>
  <c r="F29" i="9"/>
  <c r="J29" i="9" s="1"/>
  <c r="L29" i="9" s="1"/>
  <c r="F21" i="9"/>
  <c r="J21" i="9" s="1"/>
  <c r="L21" i="9" s="1"/>
  <c r="F13" i="9"/>
  <c r="J13" i="9" s="1"/>
  <c r="L13" i="9" s="1"/>
  <c r="I5" i="9"/>
  <c r="K5" i="9" s="1"/>
  <c r="I33" i="9"/>
  <c r="K33" i="9" s="1"/>
  <c r="I25" i="9"/>
  <c r="K25" i="9" s="1"/>
  <c r="I17" i="9"/>
  <c r="K17" i="9" s="1"/>
  <c r="I9" i="9"/>
  <c r="E40" i="9"/>
  <c r="H40" i="9" s="1"/>
  <c r="E32" i="9"/>
  <c r="H32" i="9" s="1"/>
  <c r="E24" i="9"/>
  <c r="H24" i="9" s="1"/>
  <c r="E16" i="9"/>
  <c r="H16" i="9" s="1"/>
  <c r="E8" i="9"/>
  <c r="H8" i="9" s="1"/>
  <c r="F36" i="9"/>
  <c r="J36" i="9" s="1"/>
  <c r="L36" i="9" s="1"/>
  <c r="F28" i="9"/>
  <c r="J28" i="9" s="1"/>
  <c r="L28" i="9" s="1"/>
  <c r="F20" i="9"/>
  <c r="J20" i="9" s="1"/>
  <c r="L20" i="9" s="1"/>
  <c r="F12" i="9"/>
  <c r="J12" i="9" s="1"/>
  <c r="L12" i="9" s="1"/>
  <c r="G40" i="9"/>
  <c r="G32" i="9"/>
  <c r="G24" i="9"/>
  <c r="G16" i="9"/>
  <c r="I24" i="9"/>
  <c r="K31" i="9"/>
  <c r="Z40" i="9"/>
  <c r="Z32" i="9"/>
  <c r="X16" i="9"/>
  <c r="Z8" i="9"/>
  <c r="E38" i="9"/>
  <c r="H38" i="9" s="1"/>
  <c r="E30" i="9"/>
  <c r="H30" i="9" s="1"/>
  <c r="E22" i="9"/>
  <c r="H22" i="9" s="1"/>
  <c r="E14" i="9"/>
  <c r="H14" i="9" s="1"/>
  <c r="E6" i="9"/>
  <c r="H6" i="9" s="1"/>
  <c r="F34" i="9"/>
  <c r="J34" i="9" s="1"/>
  <c r="L34" i="9" s="1"/>
  <c r="F26" i="9"/>
  <c r="J26" i="9" s="1"/>
  <c r="L26" i="9" s="1"/>
  <c r="F18" i="9"/>
  <c r="J18" i="9" s="1"/>
  <c r="L18" i="9" s="1"/>
  <c r="F10" i="9"/>
  <c r="J10" i="9" s="1"/>
  <c r="L10" i="9" s="1"/>
  <c r="I38" i="9"/>
  <c r="K38" i="9" s="1"/>
  <c r="I30" i="9"/>
  <c r="K30" i="9" s="1"/>
  <c r="I22" i="9"/>
  <c r="K22" i="9" s="1"/>
  <c r="I14" i="9"/>
  <c r="I6" i="9"/>
  <c r="K6" i="9" s="1"/>
  <c r="K39" i="9"/>
  <c r="K15" i="9"/>
  <c r="X31" i="9"/>
  <c r="Z15" i="9"/>
  <c r="E37" i="9"/>
  <c r="H37" i="9" s="1"/>
  <c r="E29" i="9"/>
  <c r="H29" i="9" s="1"/>
  <c r="E21" i="9"/>
  <c r="H21" i="9" s="1"/>
  <c r="E13" i="9"/>
  <c r="H13" i="9" s="1"/>
  <c r="F5" i="9"/>
  <c r="J5" i="9" s="1"/>
  <c r="L5" i="9" s="1"/>
  <c r="X39" i="9"/>
  <c r="E36" i="9"/>
  <c r="H36" i="9" s="1"/>
  <c r="E28" i="9"/>
  <c r="H28" i="9" s="1"/>
  <c r="E20" i="9"/>
  <c r="H20" i="9" s="1"/>
  <c r="E12" i="9"/>
  <c r="H12" i="9" s="1"/>
  <c r="F40" i="9"/>
  <c r="J40" i="9" s="1"/>
  <c r="F32" i="9"/>
  <c r="J32" i="9" s="1"/>
  <c r="F16" i="9"/>
  <c r="J16" i="9" s="1"/>
  <c r="F8" i="9"/>
  <c r="J8" i="9" s="1"/>
  <c r="L8" i="9" s="1"/>
  <c r="W17" i="9"/>
  <c r="W9" i="9"/>
  <c r="Z37" i="9"/>
  <c r="X13" i="9"/>
  <c r="Y5" i="9"/>
  <c r="E35" i="9"/>
  <c r="H35" i="9" s="1"/>
  <c r="E27" i="9"/>
  <c r="H27" i="9" s="1"/>
  <c r="E19" i="9"/>
  <c r="H19" i="9" s="1"/>
  <c r="E11" i="9"/>
  <c r="H11" i="9" s="1"/>
  <c r="F39" i="9"/>
  <c r="J39" i="9" s="1"/>
  <c r="F31" i="9"/>
  <c r="J31" i="9" s="1"/>
  <c r="L31" i="9" s="1"/>
  <c r="F15" i="9"/>
  <c r="J15" i="9" s="1"/>
  <c r="L15" i="9" s="1"/>
  <c r="I35" i="9"/>
  <c r="K35" i="9" s="1"/>
  <c r="I27" i="9"/>
  <c r="K27" i="9" s="1"/>
  <c r="I19" i="9"/>
  <c r="K19" i="9" s="1"/>
  <c r="I11" i="9"/>
  <c r="K11" i="9" s="1"/>
  <c r="Y36" i="9"/>
  <c r="Y28" i="9"/>
  <c r="Y20" i="9"/>
  <c r="X12" i="9"/>
  <c r="Z36" i="9"/>
  <c r="E34" i="9"/>
  <c r="H34" i="9" s="1"/>
  <c r="E26" i="9"/>
  <c r="H26" i="9" s="1"/>
  <c r="E18" i="9"/>
  <c r="H18" i="9" s="1"/>
  <c r="E10" i="9"/>
  <c r="H10" i="9" s="1"/>
  <c r="I34" i="9"/>
  <c r="K34" i="9" s="1"/>
  <c r="I26" i="9"/>
  <c r="K26" i="9" s="1"/>
  <c r="I18" i="9"/>
  <c r="I10" i="9"/>
  <c r="K10" i="9" s="1"/>
  <c r="X37" i="9"/>
  <c r="Y25" i="9"/>
  <c r="Z29" i="9"/>
  <c r="W16" i="9"/>
  <c r="X20" i="9"/>
  <c r="Z20" i="9"/>
  <c r="W25" i="9"/>
  <c r="X21" i="9"/>
  <c r="Y9" i="9"/>
  <c r="Z13" i="9"/>
  <c r="W8" i="9"/>
  <c r="Y40" i="9"/>
  <c r="Y24" i="9"/>
  <c r="Y8" i="9"/>
  <c r="W39" i="9"/>
  <c r="W23" i="9"/>
  <c r="W7" i="9"/>
  <c r="X27" i="9"/>
  <c r="X11" i="9"/>
  <c r="Y31" i="9"/>
  <c r="Y7" i="9"/>
  <c r="Z27" i="9"/>
  <c r="Z11" i="9"/>
  <c r="W38" i="9"/>
  <c r="W30" i="9"/>
  <c r="W22" i="9"/>
  <c r="W14" i="9"/>
  <c r="W6" i="9"/>
  <c r="X34" i="9"/>
  <c r="X26" i="9"/>
  <c r="X18" i="9"/>
  <c r="X10" i="9"/>
  <c r="Y38" i="9"/>
  <c r="Y30" i="9"/>
  <c r="Y22" i="9"/>
  <c r="Y14" i="9"/>
  <c r="Y6" i="9"/>
  <c r="Z34" i="9"/>
  <c r="Z26" i="9"/>
  <c r="Z18" i="9"/>
  <c r="Z10" i="9"/>
  <c r="W33" i="9"/>
  <c r="X29" i="9"/>
  <c r="Y33" i="9"/>
  <c r="Z21" i="9"/>
  <c r="X28" i="9"/>
  <c r="Y32" i="9"/>
  <c r="Z28" i="9"/>
  <c r="Z12" i="9"/>
  <c r="X35" i="9"/>
  <c r="X19" i="9"/>
  <c r="Y15" i="9"/>
  <c r="Z35" i="9"/>
  <c r="Z19" i="9"/>
  <c r="W37" i="9"/>
  <c r="W29" i="9"/>
  <c r="W21" i="9"/>
  <c r="W13" i="9"/>
  <c r="X5" i="9"/>
  <c r="X33" i="9"/>
  <c r="X25" i="9"/>
  <c r="X17" i="9"/>
  <c r="X9" i="9"/>
  <c r="Y37" i="9"/>
  <c r="Y29" i="9"/>
  <c r="Y21" i="9"/>
  <c r="Y13" i="9"/>
  <c r="Z33" i="9"/>
  <c r="Z25" i="9"/>
  <c r="Z17" i="9"/>
  <c r="Z9" i="9"/>
  <c r="W28" i="9"/>
  <c r="X32" i="9"/>
  <c r="Z16" i="9"/>
  <c r="Y17" i="9"/>
  <c r="X36" i="9"/>
  <c r="W36" i="9"/>
  <c r="W12" i="9"/>
  <c r="X24" i="9"/>
  <c r="X8" i="9"/>
  <c r="Y12" i="9"/>
  <c r="W27" i="9"/>
  <c r="W11" i="9"/>
  <c r="X23" i="9"/>
  <c r="X7" i="9"/>
  <c r="Z39" i="9"/>
  <c r="Z31" i="9"/>
  <c r="Z23" i="9"/>
  <c r="Z7" i="9"/>
  <c r="W20" i="9"/>
  <c r="X40" i="9"/>
  <c r="Z24" i="9"/>
  <c r="W35" i="9"/>
  <c r="W19" i="9"/>
  <c r="X15" i="9"/>
  <c r="W34" i="9"/>
  <c r="W26" i="9"/>
  <c r="W18" i="9"/>
  <c r="W10" i="9"/>
  <c r="X38" i="9"/>
  <c r="X30" i="9"/>
  <c r="X22" i="9"/>
  <c r="X14" i="9"/>
  <c r="X6" i="9"/>
  <c r="Z38" i="9"/>
  <c r="Z30" i="9"/>
  <c r="Z22" i="9"/>
  <c r="Z14" i="9"/>
  <c r="Z6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E5" i="8" s="1"/>
  <c r="F5" i="8" s="1"/>
  <c r="C4" i="8" l="1"/>
  <c r="E4" i="8" s="1"/>
  <c r="F4" i="8" s="1"/>
  <c r="C20" i="8"/>
  <c r="E20" i="8" s="1"/>
  <c r="F20" i="8" s="1"/>
  <c r="C19" i="8"/>
  <c r="E19" i="8" s="1"/>
  <c r="F19" i="8" s="1"/>
  <c r="C12" i="8"/>
  <c r="E12" i="8" s="1"/>
  <c r="F12" i="8" s="1"/>
  <c r="N39" i="9"/>
  <c r="K7" i="9"/>
  <c r="K23" i="9"/>
  <c r="N31" i="9"/>
  <c r="N24" i="9"/>
  <c r="M24" i="9"/>
  <c r="N5" i="9"/>
  <c r="M5" i="9"/>
  <c r="M13" i="9"/>
  <c r="N13" i="9"/>
  <c r="L40" i="9"/>
  <c r="K40" i="9"/>
  <c r="N32" i="9"/>
  <c r="M32" i="9"/>
  <c r="M35" i="9"/>
  <c r="N35" i="9"/>
  <c r="M12" i="9"/>
  <c r="N12" i="9"/>
  <c r="M21" i="9"/>
  <c r="N21" i="9"/>
  <c r="N6" i="9"/>
  <c r="M6" i="9"/>
  <c r="N40" i="9"/>
  <c r="M40" i="9"/>
  <c r="N15" i="9"/>
  <c r="M34" i="9"/>
  <c r="N34" i="9"/>
  <c r="M20" i="9"/>
  <c r="N20" i="9"/>
  <c r="M29" i="9"/>
  <c r="N29" i="9"/>
  <c r="N14" i="9"/>
  <c r="M14" i="9"/>
  <c r="L32" i="9"/>
  <c r="K32" i="9"/>
  <c r="M28" i="9"/>
  <c r="N28" i="9"/>
  <c r="M37" i="9"/>
  <c r="N37" i="9"/>
  <c r="N22" i="9"/>
  <c r="M22" i="9"/>
  <c r="N9" i="9"/>
  <c r="M9" i="9"/>
  <c r="M10" i="9"/>
  <c r="N10" i="9"/>
  <c r="M11" i="9"/>
  <c r="N11" i="9"/>
  <c r="M36" i="9"/>
  <c r="N36" i="9"/>
  <c r="N30" i="9"/>
  <c r="M30" i="9"/>
  <c r="M18" i="9"/>
  <c r="N18" i="9"/>
  <c r="M19" i="9"/>
  <c r="N19" i="9"/>
  <c r="N38" i="9"/>
  <c r="M38" i="9"/>
  <c r="L16" i="9"/>
  <c r="K16" i="9"/>
  <c r="N8" i="9"/>
  <c r="M8" i="9"/>
  <c r="N25" i="9"/>
  <c r="M25" i="9"/>
  <c r="N17" i="9"/>
  <c r="M17" i="9"/>
  <c r="M26" i="9"/>
  <c r="N26" i="9"/>
  <c r="M27" i="9"/>
  <c r="N27" i="9"/>
  <c r="L24" i="9"/>
  <c r="K24" i="9"/>
  <c r="N16" i="9"/>
  <c r="M16" i="9"/>
  <c r="N33" i="9"/>
  <c r="M33" i="9"/>
  <c r="C17" i="8"/>
  <c r="E17" i="8" s="1"/>
  <c r="F17" i="8" s="1"/>
  <c r="C9" i="8"/>
  <c r="E9" i="8" s="1"/>
  <c r="F9" i="8" s="1"/>
  <c r="C16" i="8"/>
  <c r="E16" i="8" s="1"/>
  <c r="F16" i="8" s="1"/>
  <c r="C8" i="8"/>
  <c r="E8" i="8" s="1"/>
  <c r="F8" i="8" s="1"/>
  <c r="C11" i="8"/>
  <c r="E11" i="8" s="1"/>
  <c r="F11" i="8" s="1"/>
  <c r="C18" i="8"/>
  <c r="E18" i="8" s="1"/>
  <c r="F18" i="8" s="1"/>
  <c r="C10" i="8"/>
  <c r="E10" i="8" s="1"/>
  <c r="F10" i="8" s="1"/>
  <c r="C15" i="8"/>
  <c r="E15" i="8" s="1"/>
  <c r="F15" i="8" s="1"/>
  <c r="C7" i="8"/>
  <c r="E7" i="8" s="1"/>
  <c r="F7" i="8" s="1"/>
  <c r="C14" i="8"/>
  <c r="E14" i="8" s="1"/>
  <c r="F14" i="8" s="1"/>
  <c r="C6" i="8"/>
  <c r="E6" i="8" s="1"/>
  <c r="F6" i="8" s="1"/>
  <c r="C13" i="8"/>
  <c r="E13" i="8" s="1"/>
  <c r="F13" i="8" s="1"/>
  <c r="C3" i="8"/>
  <c r="E3" i="8" s="1"/>
  <c r="F3" i="8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B2" i="3"/>
  <c r="B1" i="3"/>
  <c r="B7" i="3" s="1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P20" i="3" l="1"/>
  <c r="P23" i="3"/>
  <c r="P19" i="3"/>
  <c r="P45" i="3"/>
  <c r="P28" i="3"/>
  <c r="P11" i="3"/>
  <c r="P63" i="3"/>
  <c r="P37" i="3"/>
  <c r="P65" i="3"/>
  <c r="P27" i="3"/>
  <c r="P50" i="3"/>
  <c r="P3" i="3"/>
  <c r="P35" i="3"/>
  <c r="P25" i="3"/>
  <c r="P15" i="3"/>
  <c r="P7" i="3"/>
  <c r="P33" i="3"/>
  <c r="P42" i="3"/>
  <c r="P44" i="3"/>
  <c r="P5" i="3"/>
  <c r="P6" i="3"/>
  <c r="P9" i="3"/>
  <c r="P2" i="3"/>
  <c r="P12" i="3"/>
  <c r="P13" i="3"/>
  <c r="P18" i="3"/>
  <c r="P24" i="3"/>
  <c r="P34" i="3"/>
  <c r="P48" i="3"/>
  <c r="P57" i="3"/>
  <c r="P51" i="3"/>
  <c r="P31" i="3"/>
  <c r="P49" i="3"/>
  <c r="P30" i="3"/>
  <c r="P32" i="3"/>
  <c r="P21" i="3"/>
  <c r="P26" i="3"/>
  <c r="P41" i="3"/>
  <c r="P62" i="3"/>
  <c r="P64" i="3"/>
  <c r="P29" i="3"/>
  <c r="P38" i="3"/>
  <c r="P36" i="3"/>
  <c r="P52" i="3"/>
  <c r="P10" i="3"/>
  <c r="P58" i="3"/>
  <c r="P46" i="3"/>
  <c r="P47" i="3"/>
  <c r="P14" i="3"/>
  <c r="P16" i="3"/>
  <c r="P17" i="3"/>
  <c r="P22" i="3"/>
  <c r="P59" i="3"/>
  <c r="P39" i="3"/>
  <c r="P53" i="3"/>
  <c r="P60" i="3"/>
  <c r="P54" i="3"/>
  <c r="P43" i="3"/>
  <c r="P55" i="3"/>
  <c r="P61" i="3"/>
  <c r="P40" i="3"/>
  <c r="P56" i="3"/>
  <c r="Y2" i="3"/>
  <c r="Z2" i="3"/>
  <c r="P4" i="3"/>
  <c r="P8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<sst xmlns="http://schemas.openxmlformats.org/spreadsheetml/2006/main" count="215" uniqueCount="137">
  <si>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</si>
  <si>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</si>
  <si>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</si>
  <si>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</si>
  <si>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</si>
  <si>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</si>
  <si>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</si>
  <si>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</si>
  <si>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</si>
  <si>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</si>
  <si>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</si>
  <si>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</si>
  <si>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</si>
  <si>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</si>
  <si>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</si>
  <si>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</si>
  <si>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</si>
  <si>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</si>
  <si>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</si>
  <si>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</si>
  <si>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</si>
  <si>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</si>
  <si>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</si>
  <si>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</si>
  <si>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</si>
  <si>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</si>
  <si>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</si>
  <si>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</si>
  <si>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</si>
  <si>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</si>
  <si>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</si>
  <si>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</si>
  <si>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</si>
  <si>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</si>
  <si>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</si>
  <si>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</si>
  <si>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</si>
  <si>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</si>
  <si>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</si>
  <si>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</si>
  <si>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</si>
  <si>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</si>
  <si>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</si>
  <si>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</si>
  <si>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</si>
  <si>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</si>
  <si>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</si>
  <si>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</si>
  <si>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</si>
  <si>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</si>
  <si>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</si>
  <si>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</si>
  <si>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</si>
  <si>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</si>
  <si>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</si>
  <si>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</si>
  <si>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</si>
  <si>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</si>
  <si>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</si>
  <si>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</si>
  <si>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</si>
  <si>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</si>
  <si>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</si>
  <si>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</si>
  <si>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</si>
  <si>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</si>
  <si>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</si>
  <si>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</si>
  <si>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</si>
  <si>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</si>
  <si>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</si>
  <si>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</si>
  <si>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</si>
  <si>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</si>
  <si>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</si>
  <si>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</si>
  <si>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</si>
  <si>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</si>
  <si>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</si>
  <si>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</si>
  <si>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</si>
  <si>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</si>
  <si>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</si>
  <si>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</si>
  <si>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</si>
  <si>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</si>
  <si>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</si>
  <si>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</si>
  <si>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</si>
  <si>
    <t>x_floor</t>
  </si>
  <si>
    <t>y_floor</t>
  </si>
  <si>
    <t>IBM</t>
  </si>
  <si>
    <t>n</t>
  </si>
  <si>
    <t>n + 1</t>
  </si>
  <si>
    <t>n + 2</t>
  </si>
  <si>
    <t>n + 3</t>
  </si>
  <si>
    <t>4 square</t>
  </si>
  <si>
    <t>nx</t>
  </si>
  <si>
    <t>ny</t>
  </si>
  <si>
    <t>x_floor + 1</t>
  </si>
  <si>
    <t>y_floor + 1</t>
  </si>
  <si>
    <t>dist x</t>
  </si>
  <si>
    <t>dist x+1</t>
  </si>
  <si>
    <t>dist y</t>
  </si>
  <si>
    <t>dist y+1</t>
  </si>
  <si>
    <t>weight n</t>
  </si>
  <si>
    <t>weight n+1</t>
  </si>
  <si>
    <t>weight n+2</t>
  </si>
  <si>
    <t>weight n+3</t>
  </si>
  <si>
    <t>force x</t>
  </si>
  <si>
    <t>force y</t>
  </si>
  <si>
    <t>f_x n</t>
  </si>
  <si>
    <t>f_y n</t>
  </si>
  <si>
    <t>f_x n+1</t>
  </si>
  <si>
    <t>f_x n+2</t>
  </si>
  <si>
    <t>f_x n+3</t>
  </si>
  <si>
    <t>f_y n+1</t>
  </si>
  <si>
    <t>f_y n+2</t>
  </si>
  <si>
    <t>f_y n+3</t>
  </si>
  <si>
    <t>0.19807621, 0.793251196, 1.205726631,</t>
  </si>
  <si>
    <t xml:space="preserve">      1.492201245, 1.205726652, 0.79325119, 0.198076212, 0.42627869,</t>
  </si>
  <si>
    <t xml:space="preserve">      1.228637433, 0.658869664, 0.184041575, 0.024020604, 0.184041577,</t>
  </si>
  <si>
    <t xml:space="preserve">      0.658869672, 1.228637408, 0.42627869, 0.198076212, 1.228637401,</t>
  </si>
  <si>
    <t xml:space="preserve">      0.320294056, 0.320294056, 1.228637426, 0.198076211, 0.793251189,</t>
  </si>
  <si>
    <t xml:space="preserve">      0.658869674, 0.658869666, 0.793251194, 1.205726663, 0.184041578,</t>
  </si>
  <si>
    <t xml:space="preserve">      0.184041576, 1.205726631, 1.492201234, 0.024020604, 0.024020604,</t>
  </si>
  <si>
    <t xml:space="preserve">      1.492201256, 0, 1.205726631, 0.184041575, 0.184041577, 1.205726642, 0,</t>
  </si>
  <si>
    <t xml:space="preserve">      0.793251197, 0.658869661, 0.65886967, 0.793251192, 0.19807621,</t>
  </si>
  <si>
    <t xml:space="preserve">      1.228637439, 0.320294056, 0.320294056, 1.228637414, 0.198076212,</t>
  </si>
  <si>
    <t xml:space="preserve">      0.42627869, 1.228637395, 0.658869676, 0.184041578, 0.024020601,</t>
  </si>
  <si>
    <t xml:space="preserve">      0.184041576, 0.658869668, 1.22863742, 0.42627869, 0.198076213,</t>
  </si>
  <si>
    <t xml:space="preserve">      0.793251188, 1.205726631, 1.492201226, 1.205726631, 0.793251193,</t>
  </si>
  <si>
    <t xml:space="preserve">      0.198076211, 0, 0</t>
  </si>
  <si>
    <t>scaling</t>
  </si>
  <si>
    <t>n+0.5</t>
  </si>
  <si>
    <t>y-ana</t>
  </si>
  <si>
    <t>u_ana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</si>
</sst>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0.22421099999999999</c:v>
                </c:pt>
                <c:pt idx="2">
                  <c:v>0.62363500000000005</c:v>
                </c:pt>
                <c:pt idx="3">
                  <c:v>0.97313099999999997</c:v>
                </c:pt>
                <c:pt idx="4">
                  <c:v>1.2726999999999999</c:v>
                </c:pt>
                <c:pt idx="5">
                  <c:v>1.52234</c:v>
                </c:pt>
                <c:pt idx="6">
                  <c:v>1.7220500000000001</c:v>
                </c:pt>
                <c:pt idx="7">
                  <c:v>1.8718399999999999</c:v>
                </c:pt>
                <c:pt idx="8">
                  <c:v>1.9716899999999999</c:v>
                </c:pt>
                <c:pt idx="9">
                  <c:v>2.02162</c:v>
                </c:pt>
                <c:pt idx="10">
                  <c:v>2.02162</c:v>
                </c:pt>
                <c:pt idx="11">
                  <c:v>1.9716899999999999</c:v>
                </c:pt>
                <c:pt idx="12">
                  <c:v>1.8718399999999999</c:v>
                </c:pt>
                <c:pt idx="13">
                  <c:v>1.7220500000000001</c:v>
                </c:pt>
                <c:pt idx="14">
                  <c:v>1.52234</c:v>
                </c:pt>
                <c:pt idx="15">
                  <c:v>1.2726999999999999</c:v>
                </c:pt>
                <c:pt idx="16">
                  <c:v>0.97313099999999997</c:v>
                </c:pt>
                <c:pt idx="17">
                  <c:v>0.62363500000000005</c:v>
                </c:pt>
                <c:pt idx="18">
                  <c:v>0.22421099999999999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6096"/>
        <c:axId val="564512288"/>
      </c:scatterChart>
      <c:valAx>
        <c:axId val="5645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2288"/>
        <c:crosses val="autoZero"/>
        <c:crossBetween val="midCat"/>
      </c:valAx>
      <c:valAx>
        <c:axId val="5645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Flow'!$B$27:$B$64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</c:v>
                </c:pt>
              </c:numCache>
            </c:numRef>
          </c:xVal>
          <c:yVal>
            <c:numRef>
              <c:f>'Poiseuille Flow'!$C$27:$C$64</c:f>
              <c:numCache>
                <c:formatCode>General</c:formatCode>
                <c:ptCount val="38"/>
                <c:pt idx="1">
                  <c:v>0.11339</c:v>
                </c:pt>
                <c:pt idx="2">
                  <c:v>0.32779900000000001</c:v>
                </c:pt>
                <c:pt idx="3">
                  <c:v>0.52959599999999996</c:v>
                </c:pt>
                <c:pt idx="4">
                  <c:v>0.71877400000000002</c:v>
                </c:pt>
                <c:pt idx="5">
                  <c:v>0.89532999999999996</c:v>
                </c:pt>
                <c:pt idx="6">
                  <c:v>1.0592600000000001</c:v>
                </c:pt>
                <c:pt idx="7">
                  <c:v>1.2105699999999999</c:v>
                </c:pt>
                <c:pt idx="8">
                  <c:v>1.3492599999999999</c:v>
                </c:pt>
                <c:pt idx="9">
                  <c:v>1.47532</c:v>
                </c:pt>
                <c:pt idx="10">
                  <c:v>1.58877</c:v>
                </c:pt>
                <c:pt idx="11">
                  <c:v>1.6896</c:v>
                </c:pt>
                <c:pt idx="12">
                  <c:v>1.77782</c:v>
                </c:pt>
                <c:pt idx="13">
                  <c:v>1.8534200000000001</c:v>
                </c:pt>
                <c:pt idx="14">
                  <c:v>1.9164300000000001</c:v>
                </c:pt>
                <c:pt idx="15">
                  <c:v>1.9668300000000001</c:v>
                </c:pt>
                <c:pt idx="16">
                  <c:v>2.0046200000000001</c:v>
                </c:pt>
                <c:pt idx="17">
                  <c:v>2.02982</c:v>
                </c:pt>
                <c:pt idx="18">
                  <c:v>2.0424199999999999</c:v>
                </c:pt>
                <c:pt idx="19">
                  <c:v>2.0424199999999999</c:v>
                </c:pt>
                <c:pt idx="20">
                  <c:v>2.02982</c:v>
                </c:pt>
                <c:pt idx="21">
                  <c:v>2.0046200000000001</c:v>
                </c:pt>
                <c:pt idx="22">
                  <c:v>1.9668300000000001</c:v>
                </c:pt>
                <c:pt idx="23">
                  <c:v>1.9164300000000001</c:v>
                </c:pt>
                <c:pt idx="24">
                  <c:v>1.8534200000000001</c:v>
                </c:pt>
                <c:pt idx="25">
                  <c:v>1.77782</c:v>
                </c:pt>
                <c:pt idx="26">
                  <c:v>1.6896</c:v>
                </c:pt>
                <c:pt idx="27">
                  <c:v>1.58877</c:v>
                </c:pt>
                <c:pt idx="28">
                  <c:v>1.47532</c:v>
                </c:pt>
                <c:pt idx="29">
                  <c:v>1.3492599999999999</c:v>
                </c:pt>
                <c:pt idx="30">
                  <c:v>1.2105699999999999</c:v>
                </c:pt>
                <c:pt idx="31">
                  <c:v>1.0592600000000001</c:v>
                </c:pt>
                <c:pt idx="32">
                  <c:v>0.89532999999999996</c:v>
                </c:pt>
                <c:pt idx="33">
                  <c:v>0.71877400000000002</c:v>
                </c:pt>
                <c:pt idx="34">
                  <c:v>0.52959599999999996</c:v>
                </c:pt>
                <c:pt idx="35">
                  <c:v>0.32779900000000001</c:v>
                </c:pt>
                <c:pt idx="36">
                  <c:v>0.11339</c:v>
                </c:pt>
              </c:numCache>
            </c:numRef>
          </c:yVal>
          <c:smooth val="1"/>
        </c:ser>
        <c:ser>
          <c:idx val="1"/>
          <c:order val="1"/>
          <c:tx>
            <c:v>sadf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Flow'!$B$27:$B$64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</c:v>
                </c:pt>
              </c:numCache>
            </c:numRef>
          </c:xVal>
          <c:yVal>
            <c:numRef>
              <c:f>'Poiseuille Flow'!$E$27:$E$64</c:f>
              <c:numCache>
                <c:formatCode>General</c:formatCode>
                <c:ptCount val="38"/>
                <c:pt idx="0">
                  <c:v>0</c:v>
                </c:pt>
                <c:pt idx="1">
                  <c:v>0.11093750000000015</c:v>
                </c:pt>
                <c:pt idx="2">
                  <c:v>0.32343750000000021</c:v>
                </c:pt>
                <c:pt idx="3">
                  <c:v>0.52343749999999967</c:v>
                </c:pt>
                <c:pt idx="4">
                  <c:v>0.71093749999999989</c:v>
                </c:pt>
                <c:pt idx="5">
                  <c:v>0.88593749999999993</c:v>
                </c:pt>
                <c:pt idx="6">
                  <c:v>1.0484374999999999</c:v>
                </c:pt>
                <c:pt idx="7">
                  <c:v>1.1984375</c:v>
                </c:pt>
                <c:pt idx="8">
                  <c:v>1.3359374999999998</c:v>
                </c:pt>
                <c:pt idx="9">
                  <c:v>1.4609374999999998</c:v>
                </c:pt>
                <c:pt idx="10">
                  <c:v>1.5734374999999998</c:v>
                </c:pt>
                <c:pt idx="11">
                  <c:v>1.6734374999999999</c:v>
                </c:pt>
                <c:pt idx="12">
                  <c:v>1.7609375</c:v>
                </c:pt>
                <c:pt idx="13">
                  <c:v>1.8359374999999998</c:v>
                </c:pt>
                <c:pt idx="14">
                  <c:v>1.8984375</c:v>
                </c:pt>
                <c:pt idx="15">
                  <c:v>1.9484374999999998</c:v>
                </c:pt>
                <c:pt idx="16">
                  <c:v>1.9859374999999999</c:v>
                </c:pt>
                <c:pt idx="17">
                  <c:v>2.0109374999999998</c:v>
                </c:pt>
                <c:pt idx="18">
                  <c:v>2.0234375</c:v>
                </c:pt>
                <c:pt idx="19">
                  <c:v>2.0234375</c:v>
                </c:pt>
                <c:pt idx="20">
                  <c:v>2.0109374999999998</c:v>
                </c:pt>
                <c:pt idx="21">
                  <c:v>1.9859374999999999</c:v>
                </c:pt>
                <c:pt idx="22">
                  <c:v>1.9484374999999998</c:v>
                </c:pt>
                <c:pt idx="23">
                  <c:v>1.8984375</c:v>
                </c:pt>
                <c:pt idx="24">
                  <c:v>1.8359374999999998</c:v>
                </c:pt>
                <c:pt idx="25">
                  <c:v>1.7609375</c:v>
                </c:pt>
                <c:pt idx="26">
                  <c:v>1.6734374999999999</c:v>
                </c:pt>
                <c:pt idx="27">
                  <c:v>1.5734374999999998</c:v>
                </c:pt>
                <c:pt idx="28">
                  <c:v>1.4609374999999998</c:v>
                </c:pt>
                <c:pt idx="29">
                  <c:v>1.3359374999999998</c:v>
                </c:pt>
                <c:pt idx="30">
                  <c:v>1.1984375</c:v>
                </c:pt>
                <c:pt idx="31">
                  <c:v>1.0484374999999999</c:v>
                </c:pt>
                <c:pt idx="32">
                  <c:v>0.88593749999999993</c:v>
                </c:pt>
                <c:pt idx="33">
                  <c:v>0.71093749999999989</c:v>
                </c:pt>
                <c:pt idx="34">
                  <c:v>0.52343749999999967</c:v>
                </c:pt>
                <c:pt idx="35">
                  <c:v>0.32343750000000021</c:v>
                </c:pt>
                <c:pt idx="36">
                  <c:v>0.11093750000000015</c:v>
                </c:pt>
                <c:pt idx="3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8816"/>
        <c:axId val="564511200"/>
      </c:scatterChart>
      <c:valAx>
        <c:axId val="5645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1200"/>
        <c:crosses val="autoZero"/>
        <c:crossBetween val="midCat"/>
      </c:valAx>
      <c:valAx>
        <c:axId val="5645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-2.387325114466991E-2</c:v>
                </c:pt>
                <c:pt idx="2">
                  <c:v>-4.7523604175698557E-2</c:v>
                </c:pt>
                <c:pt idx="3">
                  <c:v>-7.0730242119075123E-2</c:v>
                </c:pt>
                <c:pt idx="4">
                  <c:v>-9.3276490849009686E-2</c:v>
                </c:pt>
                <c:pt idx="5">
                  <c:v>-0.11495184211586609</c:v>
                </c:pt>
                <c:pt idx="6">
                  <c:v>-0.13555391900497044</c:v>
                </c:pt>
                <c:pt idx="7">
                  <c:v>-0.15489036547533577</c:v>
                </c:pt>
                <c:pt idx="8">
                  <c:v>-0.17278064233618962</c:v>
                </c:pt>
                <c:pt idx="9">
                  <c:v>-0.18905771289275417</c:v>
                </c:pt>
                <c:pt idx="10">
                  <c:v>-0.20356960252286016</c:v>
                </c:pt>
                <c:pt idx="11">
                  <c:v>-0.21618081762304656</c:v>
                </c:pt>
                <c:pt idx="12">
                  <c:v>-0.22677361067582941</c:v>
                </c:pt>
                <c:pt idx="13">
                  <c:v>-0.23524907962654729</c:v>
                </c:pt>
                <c:pt idx="14">
                  <c:v>-0.24152809130519773</c:v>
                </c:pt>
                <c:pt idx="15">
                  <c:v>-0.2455520202715247</c:v>
                </c:pt>
                <c:pt idx="16">
                  <c:v>-0.24728329618495795</c:v>
                </c:pt>
                <c:pt idx="17">
                  <c:v>-0.24670575458876073</c:v>
                </c:pt>
                <c:pt idx="18">
                  <c:v>-0.24382478783320652</c:v>
                </c:pt>
                <c:pt idx="19">
                  <c:v>-0.23866729472865786</c:v>
                </c:pt>
                <c:pt idx="20">
                  <c:v>-0.2312814293986212</c:v>
                </c:pt>
                <c:pt idx="21">
                  <c:v>-0.22173615167767036</c:v>
                </c:pt>
                <c:pt idx="22">
                  <c:v>-0.21012058325205105</c:v>
                </c:pt>
                <c:pt idx="23">
                  <c:v>-0.19654317555450904</c:v>
                </c:pt>
                <c:pt idx="24">
                  <c:v>-0.18113069718248365</c:v>
                </c:pt>
                <c:pt idx="25">
                  <c:v>-0.1640270502938686</c:v>
                </c:pt>
                <c:pt idx="26">
                  <c:v>-0.14539192703133669</c:v>
                </c:pt>
                <c:pt idx="27">
                  <c:v>-0.12539931851983033</c:v>
                </c:pt>
                <c:pt idx="28">
                  <c:v>-0.10423589035830698</c:v>
                </c:pt>
                <c:pt idx="29">
                  <c:v>-8.2099239773336136E-2</c:v>
                </c:pt>
                <c:pt idx="30">
                  <c:v>-5.9196050707034834E-2</c:v>
                </c:pt>
                <c:pt idx="31">
                  <c:v>-3.5740164064787361E-2</c:v>
                </c:pt>
                <c:pt idx="32">
                  <c:v>-1.1950581140328801E-2</c:v>
                </c:pt>
                <c:pt idx="33">
                  <c:v>1.1950581140328629E-2</c:v>
                </c:pt>
                <c:pt idx="34">
                  <c:v>3.5740164064787298E-2</c:v>
                </c:pt>
                <c:pt idx="35">
                  <c:v>5.9196050707034674E-2</c:v>
                </c:pt>
                <c:pt idx="36">
                  <c:v>8.209923977333608E-2</c:v>
                </c:pt>
                <c:pt idx="37">
                  <c:v>0.10423589035830683</c:v>
                </c:pt>
                <c:pt idx="38">
                  <c:v>0.12539931851983019</c:v>
                </c:pt>
                <c:pt idx="39">
                  <c:v>0.14539192703133663</c:v>
                </c:pt>
                <c:pt idx="40">
                  <c:v>0.16402705029386849</c:v>
                </c:pt>
                <c:pt idx="41">
                  <c:v>0.18113069718248351</c:v>
                </c:pt>
                <c:pt idx="42">
                  <c:v>0.19654317555450901</c:v>
                </c:pt>
                <c:pt idx="43">
                  <c:v>0.21012058325205102</c:v>
                </c:pt>
                <c:pt idx="44">
                  <c:v>0.2217361516776703</c:v>
                </c:pt>
                <c:pt idx="45">
                  <c:v>0.23128142939862117</c:v>
                </c:pt>
                <c:pt idx="46">
                  <c:v>0.23866729472865786</c:v>
                </c:pt>
                <c:pt idx="47">
                  <c:v>0.24382478783320652</c:v>
                </c:pt>
                <c:pt idx="48">
                  <c:v>0.24670575458876073</c:v>
                </c:pt>
                <c:pt idx="49">
                  <c:v>0.24728329618495795</c:v>
                </c:pt>
                <c:pt idx="50">
                  <c:v>0.2455520202715247</c:v>
                </c:pt>
                <c:pt idx="51">
                  <c:v>0.24152809130519778</c:v>
                </c:pt>
                <c:pt idx="52">
                  <c:v>0.23524907962654731</c:v>
                </c:pt>
                <c:pt idx="53">
                  <c:v>0.22677361067582949</c:v>
                </c:pt>
                <c:pt idx="54">
                  <c:v>0.21618081762304664</c:v>
                </c:pt>
                <c:pt idx="55">
                  <c:v>0.20356960252286022</c:v>
                </c:pt>
                <c:pt idx="56">
                  <c:v>0.18905771289275433</c:v>
                </c:pt>
                <c:pt idx="57">
                  <c:v>0.17278064233618973</c:v>
                </c:pt>
                <c:pt idx="58">
                  <c:v>0.15489036547533586</c:v>
                </c:pt>
                <c:pt idx="59">
                  <c:v>0.13555391900497046</c:v>
                </c:pt>
                <c:pt idx="60">
                  <c:v>0.11495184211586627</c:v>
                </c:pt>
                <c:pt idx="61">
                  <c:v>9.327649084900981E-2</c:v>
                </c:pt>
                <c:pt idx="62">
                  <c:v>7.0730242119075165E-2</c:v>
                </c:pt>
                <c:pt idx="63">
                  <c:v>4.7523604175698751E-2</c:v>
                </c:pt>
                <c:pt idx="64">
                  <c:v>2.3873251144670041E-2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8.7466099999999996E-10</c:v>
                </c:pt>
                <c:pt idx="1">
                  <c:v>-2.3702000000000001E-2</c:v>
                </c:pt>
                <c:pt idx="2">
                  <c:v>-4.7182599999999998E-2</c:v>
                </c:pt>
                <c:pt idx="3">
                  <c:v>-7.0222799999999988E-2</c:v>
                </c:pt>
                <c:pt idx="4">
                  <c:v>-9.260729999999999E-2</c:v>
                </c:pt>
                <c:pt idx="5">
                  <c:v>-0.11412699999999999</c:v>
                </c:pt>
                <c:pt idx="6">
                  <c:v>-0.13458099999999998</c:v>
                </c:pt>
                <c:pt idx="7">
                  <c:v>-0.153779</c:v>
                </c:pt>
                <c:pt idx="8">
                  <c:v>-0.171541</c:v>
                </c:pt>
                <c:pt idx="9">
                  <c:v>-0.18770100000000001</c:v>
                </c:pt>
                <c:pt idx="10">
                  <c:v>-0.20210900000000001</c:v>
                </c:pt>
                <c:pt idx="11">
                  <c:v>-0.21462999999999999</c:v>
                </c:pt>
                <c:pt idx="12">
                  <c:v>-0.22514699999999999</c:v>
                </c:pt>
                <c:pt idx="13">
                  <c:v>-0.23356099999999999</c:v>
                </c:pt>
                <c:pt idx="14">
                  <c:v>-0.23979500000000001</c:v>
                </c:pt>
                <c:pt idx="15">
                  <c:v>-0.24378999999999998</c:v>
                </c:pt>
                <c:pt idx="16">
                  <c:v>-0.24550899999999998</c:v>
                </c:pt>
                <c:pt idx="17">
                  <c:v>-0.24493600000000001</c:v>
                </c:pt>
                <c:pt idx="18">
                  <c:v>-0.24207499999999998</c:v>
                </c:pt>
                <c:pt idx="19">
                  <c:v>-0.236955</c:v>
                </c:pt>
                <c:pt idx="20">
                  <c:v>-0.22962199999999999</c:v>
                </c:pt>
                <c:pt idx="21">
                  <c:v>-0.22014499999999998</c:v>
                </c:pt>
                <c:pt idx="22">
                  <c:v>-0.20861299999999999</c:v>
                </c:pt>
                <c:pt idx="23">
                  <c:v>-0.195133</c:v>
                </c:pt>
                <c:pt idx="24">
                  <c:v>-0.17983099999999999</c:v>
                </c:pt>
                <c:pt idx="25">
                  <c:v>-0.16284999999999999</c:v>
                </c:pt>
                <c:pt idx="26">
                  <c:v>-0.14434900000000001</c:v>
                </c:pt>
                <c:pt idx="27">
                  <c:v>-0.12449999999999999</c:v>
                </c:pt>
                <c:pt idx="28">
                  <c:v>-0.103488</c:v>
                </c:pt>
                <c:pt idx="29">
                  <c:v>-8.1510199999999991E-2</c:v>
                </c:pt>
                <c:pt idx="30">
                  <c:v>-5.8771299999999999E-2</c:v>
                </c:pt>
                <c:pt idx="31">
                  <c:v>-3.54837E-2</c:v>
                </c:pt>
                <c:pt idx="32">
                  <c:v>-1.18648E-2</c:v>
                </c:pt>
                <c:pt idx="33">
                  <c:v>1.18648E-2</c:v>
                </c:pt>
                <c:pt idx="34">
                  <c:v>3.54837E-2</c:v>
                </c:pt>
                <c:pt idx="35">
                  <c:v>5.8771299999999999E-2</c:v>
                </c:pt>
                <c:pt idx="36">
                  <c:v>8.1510199999999991E-2</c:v>
                </c:pt>
                <c:pt idx="37">
                  <c:v>0.103488</c:v>
                </c:pt>
                <c:pt idx="38">
                  <c:v>0.12449999999999999</c:v>
                </c:pt>
                <c:pt idx="39">
                  <c:v>0.14434900000000001</c:v>
                </c:pt>
                <c:pt idx="40">
                  <c:v>0.16284999999999999</c:v>
                </c:pt>
                <c:pt idx="41">
                  <c:v>0.17983099999999999</c:v>
                </c:pt>
                <c:pt idx="42">
                  <c:v>0.195133</c:v>
                </c:pt>
                <c:pt idx="43">
                  <c:v>0.20861299999999999</c:v>
                </c:pt>
                <c:pt idx="44">
                  <c:v>0.22014499999999998</c:v>
                </c:pt>
                <c:pt idx="45">
                  <c:v>0.22962199999999999</c:v>
                </c:pt>
                <c:pt idx="46">
                  <c:v>0.236955</c:v>
                </c:pt>
                <c:pt idx="47">
                  <c:v>0.24207499999999998</c:v>
                </c:pt>
                <c:pt idx="48">
                  <c:v>0.24493600000000001</c:v>
                </c:pt>
                <c:pt idx="49">
                  <c:v>0.24550899999999998</c:v>
                </c:pt>
                <c:pt idx="50">
                  <c:v>0.24378999999999998</c:v>
                </c:pt>
                <c:pt idx="51">
                  <c:v>0.23979500000000001</c:v>
                </c:pt>
                <c:pt idx="52">
                  <c:v>0.23356099999999999</c:v>
                </c:pt>
                <c:pt idx="53">
                  <c:v>0.22514699999999999</c:v>
                </c:pt>
                <c:pt idx="54">
                  <c:v>0.21462999999999999</c:v>
                </c:pt>
                <c:pt idx="55">
                  <c:v>0.20210900000000001</c:v>
                </c:pt>
                <c:pt idx="56">
                  <c:v>0.18770100000000001</c:v>
                </c:pt>
                <c:pt idx="57">
                  <c:v>0.171541</c:v>
                </c:pt>
                <c:pt idx="58">
                  <c:v>0.153779</c:v>
                </c:pt>
                <c:pt idx="59">
                  <c:v>0.13458099999999998</c:v>
                </c:pt>
                <c:pt idx="60">
                  <c:v>0.11412699999999999</c:v>
                </c:pt>
                <c:pt idx="61">
                  <c:v>9.260729999999999E-2</c:v>
                </c:pt>
                <c:pt idx="62">
                  <c:v>7.0222799999999988E-2</c:v>
                </c:pt>
                <c:pt idx="63">
                  <c:v>4.7182599999999998E-2</c:v>
                </c:pt>
                <c:pt idx="64">
                  <c:v>2.3702000000000001E-2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1536"/>
        <c:axId val="564523712"/>
      </c:scatterChart>
      <c:valAx>
        <c:axId val="5645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3712"/>
        <c:crosses val="autoZero"/>
        <c:crossBetween val="midCat"/>
      </c:valAx>
      <c:valAx>
        <c:axId val="564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3376"/>
        <c:axId val="568174832"/>
      </c:scatterChart>
      <c:valAx>
        <c:axId val="5645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4832"/>
        <c:crosses val="autoZero"/>
        <c:crossBetween val="midCat"/>
      </c:valAx>
      <c:valAx>
        <c:axId val="568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73200"/>
        <c:axId val="568178640"/>
      </c:scatterChart>
      <c:valAx>
        <c:axId val="5681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8640"/>
        <c:crosses val="autoZero"/>
        <c:crossBetween val="midCat"/>
      </c:valAx>
      <c:valAx>
        <c:axId val="5681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-5.6815586406261722E-8</c:v>
                </c:pt>
                <c:pt idx="2">
                  <c:v>-1.1151423839639562E-7</c:v>
                </c:pt>
                <c:pt idx="3">
                  <c:v>-1.6205789799656103E-7</c:v>
                </c:pt>
                <c:pt idx="4">
                  <c:v>-2.0656332120115105E-7</c:v>
                </c:pt>
                <c:pt idx="5">
                  <c:v>-2.433722471693385E-7</c:v>
                </c:pt>
                <c:pt idx="6">
                  <c:v>-2.7111318460566139E-7</c:v>
                </c:pt>
                <c:pt idx="7">
                  <c:v>-2.8875251317969343E-7</c:v>
                </c:pt>
                <c:pt idx="8">
                  <c:v>-2.9563299595879547E-7</c:v>
                </c:pt>
                <c:pt idx="9">
                  <c:v>-2.9149826789041824E-7</c:v>
                </c:pt>
                <c:pt idx="10">
                  <c:v>-2.7650238789928503E-7</c:v>
                </c:pt>
                <c:pt idx="11">
                  <c:v>-2.5120409869072256E-7</c:v>
                </c:pt>
                <c:pt idx="12">
                  <c:v>-2.1654600813841904E-7</c:v>
                </c:pt>
                <c:pt idx="13">
                  <c:v>-1.7381946795285092E-7</c:v>
                </c:pt>
                <c:pt idx="14">
                  <c:v>-1.2461645824233115E-7</c:v>
                </c:pt>
                <c:pt idx="15">
                  <c:v>-7.0770270735795913E-8</c:v>
                </c:pt>
                <c:pt idx="16">
                  <c:v>-1.4287200795485798E-8</c:v>
                </c:pt>
                <c:pt idx="17">
                  <c:v>4.2728206642105862E-8</c:v>
                </c:pt>
                <c:pt idx="18">
                  <c:v>9.8151571879634514E-8</c:v>
                </c:pt>
                <c:pt idx="19">
                  <c:v>1.4991783431049127E-7</c:v>
                </c:pt>
                <c:pt idx="20">
                  <c:v>1.960981960560346E-7</c:v>
                </c:pt>
                <c:pt idx="21">
                  <c:v>2.3497198848795297E-7</c:v>
                </c:pt>
                <c:pt idx="22">
                  <c:v>2.6509078390726772E-7</c:v>
                </c:pt>
                <c:pt idx="23">
                  <c:v>2.8533236359498974E-7</c:v>
                </c:pt>
                <c:pt idx="24">
                  <c:v>2.9494253139847632E-7</c:v>
                </c:pt>
                <c:pt idx="25">
                  <c:v>2.9356321488981155E-7</c:v>
                </c:pt>
                <c:pt idx="26">
                  <c:v>2.8124580705413588E-7</c:v>
                </c:pt>
                <c:pt idx="27">
                  <c:v>2.5844925139998539E-7</c:v>
                </c:pt>
                <c:pt idx="28">
                  <c:v>2.2602294183994543E-7</c:v>
                </c:pt>
                <c:pt idx="29">
                  <c:v>1.8517507448775155E-7</c:v>
                </c:pt>
                <c:pt idx="30">
                  <c:v>1.3742763057589483E-7</c:v>
                </c:pt>
                <c:pt idx="31">
                  <c:v>8.4559667818861446E-8</c:v>
                </c:pt>
                <c:pt idx="32">
                  <c:v>2.8541033171511335E-8</c:v>
                </c:pt>
                <c:pt idx="33">
                  <c:v>-2.8541033171510932E-8</c:v>
                </c:pt>
                <c:pt idx="34">
                  <c:v>-8.4559667818861327E-8</c:v>
                </c:pt>
                <c:pt idx="35">
                  <c:v>-1.3742763057589448E-7</c:v>
                </c:pt>
                <c:pt idx="36">
                  <c:v>-1.8517507448775147E-7</c:v>
                </c:pt>
                <c:pt idx="37">
                  <c:v>-2.2602294183994517E-7</c:v>
                </c:pt>
                <c:pt idx="38">
                  <c:v>-2.5844925139998523E-7</c:v>
                </c:pt>
                <c:pt idx="39">
                  <c:v>-2.8124580705413583E-7</c:v>
                </c:pt>
                <c:pt idx="40">
                  <c:v>-2.935632148898115E-7</c:v>
                </c:pt>
                <c:pt idx="41">
                  <c:v>-2.9494253139847637E-7</c:v>
                </c:pt>
                <c:pt idx="42">
                  <c:v>-2.8533236359498979E-7</c:v>
                </c:pt>
                <c:pt idx="43">
                  <c:v>-2.6509078390726777E-7</c:v>
                </c:pt>
                <c:pt idx="44">
                  <c:v>-2.3497198848795316E-7</c:v>
                </c:pt>
                <c:pt idx="45">
                  <c:v>-1.9609819605603479E-7</c:v>
                </c:pt>
                <c:pt idx="46">
                  <c:v>-1.4991783431049137E-7</c:v>
                </c:pt>
                <c:pt idx="47">
                  <c:v>-9.8151571879634885E-8</c:v>
                </c:pt>
                <c:pt idx="48">
                  <c:v>-4.2728206642106134E-8</c:v>
                </c:pt>
                <c:pt idx="49">
                  <c:v>1.4287200795485654E-8</c:v>
                </c:pt>
                <c:pt idx="50">
                  <c:v>7.0770270735795397E-8</c:v>
                </c:pt>
                <c:pt idx="51">
                  <c:v>1.2461645824233078E-7</c:v>
                </c:pt>
                <c:pt idx="52">
                  <c:v>1.7381946795285079E-7</c:v>
                </c:pt>
                <c:pt idx="53">
                  <c:v>2.1654600813841867E-7</c:v>
                </c:pt>
                <c:pt idx="54">
                  <c:v>2.5120409869072235E-7</c:v>
                </c:pt>
                <c:pt idx="55">
                  <c:v>2.7650238789928493E-7</c:v>
                </c:pt>
                <c:pt idx="56">
                  <c:v>2.9149826789041813E-7</c:v>
                </c:pt>
                <c:pt idx="57">
                  <c:v>2.9563299595879547E-7</c:v>
                </c:pt>
                <c:pt idx="58">
                  <c:v>2.8875251317969354E-7</c:v>
                </c:pt>
                <c:pt idx="59">
                  <c:v>2.7111318460566144E-7</c:v>
                </c:pt>
                <c:pt idx="60">
                  <c:v>2.4337224716933871E-7</c:v>
                </c:pt>
                <c:pt idx="61">
                  <c:v>2.0656332120115121E-7</c:v>
                </c:pt>
                <c:pt idx="62">
                  <c:v>1.6205789799656113E-7</c:v>
                </c:pt>
                <c:pt idx="63">
                  <c:v>1.1151423839639606E-7</c:v>
                </c:pt>
                <c:pt idx="64">
                  <c:v>5.6815586406262026E-8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6128"/>
        <c:axId val="568177552"/>
      </c:scatterChart>
      <c:valAx>
        <c:axId val="568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7552"/>
        <c:crosses val="autoZero"/>
        <c:crossBetween val="midCat"/>
      </c:valAx>
      <c:valAx>
        <c:axId val="568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8.7466099999999996E-10</c:v>
                </c:pt>
                <c:pt idx="1">
                  <c:v>-2.3702000000000001E-2</c:v>
                </c:pt>
                <c:pt idx="2">
                  <c:v>-4.7182599999999998E-2</c:v>
                </c:pt>
                <c:pt idx="3">
                  <c:v>-7.0222799999999988E-2</c:v>
                </c:pt>
                <c:pt idx="4">
                  <c:v>-9.260729999999999E-2</c:v>
                </c:pt>
                <c:pt idx="5">
                  <c:v>-0.11412699999999999</c:v>
                </c:pt>
                <c:pt idx="6">
                  <c:v>-0.13458099999999998</c:v>
                </c:pt>
                <c:pt idx="7">
                  <c:v>-0.153779</c:v>
                </c:pt>
                <c:pt idx="8">
                  <c:v>-0.171541</c:v>
                </c:pt>
                <c:pt idx="9">
                  <c:v>-0.18770100000000001</c:v>
                </c:pt>
                <c:pt idx="10">
                  <c:v>-0.20210900000000001</c:v>
                </c:pt>
                <c:pt idx="11">
                  <c:v>-0.21462999999999999</c:v>
                </c:pt>
                <c:pt idx="12">
                  <c:v>-0.22514699999999999</c:v>
                </c:pt>
                <c:pt idx="13">
                  <c:v>-0.23356099999999999</c:v>
                </c:pt>
                <c:pt idx="14">
                  <c:v>-0.23979500000000001</c:v>
                </c:pt>
                <c:pt idx="15">
                  <c:v>-0.24378999999999998</c:v>
                </c:pt>
                <c:pt idx="16">
                  <c:v>-0.24550899999999998</c:v>
                </c:pt>
                <c:pt idx="17">
                  <c:v>-0.24493600000000001</c:v>
                </c:pt>
                <c:pt idx="18">
                  <c:v>-0.24207499999999998</c:v>
                </c:pt>
                <c:pt idx="19">
                  <c:v>-0.236955</c:v>
                </c:pt>
                <c:pt idx="20">
                  <c:v>-0.22962199999999999</c:v>
                </c:pt>
                <c:pt idx="21">
                  <c:v>-0.22014499999999998</c:v>
                </c:pt>
                <c:pt idx="22">
                  <c:v>-0.20861299999999999</c:v>
                </c:pt>
                <c:pt idx="23">
                  <c:v>-0.195133</c:v>
                </c:pt>
                <c:pt idx="24">
                  <c:v>-0.17983099999999999</c:v>
                </c:pt>
                <c:pt idx="25">
                  <c:v>-0.16284999999999999</c:v>
                </c:pt>
                <c:pt idx="26">
                  <c:v>-0.14434900000000001</c:v>
                </c:pt>
                <c:pt idx="27">
                  <c:v>-0.12449999999999999</c:v>
                </c:pt>
                <c:pt idx="28">
                  <c:v>-0.103488</c:v>
                </c:pt>
                <c:pt idx="29">
                  <c:v>-8.1510199999999991E-2</c:v>
                </c:pt>
                <c:pt idx="30">
                  <c:v>-5.8771299999999999E-2</c:v>
                </c:pt>
                <c:pt idx="31">
                  <c:v>-3.54837E-2</c:v>
                </c:pt>
                <c:pt idx="32">
                  <c:v>-1.18648E-2</c:v>
                </c:pt>
                <c:pt idx="33">
                  <c:v>1.18648E-2</c:v>
                </c:pt>
                <c:pt idx="34">
                  <c:v>3.54837E-2</c:v>
                </c:pt>
                <c:pt idx="35">
                  <c:v>5.8771299999999999E-2</c:v>
                </c:pt>
                <c:pt idx="36">
                  <c:v>8.1510199999999991E-2</c:v>
                </c:pt>
                <c:pt idx="37">
                  <c:v>0.103488</c:v>
                </c:pt>
                <c:pt idx="38">
                  <c:v>0.12449999999999999</c:v>
                </c:pt>
                <c:pt idx="39">
                  <c:v>0.14434900000000001</c:v>
                </c:pt>
                <c:pt idx="40">
                  <c:v>0.16284999999999999</c:v>
                </c:pt>
                <c:pt idx="41">
                  <c:v>0.17983099999999999</c:v>
                </c:pt>
                <c:pt idx="42">
                  <c:v>0.195133</c:v>
                </c:pt>
                <c:pt idx="43">
                  <c:v>0.20861299999999999</c:v>
                </c:pt>
                <c:pt idx="44">
                  <c:v>0.22014499999999998</c:v>
                </c:pt>
                <c:pt idx="45">
                  <c:v>0.22962199999999999</c:v>
                </c:pt>
                <c:pt idx="46">
                  <c:v>0.236955</c:v>
                </c:pt>
                <c:pt idx="47">
                  <c:v>0.24207499999999998</c:v>
                </c:pt>
                <c:pt idx="48">
                  <c:v>0.24493600000000001</c:v>
                </c:pt>
                <c:pt idx="49">
                  <c:v>0.24550899999999998</c:v>
                </c:pt>
                <c:pt idx="50">
                  <c:v>0.24378999999999998</c:v>
                </c:pt>
                <c:pt idx="51">
                  <c:v>0.23979500000000001</c:v>
                </c:pt>
                <c:pt idx="52">
                  <c:v>0.23356099999999999</c:v>
                </c:pt>
                <c:pt idx="53">
                  <c:v>0.22514699999999999</c:v>
                </c:pt>
                <c:pt idx="54">
                  <c:v>0.21462999999999999</c:v>
                </c:pt>
                <c:pt idx="55">
                  <c:v>0.20210900000000001</c:v>
                </c:pt>
                <c:pt idx="56">
                  <c:v>0.18770100000000001</c:v>
                </c:pt>
                <c:pt idx="57">
                  <c:v>0.171541</c:v>
                </c:pt>
                <c:pt idx="58">
                  <c:v>0.153779</c:v>
                </c:pt>
                <c:pt idx="59">
                  <c:v>0.13458099999999998</c:v>
                </c:pt>
                <c:pt idx="60">
                  <c:v>0.11412699999999999</c:v>
                </c:pt>
                <c:pt idx="61">
                  <c:v>9.260729999999999E-2</c:v>
                </c:pt>
                <c:pt idx="62">
                  <c:v>7.0222799999999988E-2</c:v>
                </c:pt>
                <c:pt idx="63">
                  <c:v>4.7182599999999998E-2</c:v>
                </c:pt>
                <c:pt idx="64">
                  <c:v>2.3702000000000001E-2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7216"/>
        <c:axId val="568168304"/>
      </c:scatterChart>
      <c:valAx>
        <c:axId val="5681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8304"/>
        <c:crosses val="autoZero"/>
        <c:crossBetween val="midCat"/>
      </c:valAx>
      <c:valAx>
        <c:axId val="5681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57149</xdr:rowOff>
    </xdr:from>
    <xdr:to>
      <xdr:col>24</xdr:col>
      <xdr:colOff>561975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23</xdr:row>
      <xdr:rowOff>157161</xdr:rowOff>
    </xdr:from>
    <xdr:to>
      <xdr:col>20</xdr:col>
      <xdr:colOff>228599</xdr:colOff>
      <xdr:row>57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16" zoomScaleNormal="100" workbookViewId="0">
      <selection activeCell="F27" sqref="F27:F64"/>
    </sheetView>
  </sheetViews>
  <sheetFormatPr defaultRowHeight="15" x14ac:dyDescent="0.25"/>
  <sheetData>
    <row r="1" spans="1:8" x14ac:dyDescent="0.25">
      <c r="A1" t="s">
        <v>71</v>
      </c>
      <c r="B1" t="s">
        <v>85</v>
      </c>
      <c r="C1" t="s">
        <v>86</v>
      </c>
    </row>
    <row r="2" spans="1:8" x14ac:dyDescent="0.25">
      <c r="A2">
        <v>0</v>
      </c>
      <c r="D2">
        <f>ABS(A2-9)</f>
        <v>9</v>
      </c>
      <c r="H2">
        <v>0.05</v>
      </c>
    </row>
    <row r="3" spans="1:8" x14ac:dyDescent="0.25">
      <c r="A3">
        <v>0.5</v>
      </c>
      <c r="B3">
        <f>H3</f>
        <v>0.22421099999999999</v>
      </c>
      <c r="C3">
        <f>$B$23*(1-D3^2/$B$24^2)</f>
        <v>0.21875000000000006</v>
      </c>
      <c r="D3">
        <f t="shared" ref="D3:D21" si="0">ABS(A3-9)</f>
        <v>8.5</v>
      </c>
      <c r="E3">
        <f>B3-C3</f>
        <v>5.4609999999999381E-3</v>
      </c>
      <c r="F3">
        <f>E3/C3*100</f>
        <v>2.4964571428571136</v>
      </c>
      <c r="H3">
        <v>0.22421099999999999</v>
      </c>
    </row>
    <row r="4" spans="1:8" x14ac:dyDescent="0.25">
      <c r="A4">
        <v>1.5</v>
      </c>
      <c r="B4">
        <f t="shared" ref="B4:B20" si="1">H4</f>
        <v>0.62363500000000005</v>
      </c>
      <c r="C4">
        <f t="shared" ref="C4:C20" si="2">$B$23*(1-D4^2/$B$24^2)</f>
        <v>0.61875000000000002</v>
      </c>
      <c r="D4">
        <f t="shared" si="0"/>
        <v>7.5</v>
      </c>
      <c r="E4">
        <f>B4-C4</f>
        <v>4.8850000000000282E-3</v>
      </c>
      <c r="F4">
        <f t="shared" ref="F4:F20" si="3">E4/C4*100</f>
        <v>0.78949494949495402</v>
      </c>
      <c r="H4">
        <v>0.62363500000000005</v>
      </c>
    </row>
    <row r="5" spans="1:8" x14ac:dyDescent="0.25">
      <c r="A5">
        <v>2.5</v>
      </c>
      <c r="B5">
        <f t="shared" si="1"/>
        <v>0.97313099999999997</v>
      </c>
      <c r="C5">
        <f t="shared" si="2"/>
        <v>0.96875</v>
      </c>
      <c r="D5">
        <f t="shared" si="0"/>
        <v>6.5</v>
      </c>
      <c r="E5">
        <f>B5-C5</f>
        <v>4.3809999999999683E-3</v>
      </c>
      <c r="F5">
        <f t="shared" si="3"/>
        <v>0.45223225806451289</v>
      </c>
      <c r="H5">
        <v>0.97313099999999997</v>
      </c>
    </row>
    <row r="6" spans="1:8" x14ac:dyDescent="0.25">
      <c r="A6">
        <v>3.5</v>
      </c>
      <c r="B6">
        <f t="shared" si="1"/>
        <v>1.2726999999999999</v>
      </c>
      <c r="C6">
        <f t="shared" si="2"/>
        <v>1.26875</v>
      </c>
      <c r="D6">
        <f t="shared" si="0"/>
        <v>5.5</v>
      </c>
      <c r="E6">
        <f>B6-C6</f>
        <v>3.949999999999898E-3</v>
      </c>
      <c r="F6">
        <f t="shared" si="3"/>
        <v>0.31133004926107571</v>
      </c>
      <c r="H6">
        <v>1.2726999999999999</v>
      </c>
    </row>
    <row r="7" spans="1:8" x14ac:dyDescent="0.25">
      <c r="A7">
        <v>4.5</v>
      </c>
      <c r="B7">
        <f t="shared" si="1"/>
        <v>1.52234</v>
      </c>
      <c r="C7">
        <f t="shared" si="2"/>
        <v>1.5187499999999998</v>
      </c>
      <c r="D7">
        <f t="shared" si="0"/>
        <v>4.5</v>
      </c>
      <c r="E7">
        <f>B7-C7</f>
        <v>3.5900000000002041E-3</v>
      </c>
      <c r="F7">
        <f t="shared" si="3"/>
        <v>0.23637860082305873</v>
      </c>
      <c r="H7">
        <v>1.52234</v>
      </c>
    </row>
    <row r="8" spans="1:8" x14ac:dyDescent="0.25">
      <c r="A8">
        <v>5.5</v>
      </c>
      <c r="B8">
        <f t="shared" si="1"/>
        <v>1.7220500000000001</v>
      </c>
      <c r="C8">
        <f t="shared" si="2"/>
        <v>1.71875</v>
      </c>
      <c r="D8">
        <f t="shared" si="0"/>
        <v>3.5</v>
      </c>
      <c r="E8">
        <f>B8-C8</f>
        <v>3.3000000000000806E-3</v>
      </c>
      <c r="F8">
        <f t="shared" si="3"/>
        <v>0.19200000000000469</v>
      </c>
      <c r="H8">
        <v>1.7220500000000001</v>
      </c>
    </row>
    <row r="9" spans="1:8" x14ac:dyDescent="0.25">
      <c r="A9">
        <v>6.5</v>
      </c>
      <c r="B9">
        <f t="shared" si="1"/>
        <v>1.8718399999999999</v>
      </c>
      <c r="C9">
        <f t="shared" si="2"/>
        <v>1.8687499999999999</v>
      </c>
      <c r="D9">
        <f t="shared" si="0"/>
        <v>2.5</v>
      </c>
      <c r="E9">
        <f>B9-C9</f>
        <v>3.0900000000000372E-3</v>
      </c>
      <c r="F9">
        <f t="shared" si="3"/>
        <v>0.16535117056856388</v>
      </c>
      <c r="H9">
        <v>1.8718399999999999</v>
      </c>
    </row>
    <row r="10" spans="1:8" x14ac:dyDescent="0.25">
      <c r="A10">
        <v>7.5</v>
      </c>
      <c r="B10">
        <f t="shared" si="1"/>
        <v>1.9716899999999999</v>
      </c>
      <c r="C10">
        <f t="shared" si="2"/>
        <v>1.9687499999999998</v>
      </c>
      <c r="D10">
        <f t="shared" si="0"/>
        <v>1.5</v>
      </c>
      <c r="E10">
        <f>B10-C10</f>
        <v>2.9400000000001647E-3</v>
      </c>
      <c r="F10">
        <f t="shared" si="3"/>
        <v>0.14933333333334173</v>
      </c>
      <c r="H10">
        <v>1.9716899999999999</v>
      </c>
    </row>
    <row r="11" spans="1:8" x14ac:dyDescent="0.25">
      <c r="A11">
        <v>8.5</v>
      </c>
      <c r="B11">
        <f t="shared" si="1"/>
        <v>2.02162</v>
      </c>
      <c r="C11">
        <f t="shared" si="2"/>
        <v>2.0187499999999998</v>
      </c>
      <c r="D11">
        <f t="shared" si="0"/>
        <v>0.5</v>
      </c>
      <c r="E11">
        <f>B11-C11</f>
        <v>2.8700000000001502E-3</v>
      </c>
      <c r="F11">
        <f t="shared" si="3"/>
        <v>0.14216718266254613</v>
      </c>
      <c r="H11">
        <v>2.02162</v>
      </c>
    </row>
    <row r="12" spans="1:8" x14ac:dyDescent="0.25">
      <c r="A12">
        <v>9.5</v>
      </c>
      <c r="B12">
        <f t="shared" si="1"/>
        <v>2.02162</v>
      </c>
      <c r="C12">
        <f t="shared" si="2"/>
        <v>2.0187499999999998</v>
      </c>
      <c r="D12">
        <f t="shared" si="0"/>
        <v>0.5</v>
      </c>
      <c r="E12">
        <f>B12-C12</f>
        <v>2.8700000000001502E-3</v>
      </c>
      <c r="F12">
        <f t="shared" si="3"/>
        <v>0.14216718266254613</v>
      </c>
      <c r="H12">
        <v>2.02162</v>
      </c>
    </row>
    <row r="13" spans="1:8" x14ac:dyDescent="0.25">
      <c r="A13">
        <v>10.5</v>
      </c>
      <c r="B13">
        <f t="shared" si="1"/>
        <v>1.9716899999999999</v>
      </c>
      <c r="C13">
        <f t="shared" si="2"/>
        <v>1.9687499999999998</v>
      </c>
      <c r="D13">
        <f t="shared" si="0"/>
        <v>1.5</v>
      </c>
      <c r="E13">
        <f>B13-C13</f>
        <v>2.9400000000001647E-3</v>
      </c>
      <c r="F13">
        <f t="shared" si="3"/>
        <v>0.14933333333334173</v>
      </c>
      <c r="H13">
        <v>1.9716899999999999</v>
      </c>
    </row>
    <row r="14" spans="1:8" x14ac:dyDescent="0.25">
      <c r="A14">
        <v>11.5</v>
      </c>
      <c r="B14">
        <f t="shared" si="1"/>
        <v>1.8718399999999999</v>
      </c>
      <c r="C14">
        <f t="shared" si="2"/>
        <v>1.8687499999999999</v>
      </c>
      <c r="D14">
        <f t="shared" si="0"/>
        <v>2.5</v>
      </c>
      <c r="E14">
        <f>B14-C14</f>
        <v>3.0900000000000372E-3</v>
      </c>
      <c r="F14">
        <f t="shared" si="3"/>
        <v>0.16535117056856388</v>
      </c>
      <c r="H14">
        <v>1.8718399999999999</v>
      </c>
    </row>
    <row r="15" spans="1:8" x14ac:dyDescent="0.25">
      <c r="A15">
        <v>12.5</v>
      </c>
      <c r="B15">
        <f t="shared" si="1"/>
        <v>1.7220500000000001</v>
      </c>
      <c r="C15">
        <f t="shared" si="2"/>
        <v>1.71875</v>
      </c>
      <c r="D15">
        <f t="shared" si="0"/>
        <v>3.5</v>
      </c>
      <c r="E15">
        <f>B15-C15</f>
        <v>3.3000000000000806E-3</v>
      </c>
      <c r="F15">
        <f t="shared" si="3"/>
        <v>0.19200000000000469</v>
      </c>
      <c r="H15">
        <v>1.7220500000000001</v>
      </c>
    </row>
    <row r="16" spans="1:8" x14ac:dyDescent="0.25">
      <c r="A16">
        <v>13.5</v>
      </c>
      <c r="B16">
        <f t="shared" si="1"/>
        <v>1.52234</v>
      </c>
      <c r="C16">
        <f t="shared" si="2"/>
        <v>1.5187499999999998</v>
      </c>
      <c r="D16">
        <f t="shared" si="0"/>
        <v>4.5</v>
      </c>
      <c r="E16">
        <f>B16-C16</f>
        <v>3.5900000000002041E-3</v>
      </c>
      <c r="F16">
        <f t="shared" si="3"/>
        <v>0.23637860082305873</v>
      </c>
      <c r="H16">
        <v>1.52234</v>
      </c>
    </row>
    <row r="17" spans="1:8" x14ac:dyDescent="0.25">
      <c r="A17">
        <v>14.5</v>
      </c>
      <c r="B17">
        <f t="shared" si="1"/>
        <v>1.2726999999999999</v>
      </c>
      <c r="C17">
        <f t="shared" si="2"/>
        <v>1.26875</v>
      </c>
      <c r="D17">
        <f t="shared" si="0"/>
        <v>5.5</v>
      </c>
      <c r="E17">
        <f>B17-C17</f>
        <v>3.949999999999898E-3</v>
      </c>
      <c r="F17">
        <f t="shared" si="3"/>
        <v>0.31133004926107571</v>
      </c>
      <c r="H17">
        <v>1.2726999999999999</v>
      </c>
    </row>
    <row r="18" spans="1:8" x14ac:dyDescent="0.25">
      <c r="A18">
        <v>15.5</v>
      </c>
      <c r="B18">
        <f t="shared" si="1"/>
        <v>0.97313099999999997</v>
      </c>
      <c r="C18">
        <f t="shared" si="2"/>
        <v>0.96875</v>
      </c>
      <c r="D18">
        <f t="shared" si="0"/>
        <v>6.5</v>
      </c>
      <c r="E18">
        <f>B18-C18</f>
        <v>4.3809999999999683E-3</v>
      </c>
      <c r="F18">
        <f t="shared" si="3"/>
        <v>0.45223225806451289</v>
      </c>
      <c r="H18">
        <v>0.97313099999999997</v>
      </c>
    </row>
    <row r="19" spans="1:8" x14ac:dyDescent="0.25">
      <c r="A19">
        <v>16.5</v>
      </c>
      <c r="B19">
        <f t="shared" si="1"/>
        <v>0.62363500000000005</v>
      </c>
      <c r="C19">
        <f t="shared" si="2"/>
        <v>0.61875000000000002</v>
      </c>
      <c r="D19">
        <f t="shared" si="0"/>
        <v>7.5</v>
      </c>
      <c r="E19">
        <f>B19-C19</f>
        <v>4.8850000000000282E-3</v>
      </c>
      <c r="F19">
        <f t="shared" si="3"/>
        <v>0.78949494949495402</v>
      </c>
      <c r="H19">
        <v>0.62363500000000005</v>
      </c>
    </row>
    <row r="20" spans="1:8" x14ac:dyDescent="0.25">
      <c r="A20">
        <v>17.5</v>
      </c>
      <c r="B20">
        <f t="shared" si="1"/>
        <v>0.22421099999999999</v>
      </c>
      <c r="C20">
        <f t="shared" si="2"/>
        <v>0.21875000000000006</v>
      </c>
      <c r="D20">
        <f t="shared" si="0"/>
        <v>8.5</v>
      </c>
      <c r="E20">
        <f>B20-C20</f>
        <v>5.4609999999999381E-3</v>
      </c>
      <c r="F20">
        <f t="shared" si="3"/>
        <v>2.4964571428571136</v>
      </c>
      <c r="H20">
        <v>0.22421099999999999</v>
      </c>
    </row>
    <row r="21" spans="1:8" x14ac:dyDescent="0.25">
      <c r="A21">
        <v>18</v>
      </c>
      <c r="D21">
        <f t="shared" si="0"/>
        <v>9</v>
      </c>
      <c r="H21">
        <v>0.05</v>
      </c>
    </row>
    <row r="23" spans="1:8" x14ac:dyDescent="0.25">
      <c r="A23" t="s">
        <v>87</v>
      </c>
      <c r="B23">
        <f>0.01*B24^2/2/0.2</f>
        <v>2.0249999999999999</v>
      </c>
    </row>
    <row r="24" spans="1:8" x14ac:dyDescent="0.25">
      <c r="A24" t="s">
        <v>88</v>
      </c>
      <c r="B24">
        <v>9</v>
      </c>
    </row>
    <row r="26" spans="1:8" x14ac:dyDescent="0.25">
      <c r="A26" t="s">
        <v>92</v>
      </c>
      <c r="B26" t="s">
        <v>134</v>
      </c>
      <c r="C26" t="s">
        <v>85</v>
      </c>
      <c r="D26" t="s">
        <v>135</v>
      </c>
      <c r="E26" t="s">
        <v>136</v>
      </c>
    </row>
    <row r="27" spans="1:8" x14ac:dyDescent="0.25">
      <c r="B27">
        <v>0</v>
      </c>
      <c r="D27">
        <f>ABS(B27-$B$66)/$B$66</f>
        <v>1</v>
      </c>
      <c r="E27">
        <f>$B$67*(1-D27^2)</f>
        <v>0</v>
      </c>
      <c r="F27">
        <f>B27/2</f>
        <v>0</v>
      </c>
    </row>
    <row r="28" spans="1:8" x14ac:dyDescent="0.25">
      <c r="A28">
        <v>0</v>
      </c>
      <c r="B28">
        <f>A28+0.5</f>
        <v>0.5</v>
      </c>
      <c r="C28">
        <v>0.11339</v>
      </c>
      <c r="D28">
        <f t="shared" ref="D28:D64" si="4">ABS(B28-$B$66)/$B$66</f>
        <v>0.97222222222222221</v>
      </c>
      <c r="E28">
        <f t="shared" ref="E28:E64" si="5">$B$67*(1-D28^2)</f>
        <v>0.11093750000000015</v>
      </c>
      <c r="F28">
        <f t="shared" ref="F28:F64" si="6">B28/2</f>
        <v>0.25</v>
      </c>
    </row>
    <row r="29" spans="1:8" x14ac:dyDescent="0.25">
      <c r="A29">
        <v>1</v>
      </c>
      <c r="B29">
        <f t="shared" ref="B29:B63" si="7">A29+0.5</f>
        <v>1.5</v>
      </c>
      <c r="C29">
        <v>0.32779900000000001</v>
      </c>
      <c r="D29">
        <f t="shared" si="4"/>
        <v>0.91666666666666663</v>
      </c>
      <c r="E29">
        <f t="shared" si="5"/>
        <v>0.32343750000000021</v>
      </c>
      <c r="F29">
        <f t="shared" si="6"/>
        <v>0.75</v>
      </c>
    </row>
    <row r="30" spans="1:8" x14ac:dyDescent="0.25">
      <c r="A30">
        <v>2</v>
      </c>
      <c r="B30">
        <f t="shared" si="7"/>
        <v>2.5</v>
      </c>
      <c r="C30">
        <v>0.52959599999999996</v>
      </c>
      <c r="D30">
        <f t="shared" si="4"/>
        <v>0.86111111111111116</v>
      </c>
      <c r="E30">
        <f t="shared" si="5"/>
        <v>0.52343749999999967</v>
      </c>
      <c r="F30">
        <f t="shared" si="6"/>
        <v>1.25</v>
      </c>
    </row>
    <row r="31" spans="1:8" x14ac:dyDescent="0.25">
      <c r="A31">
        <v>3</v>
      </c>
      <c r="B31">
        <f t="shared" si="7"/>
        <v>3.5</v>
      </c>
      <c r="C31">
        <v>0.71877400000000002</v>
      </c>
      <c r="D31">
        <f t="shared" si="4"/>
        <v>0.80555555555555558</v>
      </c>
      <c r="E31">
        <f t="shared" si="5"/>
        <v>0.71093749999999989</v>
      </c>
      <c r="F31">
        <f t="shared" si="6"/>
        <v>1.75</v>
      </c>
    </row>
    <row r="32" spans="1:8" x14ac:dyDescent="0.25">
      <c r="A32">
        <v>4</v>
      </c>
      <c r="B32">
        <f t="shared" si="7"/>
        <v>4.5</v>
      </c>
      <c r="C32">
        <v>0.89532999999999996</v>
      </c>
      <c r="D32">
        <f t="shared" si="4"/>
        <v>0.75</v>
      </c>
      <c r="E32">
        <f t="shared" si="5"/>
        <v>0.88593749999999993</v>
      </c>
      <c r="F32">
        <f t="shared" si="6"/>
        <v>2.25</v>
      </c>
    </row>
    <row r="33" spans="1:6" x14ac:dyDescent="0.25">
      <c r="A33">
        <v>5</v>
      </c>
      <c r="B33">
        <f t="shared" si="7"/>
        <v>5.5</v>
      </c>
      <c r="C33">
        <v>1.0592600000000001</v>
      </c>
      <c r="D33">
        <f t="shared" si="4"/>
        <v>0.69444444444444442</v>
      </c>
      <c r="E33">
        <f t="shared" si="5"/>
        <v>1.0484374999999999</v>
      </c>
      <c r="F33">
        <f t="shared" si="6"/>
        <v>2.75</v>
      </c>
    </row>
    <row r="34" spans="1:6" x14ac:dyDescent="0.25">
      <c r="A34">
        <v>6</v>
      </c>
      <c r="B34">
        <f t="shared" si="7"/>
        <v>6.5</v>
      </c>
      <c r="C34">
        <v>1.2105699999999999</v>
      </c>
      <c r="D34">
        <f t="shared" si="4"/>
        <v>0.63888888888888884</v>
      </c>
      <c r="E34">
        <f t="shared" si="5"/>
        <v>1.1984375</v>
      </c>
      <c r="F34">
        <f t="shared" si="6"/>
        <v>3.25</v>
      </c>
    </row>
    <row r="35" spans="1:6" x14ac:dyDescent="0.25">
      <c r="A35">
        <v>7</v>
      </c>
      <c r="B35">
        <f t="shared" si="7"/>
        <v>7.5</v>
      </c>
      <c r="C35">
        <v>1.3492599999999999</v>
      </c>
      <c r="D35">
        <f t="shared" si="4"/>
        <v>0.58333333333333337</v>
      </c>
      <c r="E35">
        <f t="shared" si="5"/>
        <v>1.3359374999999998</v>
      </c>
      <c r="F35">
        <f t="shared" si="6"/>
        <v>3.75</v>
      </c>
    </row>
    <row r="36" spans="1:6" x14ac:dyDescent="0.25">
      <c r="A36">
        <v>8</v>
      </c>
      <c r="B36">
        <f t="shared" si="7"/>
        <v>8.5</v>
      </c>
      <c r="C36">
        <v>1.47532</v>
      </c>
      <c r="D36">
        <f t="shared" si="4"/>
        <v>0.52777777777777779</v>
      </c>
      <c r="E36">
        <f t="shared" si="5"/>
        <v>1.4609374999999998</v>
      </c>
      <c r="F36">
        <f t="shared" si="6"/>
        <v>4.25</v>
      </c>
    </row>
    <row r="37" spans="1:6" x14ac:dyDescent="0.25">
      <c r="A37">
        <v>9</v>
      </c>
      <c r="B37">
        <f t="shared" si="7"/>
        <v>9.5</v>
      </c>
      <c r="C37">
        <v>1.58877</v>
      </c>
      <c r="D37">
        <f t="shared" si="4"/>
        <v>0.47222222222222221</v>
      </c>
      <c r="E37">
        <f t="shared" si="5"/>
        <v>1.5734374999999998</v>
      </c>
      <c r="F37">
        <f t="shared" si="6"/>
        <v>4.75</v>
      </c>
    </row>
    <row r="38" spans="1:6" x14ac:dyDescent="0.25">
      <c r="A38">
        <v>10</v>
      </c>
      <c r="B38">
        <f t="shared" si="7"/>
        <v>10.5</v>
      </c>
      <c r="C38">
        <v>1.6896</v>
      </c>
      <c r="D38">
        <f t="shared" si="4"/>
        <v>0.41666666666666669</v>
      </c>
      <c r="E38">
        <f t="shared" si="5"/>
        <v>1.6734374999999999</v>
      </c>
      <c r="F38">
        <f t="shared" si="6"/>
        <v>5.25</v>
      </c>
    </row>
    <row r="39" spans="1:6" x14ac:dyDescent="0.25">
      <c r="A39">
        <v>11</v>
      </c>
      <c r="B39">
        <f t="shared" si="7"/>
        <v>11.5</v>
      </c>
      <c r="C39">
        <v>1.77782</v>
      </c>
      <c r="D39">
        <f t="shared" si="4"/>
        <v>0.3611111111111111</v>
      </c>
      <c r="E39">
        <f t="shared" si="5"/>
        <v>1.7609375</v>
      </c>
      <c r="F39">
        <f t="shared" si="6"/>
        <v>5.75</v>
      </c>
    </row>
    <row r="40" spans="1:6" x14ac:dyDescent="0.25">
      <c r="A40">
        <v>12</v>
      </c>
      <c r="B40">
        <f t="shared" si="7"/>
        <v>12.5</v>
      </c>
      <c r="C40">
        <v>1.8534200000000001</v>
      </c>
      <c r="D40">
        <f t="shared" si="4"/>
        <v>0.30555555555555558</v>
      </c>
      <c r="E40">
        <f t="shared" si="5"/>
        <v>1.8359374999999998</v>
      </c>
      <c r="F40">
        <f t="shared" si="6"/>
        <v>6.25</v>
      </c>
    </row>
    <row r="41" spans="1:6" x14ac:dyDescent="0.25">
      <c r="A41">
        <v>13</v>
      </c>
      <c r="B41">
        <f t="shared" si="7"/>
        <v>13.5</v>
      </c>
      <c r="C41">
        <v>1.9164300000000001</v>
      </c>
      <c r="D41">
        <f t="shared" si="4"/>
        <v>0.25</v>
      </c>
      <c r="E41">
        <f t="shared" si="5"/>
        <v>1.8984375</v>
      </c>
      <c r="F41">
        <f t="shared" si="6"/>
        <v>6.75</v>
      </c>
    </row>
    <row r="42" spans="1:6" x14ac:dyDescent="0.25">
      <c r="A42">
        <v>14</v>
      </c>
      <c r="B42">
        <f t="shared" si="7"/>
        <v>14.5</v>
      </c>
      <c r="C42">
        <v>1.9668300000000001</v>
      </c>
      <c r="D42">
        <f t="shared" si="4"/>
        <v>0.19444444444444445</v>
      </c>
      <c r="E42">
        <f t="shared" si="5"/>
        <v>1.9484374999999998</v>
      </c>
      <c r="F42">
        <f t="shared" si="6"/>
        <v>7.25</v>
      </c>
    </row>
    <row r="43" spans="1:6" x14ac:dyDescent="0.25">
      <c r="A43">
        <v>15</v>
      </c>
      <c r="B43">
        <f t="shared" si="7"/>
        <v>15.5</v>
      </c>
      <c r="C43">
        <v>2.0046200000000001</v>
      </c>
      <c r="D43">
        <f t="shared" si="4"/>
        <v>0.1388888888888889</v>
      </c>
      <c r="E43">
        <f t="shared" si="5"/>
        <v>1.9859374999999999</v>
      </c>
      <c r="F43">
        <f t="shared" si="6"/>
        <v>7.75</v>
      </c>
    </row>
    <row r="44" spans="1:6" x14ac:dyDescent="0.25">
      <c r="A44">
        <v>16</v>
      </c>
      <c r="B44">
        <f t="shared" si="7"/>
        <v>16.5</v>
      </c>
      <c r="C44">
        <v>2.02982</v>
      </c>
      <c r="D44">
        <f t="shared" si="4"/>
        <v>8.3333333333333329E-2</v>
      </c>
      <c r="E44">
        <f t="shared" si="5"/>
        <v>2.0109374999999998</v>
      </c>
      <c r="F44">
        <f t="shared" si="6"/>
        <v>8.25</v>
      </c>
    </row>
    <row r="45" spans="1:6" x14ac:dyDescent="0.25">
      <c r="A45">
        <v>17</v>
      </c>
      <c r="B45">
        <f t="shared" si="7"/>
        <v>17.5</v>
      </c>
      <c r="C45">
        <v>2.0424199999999999</v>
      </c>
      <c r="D45">
        <f t="shared" si="4"/>
        <v>2.7777777777777776E-2</v>
      </c>
      <c r="E45">
        <f t="shared" si="5"/>
        <v>2.0234375</v>
      </c>
      <c r="F45">
        <f t="shared" si="6"/>
        <v>8.75</v>
      </c>
    </row>
    <row r="46" spans="1:6" x14ac:dyDescent="0.25">
      <c r="A46">
        <v>18</v>
      </c>
      <c r="B46">
        <f t="shared" si="7"/>
        <v>18.5</v>
      </c>
      <c r="C46">
        <v>2.0424199999999999</v>
      </c>
      <c r="D46">
        <f t="shared" si="4"/>
        <v>2.7777777777777776E-2</v>
      </c>
      <c r="E46">
        <f t="shared" si="5"/>
        <v>2.0234375</v>
      </c>
      <c r="F46">
        <f t="shared" si="6"/>
        <v>9.25</v>
      </c>
    </row>
    <row r="47" spans="1:6" x14ac:dyDescent="0.25">
      <c r="A47">
        <v>19</v>
      </c>
      <c r="B47">
        <f t="shared" si="7"/>
        <v>19.5</v>
      </c>
      <c r="C47">
        <v>2.02982</v>
      </c>
      <c r="D47">
        <f t="shared" si="4"/>
        <v>8.3333333333333329E-2</v>
      </c>
      <c r="E47">
        <f t="shared" si="5"/>
        <v>2.0109374999999998</v>
      </c>
      <c r="F47">
        <f t="shared" si="6"/>
        <v>9.75</v>
      </c>
    </row>
    <row r="48" spans="1:6" x14ac:dyDescent="0.25">
      <c r="A48">
        <v>20</v>
      </c>
      <c r="B48">
        <f t="shared" si="7"/>
        <v>20.5</v>
      </c>
      <c r="C48">
        <v>2.0046200000000001</v>
      </c>
      <c r="D48">
        <f t="shared" si="4"/>
        <v>0.1388888888888889</v>
      </c>
      <c r="E48">
        <f t="shared" si="5"/>
        <v>1.9859374999999999</v>
      </c>
      <c r="F48">
        <f t="shared" si="6"/>
        <v>10.25</v>
      </c>
    </row>
    <row r="49" spans="1:6" x14ac:dyDescent="0.25">
      <c r="A49">
        <v>21</v>
      </c>
      <c r="B49">
        <f t="shared" si="7"/>
        <v>21.5</v>
      </c>
      <c r="C49">
        <v>1.9668300000000001</v>
      </c>
      <c r="D49">
        <f t="shared" si="4"/>
        <v>0.19444444444444445</v>
      </c>
      <c r="E49">
        <f t="shared" si="5"/>
        <v>1.9484374999999998</v>
      </c>
      <c r="F49">
        <f t="shared" si="6"/>
        <v>10.75</v>
      </c>
    </row>
    <row r="50" spans="1:6" x14ac:dyDescent="0.25">
      <c r="A50">
        <v>22</v>
      </c>
      <c r="B50">
        <f t="shared" si="7"/>
        <v>22.5</v>
      </c>
      <c r="C50">
        <v>1.9164300000000001</v>
      </c>
      <c r="D50">
        <f t="shared" si="4"/>
        <v>0.25</v>
      </c>
      <c r="E50">
        <f t="shared" si="5"/>
        <v>1.8984375</v>
      </c>
      <c r="F50">
        <f t="shared" si="6"/>
        <v>11.25</v>
      </c>
    </row>
    <row r="51" spans="1:6" x14ac:dyDescent="0.25">
      <c r="A51">
        <v>23</v>
      </c>
      <c r="B51">
        <f t="shared" si="7"/>
        <v>23.5</v>
      </c>
      <c r="C51">
        <v>1.8534200000000001</v>
      </c>
      <c r="D51">
        <f t="shared" si="4"/>
        <v>0.30555555555555558</v>
      </c>
      <c r="E51">
        <f t="shared" si="5"/>
        <v>1.8359374999999998</v>
      </c>
      <c r="F51">
        <f t="shared" si="6"/>
        <v>11.75</v>
      </c>
    </row>
    <row r="52" spans="1:6" x14ac:dyDescent="0.25">
      <c r="A52">
        <v>24</v>
      </c>
      <c r="B52">
        <f t="shared" si="7"/>
        <v>24.5</v>
      </c>
      <c r="C52">
        <v>1.77782</v>
      </c>
      <c r="D52">
        <f t="shared" si="4"/>
        <v>0.3611111111111111</v>
      </c>
      <c r="E52">
        <f t="shared" si="5"/>
        <v>1.7609375</v>
      </c>
      <c r="F52">
        <f t="shared" si="6"/>
        <v>12.25</v>
      </c>
    </row>
    <row r="53" spans="1:6" x14ac:dyDescent="0.25">
      <c r="A53">
        <v>25</v>
      </c>
      <c r="B53">
        <f t="shared" si="7"/>
        <v>25.5</v>
      </c>
      <c r="C53">
        <v>1.6896</v>
      </c>
      <c r="D53">
        <f t="shared" si="4"/>
        <v>0.41666666666666669</v>
      </c>
      <c r="E53">
        <f t="shared" si="5"/>
        <v>1.6734374999999999</v>
      </c>
      <c r="F53">
        <f t="shared" si="6"/>
        <v>12.75</v>
      </c>
    </row>
    <row r="54" spans="1:6" x14ac:dyDescent="0.25">
      <c r="A54">
        <v>26</v>
      </c>
      <c r="B54">
        <f t="shared" si="7"/>
        <v>26.5</v>
      </c>
      <c r="C54">
        <v>1.58877</v>
      </c>
      <c r="D54">
        <f t="shared" si="4"/>
        <v>0.47222222222222221</v>
      </c>
      <c r="E54">
        <f t="shared" si="5"/>
        <v>1.5734374999999998</v>
      </c>
      <c r="F54">
        <f t="shared" si="6"/>
        <v>13.25</v>
      </c>
    </row>
    <row r="55" spans="1:6" x14ac:dyDescent="0.25">
      <c r="A55">
        <v>27</v>
      </c>
      <c r="B55">
        <f t="shared" si="7"/>
        <v>27.5</v>
      </c>
      <c r="C55">
        <v>1.47532</v>
      </c>
      <c r="D55">
        <f t="shared" si="4"/>
        <v>0.52777777777777779</v>
      </c>
      <c r="E55">
        <f t="shared" si="5"/>
        <v>1.4609374999999998</v>
      </c>
      <c r="F55">
        <f t="shared" si="6"/>
        <v>13.75</v>
      </c>
    </row>
    <row r="56" spans="1:6" x14ac:dyDescent="0.25">
      <c r="A56">
        <v>28</v>
      </c>
      <c r="B56">
        <f t="shared" si="7"/>
        <v>28.5</v>
      </c>
      <c r="C56">
        <v>1.3492599999999999</v>
      </c>
      <c r="D56">
        <f t="shared" si="4"/>
        <v>0.58333333333333337</v>
      </c>
      <c r="E56">
        <f t="shared" si="5"/>
        <v>1.3359374999999998</v>
      </c>
      <c r="F56">
        <f t="shared" si="6"/>
        <v>14.25</v>
      </c>
    </row>
    <row r="57" spans="1:6" x14ac:dyDescent="0.25">
      <c r="A57">
        <v>29</v>
      </c>
      <c r="B57">
        <f t="shared" si="7"/>
        <v>29.5</v>
      </c>
      <c r="C57">
        <v>1.2105699999999999</v>
      </c>
      <c r="D57">
        <f t="shared" si="4"/>
        <v>0.63888888888888884</v>
      </c>
      <c r="E57">
        <f t="shared" si="5"/>
        <v>1.1984375</v>
      </c>
      <c r="F57">
        <f t="shared" si="6"/>
        <v>14.75</v>
      </c>
    </row>
    <row r="58" spans="1:6" x14ac:dyDescent="0.25">
      <c r="A58">
        <v>30</v>
      </c>
      <c r="B58">
        <f t="shared" si="7"/>
        <v>30.5</v>
      </c>
      <c r="C58">
        <v>1.0592600000000001</v>
      </c>
      <c r="D58">
        <f t="shared" si="4"/>
        <v>0.69444444444444442</v>
      </c>
      <c r="E58">
        <f t="shared" si="5"/>
        <v>1.0484374999999999</v>
      </c>
      <c r="F58">
        <f t="shared" si="6"/>
        <v>15.25</v>
      </c>
    </row>
    <row r="59" spans="1:6" x14ac:dyDescent="0.25">
      <c r="A59">
        <v>31</v>
      </c>
      <c r="B59">
        <f t="shared" si="7"/>
        <v>31.5</v>
      </c>
      <c r="C59">
        <v>0.89532999999999996</v>
      </c>
      <c r="D59">
        <f t="shared" si="4"/>
        <v>0.75</v>
      </c>
      <c r="E59">
        <f t="shared" si="5"/>
        <v>0.88593749999999993</v>
      </c>
      <c r="F59">
        <f t="shared" si="6"/>
        <v>15.75</v>
      </c>
    </row>
    <row r="60" spans="1:6" x14ac:dyDescent="0.25">
      <c r="A60">
        <v>32</v>
      </c>
      <c r="B60">
        <f t="shared" si="7"/>
        <v>32.5</v>
      </c>
      <c r="C60">
        <v>0.71877400000000002</v>
      </c>
      <c r="D60">
        <f t="shared" si="4"/>
        <v>0.80555555555555558</v>
      </c>
      <c r="E60">
        <f t="shared" si="5"/>
        <v>0.71093749999999989</v>
      </c>
      <c r="F60">
        <f t="shared" si="6"/>
        <v>16.25</v>
      </c>
    </row>
    <row r="61" spans="1:6" x14ac:dyDescent="0.25">
      <c r="A61">
        <v>33</v>
      </c>
      <c r="B61">
        <f t="shared" si="7"/>
        <v>33.5</v>
      </c>
      <c r="C61">
        <v>0.52959599999999996</v>
      </c>
      <c r="D61">
        <f t="shared" si="4"/>
        <v>0.86111111111111116</v>
      </c>
      <c r="E61">
        <f t="shared" si="5"/>
        <v>0.52343749999999967</v>
      </c>
      <c r="F61">
        <f t="shared" si="6"/>
        <v>16.75</v>
      </c>
    </row>
    <row r="62" spans="1:6" x14ac:dyDescent="0.25">
      <c r="A62">
        <v>34</v>
      </c>
      <c r="B62">
        <f t="shared" si="7"/>
        <v>34.5</v>
      </c>
      <c r="C62">
        <v>0.32779900000000001</v>
      </c>
      <c r="D62">
        <f t="shared" si="4"/>
        <v>0.91666666666666663</v>
      </c>
      <c r="E62">
        <f t="shared" si="5"/>
        <v>0.32343750000000021</v>
      </c>
      <c r="F62">
        <f t="shared" si="6"/>
        <v>17.25</v>
      </c>
    </row>
    <row r="63" spans="1:6" x14ac:dyDescent="0.25">
      <c r="A63">
        <v>35</v>
      </c>
      <c r="B63">
        <f t="shared" si="7"/>
        <v>35.5</v>
      </c>
      <c r="C63">
        <v>0.11339</v>
      </c>
      <c r="D63">
        <f t="shared" si="4"/>
        <v>0.97222222222222221</v>
      </c>
      <c r="E63">
        <f t="shared" si="5"/>
        <v>0.11093750000000015</v>
      </c>
      <c r="F63">
        <f t="shared" si="6"/>
        <v>17.75</v>
      </c>
    </row>
    <row r="64" spans="1:6" x14ac:dyDescent="0.25">
      <c r="B64">
        <v>36</v>
      </c>
      <c r="D64">
        <f t="shared" si="4"/>
        <v>1</v>
      </c>
      <c r="E64">
        <f t="shared" si="5"/>
        <v>0</v>
      </c>
      <c r="F64">
        <f t="shared" si="6"/>
        <v>18</v>
      </c>
    </row>
    <row r="66" spans="1:2" x14ac:dyDescent="0.25">
      <c r="A66" t="s">
        <v>88</v>
      </c>
      <c r="B66">
        <f>B64/2</f>
        <v>18</v>
      </c>
    </row>
    <row r="67" spans="1:2" x14ac:dyDescent="0.25">
      <c r="A67" t="s">
        <v>87</v>
      </c>
      <c r="B67">
        <v>2.0249999999999999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34" zoomScale="80" zoomScaleNormal="80" workbookViewId="0">
      <selection activeCell="T2" sqref="T2:T66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E2-32</f>
        <v>0</v>
      </c>
      <c r="G2" s="3">
        <f>F2/(2*PI())</f>
        <v>0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0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0</v>
      </c>
      <c r="R2" s="5">
        <f>Q2/$B$4</f>
        <v>0</v>
      </c>
      <c r="S2" s="13">
        <v>8.74661E-13</v>
      </c>
      <c r="T2" s="11">
        <f>S2/$B$4</f>
        <v>8.7466099999999996E-10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0</v>
      </c>
      <c r="Z2" s="2">
        <f>VALUE(M2)</f>
        <v>0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E3-32</f>
        <v>0</v>
      </c>
      <c r="G3" s="3">
        <f t="shared" ref="G3:G66" si="5">F3/(2*PI())</f>
        <v>0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0</v>
      </c>
      <c r="N3" s="5">
        <f t="shared" si="1"/>
        <v>-5.6815586406261722E-8</v>
      </c>
      <c r="O3" s="5">
        <f t="shared" ref="O3:O66" si="9">-$B$4*COS($B$1*F3)*SIN($B$2*K3)*EXP(-$B$5*($B$1^2+$B$2^2)*$B$6)</f>
        <v>-2.387325114466991E-5</v>
      </c>
      <c r="P3" s="5">
        <f t="shared" ref="P3:P66" si="10">O3/$B$4</f>
        <v>-2.387325114466991E-2</v>
      </c>
      <c r="Q3" s="5">
        <f t="shared" ref="Q3:Q66" si="11">$B$4*$B$1/$B$2*SIN($B$1*F3)*COS($B$2*K3)*EXP(-$B$5*($B$1^2+$B$2^2)*$B$6)</f>
        <v>0</v>
      </c>
      <c r="R3" s="5">
        <f t="shared" ref="R3:R66" si="12">Q3/$B$4</f>
        <v>0</v>
      </c>
      <c r="S3" s="13">
        <v>-2.3702000000000001E-5</v>
      </c>
      <c r="T3" s="11">
        <f t="shared" ref="T3:T66" si="13">S3/$B$4</f>
        <v>-2.3702000000000001E-2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0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0</v>
      </c>
      <c r="G4" s="3">
        <f t="shared" si="5"/>
        <v>0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0</v>
      </c>
      <c r="N4" s="5">
        <f t="shared" si="1"/>
        <v>-1.1151423839639562E-7</v>
      </c>
      <c r="O4" s="5">
        <f t="shared" si="9"/>
        <v>-4.7523604175698558E-5</v>
      </c>
      <c r="P4" s="5">
        <f t="shared" si="10"/>
        <v>-4.7523604175698557E-2</v>
      </c>
      <c r="Q4" s="5">
        <f t="shared" si="11"/>
        <v>0</v>
      </c>
      <c r="R4" s="5">
        <f t="shared" si="12"/>
        <v>0</v>
      </c>
      <c r="S4" s="13">
        <v>-4.7182599999999998E-5</v>
      </c>
      <c r="T4" s="11">
        <f t="shared" si="13"/>
        <v>-4.7182599999999998E-2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0</v>
      </c>
    </row>
    <row r="5" spans="1:26" x14ac:dyDescent="0.25">
      <c r="A5" s="2" t="s">
        <v>48</v>
      </c>
      <c r="B5" s="4">
        <v>0.25</v>
      </c>
      <c r="C5" s="12">
        <v>32</v>
      </c>
      <c r="D5" s="12">
        <v>32.5</v>
      </c>
      <c r="E5" s="12">
        <f t="shared" si="3"/>
        <v>32</v>
      </c>
      <c r="F5" s="4">
        <f t="shared" si="4"/>
        <v>0</v>
      </c>
      <c r="G5" s="3">
        <f t="shared" si="5"/>
        <v>0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0</v>
      </c>
      <c r="N5" s="5">
        <f t="shared" si="1"/>
        <v>-1.6205789799656103E-7</v>
      </c>
      <c r="O5" s="5">
        <f t="shared" si="9"/>
        <v>-7.0730242119075123E-5</v>
      </c>
      <c r="P5" s="5">
        <f t="shared" si="10"/>
        <v>-7.0730242119075123E-2</v>
      </c>
      <c r="Q5" s="5">
        <f t="shared" si="11"/>
        <v>0</v>
      </c>
      <c r="R5" s="5">
        <f t="shared" si="12"/>
        <v>0</v>
      </c>
      <c r="S5" s="13">
        <v>-7.0222799999999995E-5</v>
      </c>
      <c r="T5" s="11">
        <f t="shared" si="13"/>
        <v>-7.0222799999999988E-2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0</v>
      </c>
    </row>
    <row r="6" spans="1:26" x14ac:dyDescent="0.25">
      <c r="A6" s="2" t="s">
        <v>49</v>
      </c>
      <c r="B6" s="4">
        <v>299</v>
      </c>
      <c r="C6" s="12">
        <v>32</v>
      </c>
      <c r="D6" s="12">
        <v>32.5</v>
      </c>
      <c r="E6" s="12">
        <f t="shared" si="3"/>
        <v>32</v>
      </c>
      <c r="F6" s="4">
        <f t="shared" si="4"/>
        <v>0</v>
      </c>
      <c r="G6" s="3">
        <f t="shared" si="5"/>
        <v>0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0</v>
      </c>
      <c r="N6" s="5">
        <f t="shared" si="1"/>
        <v>-2.0656332120115105E-7</v>
      </c>
      <c r="O6" s="5">
        <f t="shared" si="9"/>
        <v>-9.3276490849009692E-5</v>
      </c>
      <c r="P6" s="5">
        <f t="shared" si="10"/>
        <v>-9.3276490849009686E-2</v>
      </c>
      <c r="Q6" s="5">
        <f t="shared" si="11"/>
        <v>0</v>
      </c>
      <c r="R6" s="5">
        <f t="shared" si="12"/>
        <v>0</v>
      </c>
      <c r="S6" s="13">
        <v>-9.2607299999999997E-5</v>
      </c>
      <c r="T6" s="11">
        <f t="shared" si="13"/>
        <v>-9.260729999999999E-2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0</v>
      </c>
    </row>
    <row r="7" spans="1:26" x14ac:dyDescent="0.25">
      <c r="A7" s="2" t="s">
        <v>50</v>
      </c>
      <c r="B7" s="4">
        <f>LN(2)/(B5*(B1^2+B2^2))</f>
        <v>148.3619159822926</v>
      </c>
      <c r="C7" s="12">
        <v>32</v>
      </c>
      <c r="D7" s="12">
        <v>32.5</v>
      </c>
      <c r="E7" s="12">
        <f t="shared" si="3"/>
        <v>32</v>
      </c>
      <c r="F7" s="4">
        <f t="shared" si="4"/>
        <v>0</v>
      </c>
      <c r="G7" s="3">
        <f t="shared" si="5"/>
        <v>0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0</v>
      </c>
      <c r="N7" s="5">
        <f t="shared" si="1"/>
        <v>-2.433722471693385E-7</v>
      </c>
      <c r="O7" s="5">
        <f t="shared" si="9"/>
        <v>-1.149518421158661E-4</v>
      </c>
      <c r="P7" s="5">
        <f t="shared" si="10"/>
        <v>-0.11495184211586609</v>
      </c>
      <c r="Q7" s="5">
        <f t="shared" si="11"/>
        <v>0</v>
      </c>
      <c r="R7" s="5">
        <f t="shared" si="12"/>
        <v>0</v>
      </c>
      <c r="S7">
        <v>-1.14127E-4</v>
      </c>
      <c r="T7" s="11">
        <f t="shared" si="13"/>
        <v>-0.11412699999999999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0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0</v>
      </c>
      <c r="G8" s="3">
        <f t="shared" si="5"/>
        <v>0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0</v>
      </c>
      <c r="N8" s="5">
        <f t="shared" si="1"/>
        <v>-2.7111318460566139E-7</v>
      </c>
      <c r="O8" s="5">
        <f t="shared" si="9"/>
        <v>-1.3555391900497044E-4</v>
      </c>
      <c r="P8" s="5">
        <f t="shared" si="10"/>
        <v>-0.13555391900497044</v>
      </c>
      <c r="Q8" s="5">
        <f t="shared" si="11"/>
        <v>0</v>
      </c>
      <c r="R8" s="5">
        <f t="shared" si="12"/>
        <v>0</v>
      </c>
      <c r="S8">
        <v>-1.3458099999999999E-4</v>
      </c>
      <c r="T8" s="11">
        <f t="shared" si="13"/>
        <v>-0.13458099999999998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0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0</v>
      </c>
      <c r="G9" s="3">
        <f t="shared" si="5"/>
        <v>0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0</v>
      </c>
      <c r="N9" s="5">
        <f t="shared" si="1"/>
        <v>-2.8875251317969343E-7</v>
      </c>
      <c r="O9" s="5">
        <f t="shared" si="9"/>
        <v>-1.5489036547533579E-4</v>
      </c>
      <c r="P9" s="5">
        <f t="shared" si="10"/>
        <v>-0.15489036547533577</v>
      </c>
      <c r="Q9" s="5">
        <f t="shared" si="11"/>
        <v>0</v>
      </c>
      <c r="R9" s="5">
        <f t="shared" si="12"/>
        <v>0</v>
      </c>
      <c r="S9">
        <v>-1.5377899999999999E-4</v>
      </c>
      <c r="T9" s="11">
        <f t="shared" si="13"/>
        <v>-0.153779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0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0</v>
      </c>
      <c r="G10" s="3">
        <f t="shared" si="5"/>
        <v>0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0</v>
      </c>
      <c r="N10" s="5">
        <f t="shared" si="1"/>
        <v>-2.9563299595879547E-7</v>
      </c>
      <c r="O10" s="5">
        <f t="shared" si="9"/>
        <v>-1.7278064233618962E-4</v>
      </c>
      <c r="P10" s="5">
        <f t="shared" si="10"/>
        <v>-0.17278064233618962</v>
      </c>
      <c r="Q10" s="5">
        <f t="shared" si="11"/>
        <v>0</v>
      </c>
      <c r="R10" s="5">
        <f t="shared" si="12"/>
        <v>0</v>
      </c>
      <c r="S10">
        <v>-1.7154099999999999E-4</v>
      </c>
      <c r="T10" s="11">
        <f t="shared" si="13"/>
        <v>-0.171541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0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0</v>
      </c>
      <c r="G11" s="3">
        <f t="shared" si="5"/>
        <v>0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0</v>
      </c>
      <c r="N11" s="5">
        <f t="shared" si="1"/>
        <v>-2.9149826789041824E-7</v>
      </c>
      <c r="O11" s="5">
        <f t="shared" si="9"/>
        <v>-1.8905771289275418E-4</v>
      </c>
      <c r="P11" s="5">
        <f t="shared" si="10"/>
        <v>-0.18905771289275417</v>
      </c>
      <c r="Q11" s="5">
        <f t="shared" si="11"/>
        <v>0</v>
      </c>
      <c r="R11" s="5">
        <f t="shared" si="12"/>
        <v>0</v>
      </c>
      <c r="S11">
        <v>-1.87701E-4</v>
      </c>
      <c r="T11" s="11">
        <f t="shared" si="13"/>
        <v>-0.18770100000000001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0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0</v>
      </c>
      <c r="G12" s="3">
        <f t="shared" si="5"/>
        <v>0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0</v>
      </c>
      <c r="N12" s="5">
        <f t="shared" si="1"/>
        <v>-2.7650238789928503E-7</v>
      </c>
      <c r="O12" s="5">
        <f t="shared" si="9"/>
        <v>-2.0356960252286015E-4</v>
      </c>
      <c r="P12" s="5">
        <f t="shared" si="10"/>
        <v>-0.20356960252286016</v>
      </c>
      <c r="Q12" s="5">
        <f t="shared" si="11"/>
        <v>0</v>
      </c>
      <c r="R12" s="5">
        <f t="shared" si="12"/>
        <v>0</v>
      </c>
      <c r="S12">
        <v>-2.0210900000000001E-4</v>
      </c>
      <c r="T12" s="11">
        <f t="shared" si="13"/>
        <v>-0.20210900000000001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0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0</v>
      </c>
      <c r="G13" s="3">
        <f t="shared" si="5"/>
        <v>0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0</v>
      </c>
      <c r="N13" s="5">
        <f t="shared" si="1"/>
        <v>-2.5120409869072256E-7</v>
      </c>
      <c r="O13" s="5">
        <f t="shared" si="9"/>
        <v>-2.1618081762304656E-4</v>
      </c>
      <c r="P13" s="5">
        <f t="shared" si="10"/>
        <v>-0.21618081762304656</v>
      </c>
      <c r="Q13" s="5">
        <f t="shared" si="11"/>
        <v>0</v>
      </c>
      <c r="R13" s="5">
        <f t="shared" si="12"/>
        <v>0</v>
      </c>
      <c r="S13">
        <v>-2.1463E-4</v>
      </c>
      <c r="T13" s="11">
        <f t="shared" si="13"/>
        <v>-0.21462999999999999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0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0</v>
      </c>
      <c r="G14" s="3">
        <f t="shared" si="5"/>
        <v>0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0</v>
      </c>
      <c r="N14" s="5">
        <f t="shared" si="1"/>
        <v>-2.1654600813841904E-7</v>
      </c>
      <c r="O14" s="5">
        <f t="shared" si="9"/>
        <v>-2.2677361067582942E-4</v>
      </c>
      <c r="P14" s="5">
        <f t="shared" si="10"/>
        <v>-0.22677361067582941</v>
      </c>
      <c r="Q14" s="5">
        <f t="shared" si="11"/>
        <v>0</v>
      </c>
      <c r="R14" s="5">
        <f t="shared" si="12"/>
        <v>0</v>
      </c>
      <c r="S14">
        <v>-2.25147E-4</v>
      </c>
      <c r="T14" s="11">
        <f t="shared" si="13"/>
        <v>-0.22514699999999999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0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0</v>
      </c>
      <c r="G15" s="3">
        <f t="shared" si="5"/>
        <v>0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0</v>
      </c>
      <c r="N15" s="5">
        <f t="shared" si="1"/>
        <v>-1.7381946795285092E-7</v>
      </c>
      <c r="O15" s="5">
        <f t="shared" si="9"/>
        <v>-2.3524907962654728E-4</v>
      </c>
      <c r="P15" s="5">
        <f t="shared" si="10"/>
        <v>-0.23524907962654729</v>
      </c>
      <c r="Q15" s="5">
        <f t="shared" si="11"/>
        <v>0</v>
      </c>
      <c r="R15" s="5">
        <f t="shared" si="12"/>
        <v>0</v>
      </c>
      <c r="S15">
        <v>-2.33561E-4</v>
      </c>
      <c r="T15" s="11">
        <f t="shared" si="13"/>
        <v>-0.23356099999999999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0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0</v>
      </c>
      <c r="G16" s="3">
        <f t="shared" si="5"/>
        <v>0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0</v>
      </c>
      <c r="N16" s="5">
        <f t="shared" si="1"/>
        <v>-1.2461645824233115E-7</v>
      </c>
      <c r="O16" s="5">
        <f t="shared" si="9"/>
        <v>-2.4152809130519775E-4</v>
      </c>
      <c r="P16" s="5">
        <f t="shared" si="10"/>
        <v>-0.24152809130519773</v>
      </c>
      <c r="Q16" s="5">
        <f t="shared" si="11"/>
        <v>0</v>
      </c>
      <c r="R16" s="5">
        <f t="shared" si="12"/>
        <v>0</v>
      </c>
      <c r="S16">
        <v>-2.39795E-4</v>
      </c>
      <c r="T16" s="11">
        <f t="shared" si="13"/>
        <v>-0.23979500000000001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0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0</v>
      </c>
      <c r="G17" s="3">
        <f t="shared" si="5"/>
        <v>0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0</v>
      </c>
      <c r="N17" s="5">
        <f t="shared" si="1"/>
        <v>-7.0770270735795913E-8</v>
      </c>
      <c r="O17" s="5">
        <f t="shared" si="9"/>
        <v>-2.455520202715247E-4</v>
      </c>
      <c r="P17" s="5">
        <f t="shared" si="10"/>
        <v>-0.2455520202715247</v>
      </c>
      <c r="Q17" s="5">
        <f t="shared" si="11"/>
        <v>0</v>
      </c>
      <c r="R17" s="5">
        <f t="shared" si="12"/>
        <v>0</v>
      </c>
      <c r="S17">
        <v>-2.4379E-4</v>
      </c>
      <c r="T17" s="11">
        <f t="shared" si="13"/>
        <v>-0.24378999999999998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0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0</v>
      </c>
      <c r="G18" s="3">
        <f t="shared" si="5"/>
        <v>0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0</v>
      </c>
      <c r="N18" s="5">
        <f t="shared" si="1"/>
        <v>-1.4287200795485798E-8</v>
      </c>
      <c r="O18" s="5">
        <f t="shared" si="9"/>
        <v>-2.4728329618495796E-4</v>
      </c>
      <c r="P18" s="5">
        <f t="shared" si="10"/>
        <v>-0.24728329618495795</v>
      </c>
      <c r="Q18" s="5">
        <f t="shared" si="11"/>
        <v>0</v>
      </c>
      <c r="R18" s="5">
        <f t="shared" si="12"/>
        <v>0</v>
      </c>
      <c r="S18">
        <v>-2.4550899999999998E-4</v>
      </c>
      <c r="T18" s="11">
        <f t="shared" si="13"/>
        <v>-0.24550899999999998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0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0</v>
      </c>
      <c r="G19" s="3">
        <f t="shared" si="5"/>
        <v>0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0</v>
      </c>
      <c r="N19" s="5">
        <f t="shared" si="1"/>
        <v>4.2728206642105862E-8</v>
      </c>
      <c r="O19" s="5">
        <f t="shared" si="9"/>
        <v>-2.4670575458876073E-4</v>
      </c>
      <c r="P19" s="5">
        <f t="shared" si="10"/>
        <v>-0.24670575458876073</v>
      </c>
      <c r="Q19" s="5">
        <f t="shared" si="11"/>
        <v>0</v>
      </c>
      <c r="R19" s="5">
        <f t="shared" si="12"/>
        <v>0</v>
      </c>
      <c r="S19">
        <v>-2.4493600000000001E-4</v>
      </c>
      <c r="T19" s="11">
        <f t="shared" si="13"/>
        <v>-0.24493600000000001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0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0</v>
      </c>
      <c r="G20" s="3">
        <f t="shared" si="5"/>
        <v>0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0</v>
      </c>
      <c r="N20" s="5">
        <f t="shared" si="1"/>
        <v>9.8151571879634514E-8</v>
      </c>
      <c r="O20" s="5">
        <f t="shared" si="9"/>
        <v>-2.4382478783320651E-4</v>
      </c>
      <c r="P20" s="5">
        <f t="shared" si="10"/>
        <v>-0.24382478783320652</v>
      </c>
      <c r="Q20" s="5">
        <f t="shared" si="11"/>
        <v>0</v>
      </c>
      <c r="R20" s="5">
        <f t="shared" si="12"/>
        <v>0</v>
      </c>
      <c r="S20">
        <v>-2.4207499999999999E-4</v>
      </c>
      <c r="T20" s="11">
        <f t="shared" si="13"/>
        <v>-0.24207499999999998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0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0</v>
      </c>
      <c r="G21" s="3">
        <f t="shared" si="5"/>
        <v>0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0</v>
      </c>
      <c r="N21" s="5">
        <f t="shared" si="1"/>
        <v>1.4991783431049127E-7</v>
      </c>
      <c r="O21" s="5">
        <f t="shared" si="9"/>
        <v>-2.3866729472865787E-4</v>
      </c>
      <c r="P21" s="5">
        <f t="shared" si="10"/>
        <v>-0.23866729472865786</v>
      </c>
      <c r="Q21" s="5">
        <f t="shared" si="11"/>
        <v>0</v>
      </c>
      <c r="R21" s="5">
        <f t="shared" si="12"/>
        <v>0</v>
      </c>
      <c r="S21">
        <v>-2.3695500000000001E-4</v>
      </c>
      <c r="T21" s="11">
        <f t="shared" si="13"/>
        <v>-0.236955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0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0</v>
      </c>
      <c r="G22" s="3">
        <f t="shared" si="5"/>
        <v>0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0</v>
      </c>
      <c r="N22" s="5">
        <f t="shared" si="1"/>
        <v>1.960981960560346E-7</v>
      </c>
      <c r="O22" s="5">
        <f t="shared" si="9"/>
        <v>-2.3128142939862122E-4</v>
      </c>
      <c r="P22" s="5">
        <f t="shared" si="10"/>
        <v>-0.2312814293986212</v>
      </c>
      <c r="Q22" s="5">
        <f t="shared" si="11"/>
        <v>0</v>
      </c>
      <c r="R22" s="5">
        <f t="shared" si="12"/>
        <v>0</v>
      </c>
      <c r="S22">
        <v>-2.2962199999999999E-4</v>
      </c>
      <c r="T22" s="11">
        <f t="shared" si="13"/>
        <v>-0.22962199999999999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0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0</v>
      </c>
      <c r="G23" s="3">
        <f t="shared" si="5"/>
        <v>0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0</v>
      </c>
      <c r="N23" s="5">
        <f t="shared" si="1"/>
        <v>2.3497198848795297E-7</v>
      </c>
      <c r="O23" s="5">
        <f t="shared" si="9"/>
        <v>-2.2173615167767036E-4</v>
      </c>
      <c r="P23" s="5">
        <f t="shared" si="10"/>
        <v>-0.22173615167767036</v>
      </c>
      <c r="Q23" s="5">
        <f t="shared" si="11"/>
        <v>0</v>
      </c>
      <c r="R23" s="5">
        <f t="shared" si="12"/>
        <v>0</v>
      </c>
      <c r="S23">
        <v>-2.2014499999999999E-4</v>
      </c>
      <c r="T23" s="11">
        <f t="shared" si="13"/>
        <v>-0.22014499999999998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0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0</v>
      </c>
      <c r="G24" s="3">
        <f t="shared" si="5"/>
        <v>0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0</v>
      </c>
      <c r="N24" s="5">
        <f t="shared" si="1"/>
        <v>2.6509078390726772E-7</v>
      </c>
      <c r="O24" s="5">
        <f t="shared" si="9"/>
        <v>-2.1012058325205104E-4</v>
      </c>
      <c r="P24" s="5">
        <f t="shared" si="10"/>
        <v>-0.21012058325205105</v>
      </c>
      <c r="Q24" s="5">
        <f t="shared" si="11"/>
        <v>0</v>
      </c>
      <c r="R24" s="5">
        <f t="shared" si="12"/>
        <v>0</v>
      </c>
      <c r="S24">
        <v>-2.0861299999999999E-4</v>
      </c>
      <c r="T24" s="11">
        <f t="shared" si="13"/>
        <v>-0.20861299999999999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0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0</v>
      </c>
      <c r="G25" s="3">
        <f t="shared" si="5"/>
        <v>0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0</v>
      </c>
      <c r="N25" s="5">
        <f t="shared" si="1"/>
        <v>2.8533236359498974E-7</v>
      </c>
      <c r="O25" s="5">
        <f t="shared" si="9"/>
        <v>-1.9654317555450903E-4</v>
      </c>
      <c r="P25" s="5">
        <f t="shared" si="10"/>
        <v>-0.19654317555450904</v>
      </c>
      <c r="Q25" s="5">
        <f t="shared" si="11"/>
        <v>0</v>
      </c>
      <c r="R25" s="5">
        <f t="shared" si="12"/>
        <v>0</v>
      </c>
      <c r="S25">
        <v>-1.95133E-4</v>
      </c>
      <c r="T25" s="11">
        <f t="shared" si="13"/>
        <v>-0.195133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0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0</v>
      </c>
      <c r="G26" s="3">
        <f t="shared" si="5"/>
        <v>0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0</v>
      </c>
      <c r="N26" s="5">
        <f t="shared" si="1"/>
        <v>2.9494253139847632E-7</v>
      </c>
      <c r="O26" s="5">
        <f t="shared" si="9"/>
        <v>-1.8113069718248364E-4</v>
      </c>
      <c r="P26" s="5">
        <f t="shared" si="10"/>
        <v>-0.18113069718248365</v>
      </c>
      <c r="Q26" s="5">
        <f t="shared" si="11"/>
        <v>0</v>
      </c>
      <c r="R26" s="5">
        <f t="shared" si="12"/>
        <v>0</v>
      </c>
      <c r="S26">
        <v>-1.7983100000000001E-4</v>
      </c>
      <c r="T26" s="11">
        <f t="shared" si="13"/>
        <v>-0.17983099999999999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0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0</v>
      </c>
      <c r="G27" s="3">
        <f t="shared" si="5"/>
        <v>0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0</v>
      </c>
      <c r="N27" s="5">
        <f t="shared" si="1"/>
        <v>2.9356321488981155E-7</v>
      </c>
      <c r="O27" s="5">
        <f t="shared" si="9"/>
        <v>-1.6402705029386862E-4</v>
      </c>
      <c r="P27" s="5">
        <f t="shared" si="10"/>
        <v>-0.1640270502938686</v>
      </c>
      <c r="Q27" s="5">
        <f t="shared" si="11"/>
        <v>0</v>
      </c>
      <c r="R27" s="5">
        <f t="shared" si="12"/>
        <v>0</v>
      </c>
      <c r="S27">
        <v>-1.6285E-4</v>
      </c>
      <c r="T27" s="11">
        <f t="shared" si="13"/>
        <v>-0.16284999999999999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0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0</v>
      </c>
      <c r="G28" s="3">
        <f t="shared" si="5"/>
        <v>0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0</v>
      </c>
      <c r="N28" s="5">
        <f t="shared" si="1"/>
        <v>2.8124580705413588E-7</v>
      </c>
      <c r="O28" s="5">
        <f t="shared" si="9"/>
        <v>-1.4539192703133668E-4</v>
      </c>
      <c r="P28" s="5">
        <f t="shared" si="10"/>
        <v>-0.14539192703133669</v>
      </c>
      <c r="Q28" s="5">
        <f t="shared" si="11"/>
        <v>0</v>
      </c>
      <c r="R28" s="5">
        <f t="shared" si="12"/>
        <v>0</v>
      </c>
      <c r="S28">
        <v>-1.44349E-4</v>
      </c>
      <c r="T28" s="11">
        <f t="shared" si="13"/>
        <v>-0.14434900000000001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0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0</v>
      </c>
      <c r="G29" s="3">
        <f t="shared" si="5"/>
        <v>0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0</v>
      </c>
      <c r="N29" s="5">
        <f t="shared" si="1"/>
        <v>2.5844925139998539E-7</v>
      </c>
      <c r="O29" s="5">
        <f t="shared" si="9"/>
        <v>-1.2539931851983033E-4</v>
      </c>
      <c r="P29" s="5">
        <f t="shared" si="10"/>
        <v>-0.12539931851983033</v>
      </c>
      <c r="Q29" s="5">
        <f t="shared" si="11"/>
        <v>0</v>
      </c>
      <c r="R29" s="5">
        <f t="shared" si="12"/>
        <v>0</v>
      </c>
      <c r="S29">
        <v>-1.2449999999999999E-4</v>
      </c>
      <c r="T29" s="11">
        <f t="shared" si="13"/>
        <v>-0.12449999999999999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0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0</v>
      </c>
      <c r="G30" s="3">
        <f t="shared" si="5"/>
        <v>0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0</v>
      </c>
      <c r="N30" s="5">
        <f t="shared" si="1"/>
        <v>2.2602294183994543E-7</v>
      </c>
      <c r="O30" s="5">
        <f t="shared" si="9"/>
        <v>-1.0423589035830699E-4</v>
      </c>
      <c r="P30" s="5">
        <f t="shared" si="10"/>
        <v>-0.10423589035830698</v>
      </c>
      <c r="Q30" s="5">
        <f t="shared" si="11"/>
        <v>0</v>
      </c>
      <c r="R30" s="5">
        <f t="shared" si="12"/>
        <v>0</v>
      </c>
      <c r="S30">
        <v>-1.03488E-4</v>
      </c>
      <c r="T30" s="11">
        <f t="shared" si="13"/>
        <v>-0.103488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0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0</v>
      </c>
      <c r="G31" s="3">
        <f t="shared" si="5"/>
        <v>0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0</v>
      </c>
      <c r="N31" s="5">
        <f t="shared" si="1"/>
        <v>1.8517507448775155E-7</v>
      </c>
      <c r="O31" s="5">
        <f t="shared" si="9"/>
        <v>-8.2099239773336143E-5</v>
      </c>
      <c r="P31" s="5">
        <f t="shared" si="10"/>
        <v>-8.2099239773336136E-2</v>
      </c>
      <c r="Q31" s="5">
        <f t="shared" si="11"/>
        <v>0</v>
      </c>
      <c r="R31" s="5">
        <f t="shared" si="12"/>
        <v>0</v>
      </c>
      <c r="S31" s="13">
        <v>-8.1510199999999998E-5</v>
      </c>
      <c r="T31" s="11">
        <f t="shared" si="13"/>
        <v>-8.1510199999999991E-2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0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0</v>
      </c>
      <c r="G32" s="3">
        <f t="shared" si="5"/>
        <v>0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0</v>
      </c>
      <c r="N32" s="5">
        <f t="shared" si="1"/>
        <v>1.3742763057589483E-7</v>
      </c>
      <c r="O32" s="5">
        <f t="shared" si="9"/>
        <v>-5.9196050707034837E-5</v>
      </c>
      <c r="P32" s="5">
        <f t="shared" si="10"/>
        <v>-5.9196050707034834E-2</v>
      </c>
      <c r="Q32" s="5">
        <f t="shared" si="11"/>
        <v>0</v>
      </c>
      <c r="R32" s="5">
        <f t="shared" si="12"/>
        <v>0</v>
      </c>
      <c r="S32" s="13">
        <v>-5.8771299999999998E-5</v>
      </c>
      <c r="T32" s="11">
        <f t="shared" si="13"/>
        <v>-5.8771299999999999E-2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0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0</v>
      </c>
      <c r="G33" s="3">
        <f t="shared" si="5"/>
        <v>0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0</v>
      </c>
      <c r="N33" s="5">
        <f t="shared" si="1"/>
        <v>8.4559667818861446E-8</v>
      </c>
      <c r="O33" s="5">
        <f t="shared" si="9"/>
        <v>-3.5740164064787363E-5</v>
      </c>
      <c r="P33" s="5">
        <f t="shared" si="10"/>
        <v>-3.5740164064787361E-2</v>
      </c>
      <c r="Q33" s="5">
        <f t="shared" si="11"/>
        <v>0</v>
      </c>
      <c r="R33" s="5">
        <f t="shared" si="12"/>
        <v>0</v>
      </c>
      <c r="S33" s="13">
        <v>-3.54837E-5</v>
      </c>
      <c r="T33" s="11">
        <f t="shared" si="13"/>
        <v>-3.54837E-2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0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0</v>
      </c>
      <c r="G34" s="3">
        <f t="shared" si="5"/>
        <v>0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0</v>
      </c>
      <c r="N34" s="5">
        <f t="shared" ref="N34:N66" si="16">-0.5*$B$1^2/$B$2*$B$3*SIN(2*$B$2*K34)*EXP(-2*$B$5*($B$1^2+$B$2^2)*$B$6)</f>
        <v>2.8541033171511335E-8</v>
      </c>
      <c r="O34" s="5">
        <f t="shared" si="9"/>
        <v>-1.1950581140328801E-5</v>
      </c>
      <c r="P34" s="5">
        <f t="shared" si="10"/>
        <v>-1.1950581140328801E-2</v>
      </c>
      <c r="Q34" s="5">
        <f t="shared" si="11"/>
        <v>0</v>
      </c>
      <c r="R34" s="5">
        <f t="shared" si="12"/>
        <v>0</v>
      </c>
      <c r="S34" s="13">
        <v>-1.18648E-5</v>
      </c>
      <c r="T34" s="11">
        <f t="shared" si="13"/>
        <v>-1.18648E-2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0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0</v>
      </c>
      <c r="G35" s="3">
        <f t="shared" si="5"/>
        <v>0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0</v>
      </c>
      <c r="N35" s="5">
        <f t="shared" si="16"/>
        <v>-2.8541033171510932E-8</v>
      </c>
      <c r="O35" s="5">
        <f t="shared" si="9"/>
        <v>1.1950581140328629E-5</v>
      </c>
      <c r="P35" s="5">
        <f t="shared" si="10"/>
        <v>1.1950581140328629E-2</v>
      </c>
      <c r="Q35" s="5">
        <f t="shared" si="11"/>
        <v>0</v>
      </c>
      <c r="R35" s="5">
        <f t="shared" si="12"/>
        <v>0</v>
      </c>
      <c r="S35" s="13">
        <v>1.18648E-5</v>
      </c>
      <c r="T35" s="11">
        <f t="shared" si="13"/>
        <v>1.18648E-2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0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0</v>
      </c>
      <c r="G36" s="3">
        <f t="shared" si="5"/>
        <v>0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0</v>
      </c>
      <c r="N36" s="5">
        <f t="shared" si="16"/>
        <v>-8.4559667818861327E-8</v>
      </c>
      <c r="O36" s="5">
        <f t="shared" si="9"/>
        <v>3.5740164064787302E-5</v>
      </c>
      <c r="P36" s="5">
        <f t="shared" si="10"/>
        <v>3.5740164064787298E-2</v>
      </c>
      <c r="Q36" s="5">
        <f t="shared" si="11"/>
        <v>0</v>
      </c>
      <c r="R36" s="5">
        <f t="shared" si="12"/>
        <v>0</v>
      </c>
      <c r="S36" s="13">
        <v>3.54837E-5</v>
      </c>
      <c r="T36" s="11">
        <f t="shared" si="13"/>
        <v>3.54837E-2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0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0</v>
      </c>
      <c r="G37" s="3">
        <f t="shared" si="5"/>
        <v>0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0</v>
      </c>
      <c r="N37" s="5">
        <f t="shared" si="16"/>
        <v>-1.3742763057589448E-7</v>
      </c>
      <c r="O37" s="5">
        <f t="shared" si="9"/>
        <v>5.9196050707034675E-5</v>
      </c>
      <c r="P37" s="5">
        <f t="shared" si="10"/>
        <v>5.9196050707034674E-2</v>
      </c>
      <c r="Q37" s="5">
        <f t="shared" si="11"/>
        <v>0</v>
      </c>
      <c r="R37" s="5">
        <f t="shared" si="12"/>
        <v>0</v>
      </c>
      <c r="S37" s="13">
        <v>5.8771299999999998E-5</v>
      </c>
      <c r="T37" s="11">
        <f t="shared" si="13"/>
        <v>5.8771299999999999E-2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0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0</v>
      </c>
      <c r="G38" s="3">
        <f t="shared" si="5"/>
        <v>0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0</v>
      </c>
      <c r="N38" s="5">
        <f t="shared" si="16"/>
        <v>-1.8517507448775147E-7</v>
      </c>
      <c r="O38" s="5">
        <f t="shared" si="9"/>
        <v>8.2099239773336088E-5</v>
      </c>
      <c r="P38" s="5">
        <f t="shared" si="10"/>
        <v>8.209923977333608E-2</v>
      </c>
      <c r="Q38" s="5">
        <f t="shared" si="11"/>
        <v>0</v>
      </c>
      <c r="R38" s="5">
        <f t="shared" si="12"/>
        <v>0</v>
      </c>
      <c r="S38" s="13">
        <v>8.1510199999999998E-5</v>
      </c>
      <c r="T38" s="11">
        <f t="shared" si="13"/>
        <v>8.1510199999999991E-2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0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0</v>
      </c>
      <c r="G39" s="3">
        <f t="shared" si="5"/>
        <v>0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0</v>
      </c>
      <c r="N39" s="5">
        <f t="shared" si="16"/>
        <v>-2.2602294183994517E-7</v>
      </c>
      <c r="O39" s="5">
        <f t="shared" si="9"/>
        <v>1.0423589035830682E-4</v>
      </c>
      <c r="P39" s="5">
        <f t="shared" si="10"/>
        <v>0.10423589035830683</v>
      </c>
      <c r="Q39" s="5">
        <f t="shared" si="11"/>
        <v>0</v>
      </c>
      <c r="R39" s="5">
        <f t="shared" si="12"/>
        <v>0</v>
      </c>
      <c r="S39">
        <v>1.03488E-4</v>
      </c>
      <c r="T39" s="11">
        <f t="shared" si="13"/>
        <v>0.103488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0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0</v>
      </c>
      <c r="G40" s="3">
        <f t="shared" si="5"/>
        <v>0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0</v>
      </c>
      <c r="N40" s="5">
        <f t="shared" si="16"/>
        <v>-2.5844925139998523E-7</v>
      </c>
      <c r="O40" s="5">
        <f t="shared" si="9"/>
        <v>1.2539931851983019E-4</v>
      </c>
      <c r="P40" s="5">
        <f t="shared" si="10"/>
        <v>0.12539931851983019</v>
      </c>
      <c r="Q40" s="5">
        <f t="shared" si="11"/>
        <v>0</v>
      </c>
      <c r="R40" s="5">
        <f t="shared" si="12"/>
        <v>0</v>
      </c>
      <c r="S40">
        <v>1.2449999999999999E-4</v>
      </c>
      <c r="T40" s="11">
        <f t="shared" si="13"/>
        <v>0.12449999999999999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0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0</v>
      </c>
      <c r="G41" s="3">
        <f t="shared" si="5"/>
        <v>0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0</v>
      </c>
      <c r="N41" s="5">
        <f t="shared" si="16"/>
        <v>-2.8124580705413583E-7</v>
      </c>
      <c r="O41" s="5">
        <f t="shared" si="9"/>
        <v>1.4539192703133663E-4</v>
      </c>
      <c r="P41" s="5">
        <f t="shared" si="10"/>
        <v>0.14539192703133663</v>
      </c>
      <c r="Q41" s="5">
        <f t="shared" si="11"/>
        <v>0</v>
      </c>
      <c r="R41" s="5">
        <f t="shared" si="12"/>
        <v>0</v>
      </c>
      <c r="S41">
        <v>1.44349E-4</v>
      </c>
      <c r="T41" s="11">
        <f t="shared" si="13"/>
        <v>0.14434900000000001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0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0</v>
      </c>
      <c r="G42" s="3">
        <f t="shared" si="5"/>
        <v>0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0</v>
      </c>
      <c r="N42" s="5">
        <f t="shared" si="16"/>
        <v>-2.935632148898115E-7</v>
      </c>
      <c r="O42" s="5">
        <f t="shared" si="9"/>
        <v>1.6402705029386848E-4</v>
      </c>
      <c r="P42" s="5">
        <f t="shared" si="10"/>
        <v>0.16402705029386849</v>
      </c>
      <c r="Q42" s="5">
        <f t="shared" si="11"/>
        <v>0</v>
      </c>
      <c r="R42" s="5">
        <f t="shared" si="12"/>
        <v>0</v>
      </c>
      <c r="S42">
        <v>1.6285E-4</v>
      </c>
      <c r="T42" s="11">
        <f t="shared" si="13"/>
        <v>0.16284999999999999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0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0</v>
      </c>
      <c r="G43" s="3">
        <f t="shared" si="5"/>
        <v>0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0</v>
      </c>
      <c r="N43" s="5">
        <f t="shared" si="16"/>
        <v>-2.9494253139847637E-7</v>
      </c>
      <c r="O43" s="5">
        <f t="shared" si="9"/>
        <v>1.8113069718248351E-4</v>
      </c>
      <c r="P43" s="5">
        <f t="shared" si="10"/>
        <v>0.18113069718248351</v>
      </c>
      <c r="Q43" s="5">
        <f t="shared" si="11"/>
        <v>0</v>
      </c>
      <c r="R43" s="5">
        <f t="shared" si="12"/>
        <v>0</v>
      </c>
      <c r="S43">
        <v>1.7983100000000001E-4</v>
      </c>
      <c r="T43" s="11">
        <f t="shared" si="13"/>
        <v>0.17983099999999999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0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0</v>
      </c>
      <c r="G44" s="3">
        <f t="shared" si="5"/>
        <v>0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0</v>
      </c>
      <c r="N44" s="5">
        <f t="shared" si="16"/>
        <v>-2.8533236359498979E-7</v>
      </c>
      <c r="O44" s="5">
        <f t="shared" si="9"/>
        <v>1.96543175554509E-4</v>
      </c>
      <c r="P44" s="5">
        <f t="shared" si="10"/>
        <v>0.19654317555450901</v>
      </c>
      <c r="Q44" s="5">
        <f t="shared" si="11"/>
        <v>0</v>
      </c>
      <c r="R44" s="5">
        <f t="shared" si="12"/>
        <v>0</v>
      </c>
      <c r="S44">
        <v>1.95133E-4</v>
      </c>
      <c r="T44" s="11">
        <f t="shared" si="13"/>
        <v>0.195133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0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0</v>
      </c>
      <c r="G45" s="3">
        <f t="shared" si="5"/>
        <v>0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0</v>
      </c>
      <c r="N45" s="5">
        <f t="shared" si="16"/>
        <v>-2.6509078390726777E-7</v>
      </c>
      <c r="O45" s="5">
        <f t="shared" si="9"/>
        <v>2.1012058325205101E-4</v>
      </c>
      <c r="P45" s="5">
        <f t="shared" si="10"/>
        <v>0.21012058325205102</v>
      </c>
      <c r="Q45" s="5">
        <f t="shared" si="11"/>
        <v>0</v>
      </c>
      <c r="R45" s="5">
        <f t="shared" si="12"/>
        <v>0</v>
      </c>
      <c r="S45">
        <v>2.0861299999999999E-4</v>
      </c>
      <c r="T45" s="11">
        <f t="shared" si="13"/>
        <v>0.20861299999999999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0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0</v>
      </c>
      <c r="G46" s="3">
        <f t="shared" si="5"/>
        <v>0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0</v>
      </c>
      <c r="N46" s="5">
        <f t="shared" si="16"/>
        <v>-2.3497198848795316E-7</v>
      </c>
      <c r="O46" s="5">
        <f t="shared" si="9"/>
        <v>2.2173615167767031E-4</v>
      </c>
      <c r="P46" s="5">
        <f t="shared" si="10"/>
        <v>0.2217361516776703</v>
      </c>
      <c r="Q46" s="5">
        <f t="shared" si="11"/>
        <v>0</v>
      </c>
      <c r="R46" s="5">
        <f t="shared" si="12"/>
        <v>0</v>
      </c>
      <c r="S46">
        <v>2.2014499999999999E-4</v>
      </c>
      <c r="T46" s="11">
        <f t="shared" si="13"/>
        <v>0.22014499999999998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0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0</v>
      </c>
      <c r="G47" s="3">
        <f t="shared" si="5"/>
        <v>0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0</v>
      </c>
      <c r="N47" s="5">
        <f t="shared" si="16"/>
        <v>-1.9609819605603479E-7</v>
      </c>
      <c r="O47" s="5">
        <f t="shared" si="9"/>
        <v>2.3128142939862119E-4</v>
      </c>
      <c r="P47" s="5">
        <f t="shared" si="10"/>
        <v>0.23128142939862117</v>
      </c>
      <c r="Q47" s="5">
        <f t="shared" si="11"/>
        <v>0</v>
      </c>
      <c r="R47" s="5">
        <f t="shared" si="12"/>
        <v>0</v>
      </c>
      <c r="S47">
        <v>2.2962199999999999E-4</v>
      </c>
      <c r="T47" s="11">
        <f t="shared" si="13"/>
        <v>0.22962199999999999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0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0</v>
      </c>
      <c r="G48" s="3">
        <f t="shared" si="5"/>
        <v>0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0</v>
      </c>
      <c r="N48" s="5">
        <f t="shared" si="16"/>
        <v>-1.4991783431049137E-7</v>
      </c>
      <c r="O48" s="5">
        <f t="shared" si="9"/>
        <v>2.3866729472865787E-4</v>
      </c>
      <c r="P48" s="5">
        <f t="shared" si="10"/>
        <v>0.23866729472865786</v>
      </c>
      <c r="Q48" s="5">
        <f t="shared" si="11"/>
        <v>0</v>
      </c>
      <c r="R48" s="5">
        <f t="shared" si="12"/>
        <v>0</v>
      </c>
      <c r="S48">
        <v>2.3695500000000001E-4</v>
      </c>
      <c r="T48" s="11">
        <f t="shared" si="13"/>
        <v>0.236955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0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0</v>
      </c>
      <c r="G49" s="3">
        <f t="shared" si="5"/>
        <v>0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0</v>
      </c>
      <c r="N49" s="5">
        <f t="shared" si="16"/>
        <v>-9.8151571879634885E-8</v>
      </c>
      <c r="O49" s="5">
        <f t="shared" si="9"/>
        <v>2.4382478783320651E-4</v>
      </c>
      <c r="P49" s="5">
        <f t="shared" si="10"/>
        <v>0.24382478783320652</v>
      </c>
      <c r="Q49" s="5">
        <f t="shared" si="11"/>
        <v>0</v>
      </c>
      <c r="R49" s="5">
        <f t="shared" si="12"/>
        <v>0</v>
      </c>
      <c r="S49">
        <v>2.4207499999999999E-4</v>
      </c>
      <c r="T49" s="11">
        <f t="shared" si="13"/>
        <v>0.24207499999999998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0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0</v>
      </c>
      <c r="G50" s="3">
        <f t="shared" si="5"/>
        <v>0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0</v>
      </c>
      <c r="N50" s="5">
        <f t="shared" si="16"/>
        <v>-4.2728206642106134E-8</v>
      </c>
      <c r="O50" s="5">
        <f t="shared" si="9"/>
        <v>2.4670575458876073E-4</v>
      </c>
      <c r="P50" s="5">
        <f t="shared" si="10"/>
        <v>0.24670575458876073</v>
      </c>
      <c r="Q50" s="5">
        <f t="shared" si="11"/>
        <v>0</v>
      </c>
      <c r="R50" s="5">
        <f t="shared" si="12"/>
        <v>0</v>
      </c>
      <c r="S50">
        <v>2.4493600000000001E-4</v>
      </c>
      <c r="T50" s="11">
        <f t="shared" si="13"/>
        <v>0.24493600000000001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0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0</v>
      </c>
      <c r="G51" s="3">
        <f t="shared" si="5"/>
        <v>0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0</v>
      </c>
      <c r="N51" s="5">
        <f t="shared" si="16"/>
        <v>1.4287200795485654E-8</v>
      </c>
      <c r="O51" s="5">
        <f t="shared" si="9"/>
        <v>2.4728329618495796E-4</v>
      </c>
      <c r="P51" s="5">
        <f t="shared" si="10"/>
        <v>0.24728329618495795</v>
      </c>
      <c r="Q51" s="5">
        <f t="shared" si="11"/>
        <v>0</v>
      </c>
      <c r="R51" s="5">
        <f t="shared" si="12"/>
        <v>0</v>
      </c>
      <c r="S51">
        <v>2.4550899999999998E-4</v>
      </c>
      <c r="T51" s="11">
        <f t="shared" si="13"/>
        <v>0.24550899999999998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0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0</v>
      </c>
      <c r="G52" s="3">
        <f t="shared" si="5"/>
        <v>0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0</v>
      </c>
      <c r="N52" s="5">
        <f t="shared" si="16"/>
        <v>7.0770270735795397E-8</v>
      </c>
      <c r="O52" s="5">
        <f t="shared" si="9"/>
        <v>2.455520202715247E-4</v>
      </c>
      <c r="P52" s="5">
        <f t="shared" si="10"/>
        <v>0.2455520202715247</v>
      </c>
      <c r="Q52" s="5">
        <f t="shared" si="11"/>
        <v>0</v>
      </c>
      <c r="R52" s="5">
        <f t="shared" si="12"/>
        <v>0</v>
      </c>
      <c r="S52">
        <v>2.4379E-4</v>
      </c>
      <c r="T52" s="11">
        <f t="shared" si="13"/>
        <v>0.24378999999999998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0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0</v>
      </c>
      <c r="G53" s="3">
        <f t="shared" si="5"/>
        <v>0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0</v>
      </c>
      <c r="N53" s="5">
        <f t="shared" si="16"/>
        <v>1.2461645824233078E-7</v>
      </c>
      <c r="O53" s="5">
        <f t="shared" si="9"/>
        <v>2.415280913051978E-4</v>
      </c>
      <c r="P53" s="5">
        <f t="shared" si="10"/>
        <v>0.24152809130519778</v>
      </c>
      <c r="Q53" s="5">
        <f t="shared" si="11"/>
        <v>0</v>
      </c>
      <c r="R53" s="5">
        <f t="shared" si="12"/>
        <v>0</v>
      </c>
      <c r="S53">
        <v>2.39795E-4</v>
      </c>
      <c r="T53" s="11">
        <f t="shared" si="13"/>
        <v>0.23979500000000001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0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0</v>
      </c>
      <c r="G54" s="3">
        <f t="shared" si="5"/>
        <v>0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0</v>
      </c>
      <c r="N54" s="5">
        <f t="shared" si="16"/>
        <v>1.7381946795285079E-7</v>
      </c>
      <c r="O54" s="5">
        <f t="shared" si="9"/>
        <v>2.3524907962654731E-4</v>
      </c>
      <c r="P54" s="5">
        <f t="shared" si="10"/>
        <v>0.23524907962654731</v>
      </c>
      <c r="Q54" s="5">
        <f t="shared" si="11"/>
        <v>0</v>
      </c>
      <c r="R54" s="5">
        <f t="shared" si="12"/>
        <v>0</v>
      </c>
      <c r="S54">
        <v>2.33561E-4</v>
      </c>
      <c r="T54" s="11">
        <f t="shared" si="13"/>
        <v>0.23356099999999999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0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0</v>
      </c>
      <c r="G55" s="3">
        <f t="shared" si="5"/>
        <v>0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0</v>
      </c>
      <c r="N55" s="5">
        <f t="shared" si="16"/>
        <v>2.1654600813841867E-7</v>
      </c>
      <c r="O55" s="5">
        <f t="shared" si="9"/>
        <v>2.267736106758295E-4</v>
      </c>
      <c r="P55" s="5">
        <f t="shared" si="10"/>
        <v>0.22677361067582949</v>
      </c>
      <c r="Q55" s="5">
        <f t="shared" si="11"/>
        <v>0</v>
      </c>
      <c r="R55" s="5">
        <f t="shared" si="12"/>
        <v>0</v>
      </c>
      <c r="S55">
        <v>2.25147E-4</v>
      </c>
      <c r="T55" s="11">
        <f t="shared" si="13"/>
        <v>0.22514699999999999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0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0</v>
      </c>
      <c r="G56" s="3">
        <f t="shared" si="5"/>
        <v>0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0</v>
      </c>
      <c r="N56" s="5">
        <f t="shared" si="16"/>
        <v>2.5120409869072235E-7</v>
      </c>
      <c r="O56" s="5">
        <f t="shared" si="9"/>
        <v>2.1618081762304664E-4</v>
      </c>
      <c r="P56" s="5">
        <f t="shared" si="10"/>
        <v>0.21618081762304664</v>
      </c>
      <c r="Q56" s="5">
        <f t="shared" si="11"/>
        <v>0</v>
      </c>
      <c r="R56" s="5">
        <f t="shared" si="12"/>
        <v>0</v>
      </c>
      <c r="S56">
        <v>2.1463E-4</v>
      </c>
      <c r="T56" s="11">
        <f t="shared" si="13"/>
        <v>0.21462999999999999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0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0</v>
      </c>
      <c r="G57" s="3">
        <f t="shared" si="5"/>
        <v>0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0</v>
      </c>
      <c r="N57" s="5">
        <f t="shared" si="16"/>
        <v>2.7650238789928493E-7</v>
      </c>
      <c r="O57" s="5">
        <f t="shared" si="9"/>
        <v>2.0356960252286021E-4</v>
      </c>
      <c r="P57" s="5">
        <f t="shared" si="10"/>
        <v>0.20356960252286022</v>
      </c>
      <c r="Q57" s="5">
        <f t="shared" si="11"/>
        <v>0</v>
      </c>
      <c r="R57" s="5">
        <f t="shared" si="12"/>
        <v>0</v>
      </c>
      <c r="S57">
        <v>2.0210900000000001E-4</v>
      </c>
      <c r="T57" s="11">
        <f t="shared" si="13"/>
        <v>0.20210900000000001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0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0</v>
      </c>
      <c r="G58" s="3">
        <f t="shared" si="5"/>
        <v>0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0</v>
      </c>
      <c r="N58" s="5">
        <f t="shared" si="16"/>
        <v>2.9149826789041813E-7</v>
      </c>
      <c r="O58" s="5">
        <f t="shared" si="9"/>
        <v>1.8905771289275434E-4</v>
      </c>
      <c r="P58" s="5">
        <f t="shared" si="10"/>
        <v>0.18905771289275433</v>
      </c>
      <c r="Q58" s="5">
        <f t="shared" si="11"/>
        <v>0</v>
      </c>
      <c r="R58" s="5">
        <f t="shared" si="12"/>
        <v>0</v>
      </c>
      <c r="S58">
        <v>1.87701E-4</v>
      </c>
      <c r="T58" s="11">
        <f t="shared" si="13"/>
        <v>0.18770100000000001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0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0</v>
      </c>
      <c r="G59" s="3">
        <f t="shared" si="5"/>
        <v>0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0</v>
      </c>
      <c r="N59" s="5">
        <f t="shared" si="16"/>
        <v>2.9563299595879547E-7</v>
      </c>
      <c r="O59" s="5">
        <f t="shared" si="9"/>
        <v>1.7278064233618973E-4</v>
      </c>
      <c r="P59" s="5">
        <f t="shared" si="10"/>
        <v>0.17278064233618973</v>
      </c>
      <c r="Q59" s="5">
        <f t="shared" si="11"/>
        <v>0</v>
      </c>
      <c r="R59" s="5">
        <f t="shared" si="12"/>
        <v>0</v>
      </c>
      <c r="S59">
        <v>1.7154099999999999E-4</v>
      </c>
      <c r="T59" s="11">
        <f t="shared" si="13"/>
        <v>0.171541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0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0</v>
      </c>
      <c r="G60" s="3">
        <f t="shared" si="5"/>
        <v>0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0</v>
      </c>
      <c r="N60" s="5">
        <f t="shared" si="16"/>
        <v>2.8875251317969354E-7</v>
      </c>
      <c r="O60" s="5">
        <f t="shared" si="9"/>
        <v>1.5489036547533587E-4</v>
      </c>
      <c r="P60" s="5">
        <f t="shared" si="10"/>
        <v>0.15489036547533586</v>
      </c>
      <c r="Q60" s="5">
        <f t="shared" si="11"/>
        <v>0</v>
      </c>
      <c r="R60" s="5">
        <f t="shared" si="12"/>
        <v>0</v>
      </c>
      <c r="S60">
        <v>1.5377899999999999E-4</v>
      </c>
      <c r="T60" s="11">
        <f t="shared" si="13"/>
        <v>0.153779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0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0</v>
      </c>
      <c r="G61" s="3">
        <f t="shared" si="5"/>
        <v>0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0</v>
      </c>
      <c r="N61" s="5">
        <f t="shared" si="16"/>
        <v>2.7111318460566144E-7</v>
      </c>
      <c r="O61" s="5">
        <f t="shared" si="9"/>
        <v>1.3555391900497047E-4</v>
      </c>
      <c r="P61" s="5">
        <f t="shared" si="10"/>
        <v>0.13555391900497046</v>
      </c>
      <c r="Q61" s="5">
        <f t="shared" si="11"/>
        <v>0</v>
      </c>
      <c r="R61" s="5">
        <f t="shared" si="12"/>
        <v>0</v>
      </c>
      <c r="S61">
        <v>1.3458099999999999E-4</v>
      </c>
      <c r="T61" s="11">
        <f t="shared" si="13"/>
        <v>0.13458099999999998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0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0</v>
      </c>
      <c r="G62" s="3">
        <f t="shared" si="5"/>
        <v>0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0</v>
      </c>
      <c r="N62" s="5">
        <f t="shared" si="16"/>
        <v>2.4337224716933871E-7</v>
      </c>
      <c r="O62" s="5">
        <f t="shared" si="9"/>
        <v>1.1495184211586627E-4</v>
      </c>
      <c r="P62" s="5">
        <f t="shared" si="10"/>
        <v>0.11495184211586627</v>
      </c>
      <c r="Q62" s="5">
        <f t="shared" si="11"/>
        <v>0</v>
      </c>
      <c r="R62" s="5">
        <f t="shared" si="12"/>
        <v>0</v>
      </c>
      <c r="S62">
        <v>1.14127E-4</v>
      </c>
      <c r="T62" s="11">
        <f t="shared" si="13"/>
        <v>0.11412699999999999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0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0</v>
      </c>
      <c r="G63" s="3">
        <f t="shared" si="5"/>
        <v>0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0</v>
      </c>
      <c r="N63" s="5">
        <f t="shared" si="16"/>
        <v>2.0656332120115121E-7</v>
      </c>
      <c r="O63" s="5">
        <f t="shared" si="9"/>
        <v>9.3276490849009814E-5</v>
      </c>
      <c r="P63" s="5">
        <f t="shared" si="10"/>
        <v>9.327649084900981E-2</v>
      </c>
      <c r="Q63" s="5">
        <f t="shared" si="11"/>
        <v>0</v>
      </c>
      <c r="R63" s="5">
        <f t="shared" si="12"/>
        <v>0</v>
      </c>
      <c r="S63" s="13">
        <v>9.2607299999999997E-5</v>
      </c>
      <c r="T63" s="11">
        <f t="shared" si="13"/>
        <v>9.260729999999999E-2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0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0</v>
      </c>
      <c r="G64" s="3">
        <f t="shared" si="5"/>
        <v>0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0</v>
      </c>
      <c r="N64" s="5">
        <f t="shared" si="16"/>
        <v>1.6205789799656113E-7</v>
      </c>
      <c r="O64" s="5">
        <f t="shared" si="9"/>
        <v>7.0730242119075164E-5</v>
      </c>
      <c r="P64" s="5">
        <f t="shared" si="10"/>
        <v>7.0730242119075165E-2</v>
      </c>
      <c r="Q64" s="5">
        <f t="shared" si="11"/>
        <v>0</v>
      </c>
      <c r="R64" s="5">
        <f t="shared" si="12"/>
        <v>0</v>
      </c>
      <c r="S64" s="13">
        <v>7.0222799999999995E-5</v>
      </c>
      <c r="T64" s="11">
        <f t="shared" si="13"/>
        <v>7.0222799999999988E-2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0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0</v>
      </c>
      <c r="G65" s="3">
        <f t="shared" si="5"/>
        <v>0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0</v>
      </c>
      <c r="N65" s="5">
        <f t="shared" si="16"/>
        <v>1.1151423839639606E-7</v>
      </c>
      <c r="O65" s="5">
        <f t="shared" si="9"/>
        <v>4.7523604175698754E-5</v>
      </c>
      <c r="P65" s="5">
        <f t="shared" si="10"/>
        <v>4.7523604175698751E-2</v>
      </c>
      <c r="Q65" s="5">
        <f t="shared" si="11"/>
        <v>0</v>
      </c>
      <c r="R65" s="5">
        <f t="shared" si="12"/>
        <v>0</v>
      </c>
      <c r="S65" s="13">
        <v>4.7182599999999998E-5</v>
      </c>
      <c r="T65" s="11">
        <f t="shared" si="13"/>
        <v>4.7182599999999998E-2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0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0</v>
      </c>
      <c r="G66" s="3">
        <f t="shared" si="5"/>
        <v>0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0</v>
      </c>
      <c r="N66" s="5">
        <f t="shared" si="16"/>
        <v>5.6815586406262026E-8</v>
      </c>
      <c r="O66" s="5">
        <f t="shared" si="9"/>
        <v>2.3873251144670042E-5</v>
      </c>
      <c r="P66" s="5">
        <f t="shared" si="10"/>
        <v>2.3873251144670041E-2</v>
      </c>
      <c r="Q66" s="5">
        <f t="shared" si="11"/>
        <v>0</v>
      </c>
      <c r="R66" s="5">
        <f t="shared" si="12"/>
        <v>0</v>
      </c>
      <c r="S66" s="13">
        <v>2.3702000000000001E-5</v>
      </c>
      <c r="T66" s="11">
        <f t="shared" si="13"/>
        <v>2.3702000000000001E-2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0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B19" workbookViewId="0">
      <selection activeCell="V5" sqref="V5:V40"/>
    </sheetView>
  </sheetViews>
  <sheetFormatPr defaultRowHeight="15" x14ac:dyDescent="0.25"/>
  <cols>
    <col min="5" max="6" width="9.85546875" bestFit="1" customWidth="1"/>
    <col min="7" max="8" width="9.140625" customWidth="1"/>
    <col min="11" max="14" width="10.42578125" customWidth="1"/>
    <col min="15" max="22" width="12" bestFit="1" customWidth="1"/>
  </cols>
  <sheetData>
    <row r="1" spans="1:26" x14ac:dyDescent="0.25">
      <c r="A1" t="s">
        <v>96</v>
      </c>
      <c r="B1" t="s">
        <v>93</v>
      </c>
      <c r="C1" t="s">
        <v>95</v>
      </c>
      <c r="E1" t="s">
        <v>97</v>
      </c>
      <c r="F1">
        <v>30</v>
      </c>
      <c r="H1" t="s">
        <v>109</v>
      </c>
      <c r="I1">
        <v>1.1000000000000001</v>
      </c>
      <c r="K1" t="s">
        <v>0</v>
      </c>
      <c r="L1">
        <v>3.1600000000000003E-2</v>
      </c>
      <c r="N1" t="s">
        <v>133</v>
      </c>
      <c r="O1">
        <f>L1/L2/L2</f>
        <v>31600</v>
      </c>
    </row>
    <row r="2" spans="1:26" x14ac:dyDescent="0.25">
      <c r="B2" t="s">
        <v>92</v>
      </c>
      <c r="C2" t="s">
        <v>94</v>
      </c>
      <c r="E2" t="s">
        <v>98</v>
      </c>
      <c r="F2">
        <v>20</v>
      </c>
      <c r="H2" t="s">
        <v>110</v>
      </c>
      <c r="I2">
        <v>1.2</v>
      </c>
      <c r="K2" t="s">
        <v>1</v>
      </c>
      <c r="L2">
        <v>1E-3</v>
      </c>
    </row>
    <row r="3" spans="1:26" x14ac:dyDescent="0.25">
      <c r="A3" t="s">
        <v>91</v>
      </c>
    </row>
    <row r="4" spans="1:26" x14ac:dyDescent="0.25">
      <c r="A4" t="s">
        <v>70</v>
      </c>
      <c r="B4" t="s">
        <v>71</v>
      </c>
      <c r="C4" t="s">
        <v>89</v>
      </c>
      <c r="D4" t="s">
        <v>90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s="21" t="s">
        <v>105</v>
      </c>
      <c r="L4" s="22" t="s">
        <v>106</v>
      </c>
      <c r="M4" s="22" t="s">
        <v>107</v>
      </c>
      <c r="N4" s="23" t="s">
        <v>108</v>
      </c>
      <c r="O4" s="21" t="s">
        <v>111</v>
      </c>
      <c r="P4" s="22" t="s">
        <v>113</v>
      </c>
      <c r="Q4" s="22" t="s">
        <v>114</v>
      </c>
      <c r="R4" s="23" t="s">
        <v>115</v>
      </c>
      <c r="S4" s="21" t="s">
        <v>112</v>
      </c>
      <c r="T4" s="22" t="s">
        <v>116</v>
      </c>
      <c r="U4" s="22" t="s">
        <v>117</v>
      </c>
      <c r="V4" s="23" t="s">
        <v>118</v>
      </c>
      <c r="W4" t="s">
        <v>92</v>
      </c>
      <c r="X4" t="s">
        <v>93</v>
      </c>
      <c r="Y4" t="s">
        <v>94</v>
      </c>
      <c r="Z4" t="s">
        <v>95</v>
      </c>
    </row>
    <row r="5" spans="1:26" x14ac:dyDescent="0.25">
      <c r="A5">
        <v>11</v>
      </c>
      <c r="B5">
        <v>16</v>
      </c>
      <c r="C5">
        <f>_xlfn.FLOOR.MATH(A5)</f>
        <v>11</v>
      </c>
      <c r="D5">
        <f>_xlfn.FLOOR.MATH(B5)</f>
        <v>16</v>
      </c>
      <c r="E5">
        <f>C5+1</f>
        <v>12</v>
      </c>
      <c r="F5">
        <f>D5+1</f>
        <v>17</v>
      </c>
      <c r="G5">
        <f>A5-C5</f>
        <v>0</v>
      </c>
      <c r="H5">
        <f>A5-E5</f>
        <v>-1</v>
      </c>
      <c r="I5">
        <f>B5-D5</f>
        <v>0</v>
      </c>
      <c r="J5">
        <f>B5-F5</f>
        <v>-1</v>
      </c>
      <c r="K5" s="24">
        <f>(1-ABS(G5))*(1-ABS(I5))</f>
        <v>1</v>
      </c>
      <c r="L5" s="25">
        <f>(1-ABS(G5))*(1-ABS(J5))</f>
        <v>0</v>
      </c>
      <c r="M5" s="25">
        <f>(1-ABS(H5))*(1-ABS(I5))</f>
        <v>0</v>
      </c>
      <c r="N5" s="26">
        <f>(1-ABS(H5))*(1-ABS(J5))</f>
        <v>0</v>
      </c>
      <c r="O5" s="24">
        <f>$I$1*K5*$O$1</f>
        <v>34760</v>
      </c>
      <c r="P5" s="25">
        <f>$I$1*L5*$O$1</f>
        <v>0</v>
      </c>
      <c r="Q5" s="25">
        <f>$I$1*M5*$O$1</f>
        <v>0</v>
      </c>
      <c r="R5" s="26">
        <f>$I$1*N5*$O$1</f>
        <v>0</v>
      </c>
      <c r="S5" s="24">
        <f>$I$2*K5*$O$1</f>
        <v>37920</v>
      </c>
      <c r="T5" s="25">
        <f>$I$2*L5*$O$1</f>
        <v>0</v>
      </c>
      <c r="U5" s="25">
        <f>$I$2*M5*$O$1</f>
        <v>0</v>
      </c>
      <c r="V5" s="26">
        <f>$I$2*N5*$O$1</f>
        <v>0</v>
      </c>
      <c r="W5">
        <f t="shared" ref="W5:W40" si="0">(MOD(D5, $F$2)*$F$1+MOD(C5, $F$1))</f>
        <v>491</v>
      </c>
      <c r="X5">
        <f t="shared" ref="X5:X40" si="1">(MOD(D5+1, $F$2)*$F$1+MOD(C5, $F$1))</f>
        <v>521</v>
      </c>
      <c r="Y5">
        <f t="shared" ref="Y5:Y40" si="2">(MOD(D5, $F$2)*$F$1+MOD(C5, $F$1)+1)</f>
        <v>492</v>
      </c>
      <c r="Z5">
        <f t="shared" ref="Z5:Z40" si="3">(MOD(D5+1, $F$2)*$F$1+MOD(C5, $F$1)+1)</f>
        <v>522</v>
      </c>
    </row>
    <row r="6" spans="1:26" x14ac:dyDescent="0.25">
      <c r="A6">
        <v>11.8682408873526</v>
      </c>
      <c r="B6">
        <v>15.9240387652341</v>
      </c>
      <c r="C6">
        <f t="shared" ref="C6:C40" si="4">_xlfn.FLOOR.MATH(A6)</f>
        <v>11</v>
      </c>
      <c r="D6">
        <f t="shared" ref="D6:D40" si="5">_xlfn.FLOOR.MATH(B6)</f>
        <v>15</v>
      </c>
      <c r="E6">
        <f t="shared" ref="E6:E40" si="6">C6+1</f>
        <v>12</v>
      </c>
      <c r="F6">
        <f t="shared" ref="F6:F40" si="7">D6+1</f>
        <v>16</v>
      </c>
      <c r="G6">
        <f t="shared" ref="G6:G40" si="8">A6-C6</f>
        <v>0.86824088735260041</v>
      </c>
      <c r="H6">
        <f t="shared" ref="H6:H40" si="9">A6-E6</f>
        <v>-0.13175911264739959</v>
      </c>
      <c r="I6">
        <f t="shared" ref="I6:I40" si="10">B6-D6</f>
        <v>0.92403876523409956</v>
      </c>
      <c r="J6">
        <f t="shared" ref="J6:J40" si="11">B6-F6</f>
        <v>-7.5961234765900443E-2</v>
      </c>
      <c r="K6" s="24">
        <f t="shared" ref="K6:K40" si="12">(1-ABS(G6))*(1-ABS(I6))</f>
        <v>1.0008584888355843E-2</v>
      </c>
      <c r="L6" s="25">
        <f t="shared" ref="L6:L40" si="13">(1-ABS(G6))*(1-ABS(J6))</f>
        <v>0.12175052775904374</v>
      </c>
      <c r="M6" s="25">
        <f t="shared" ref="M6:M40" si="14">(1-ABS(H6))*(1-ABS(I6))</f>
        <v>6.5952649877544595E-2</v>
      </c>
      <c r="N6" s="26">
        <f t="shared" ref="N6:N40" si="15">(1-ABS(H6))*(1-ABS(J6))</f>
        <v>0.80228823747505584</v>
      </c>
      <c r="O6" s="24">
        <f t="shared" ref="O6:O40" si="16">$I$1*K6*$O$1</f>
        <v>347.89841071924911</v>
      </c>
      <c r="P6" s="25">
        <f t="shared" ref="P6:P40" si="17">$I$1*L6*$O$1</f>
        <v>4232.0483449043613</v>
      </c>
      <c r="Q6" s="25">
        <f t="shared" ref="Q6:Q40" si="18">$I$1*M6*$O$1</f>
        <v>2292.5141097434503</v>
      </c>
      <c r="R6" s="26">
        <f t="shared" ref="R6:R40" si="19">$I$1*N6*$O$1</f>
        <v>27887.539134632942</v>
      </c>
      <c r="S6" s="24">
        <f t="shared" ref="S6:S40" si="20">$I$2*K6*$O$1</f>
        <v>379.52553896645355</v>
      </c>
      <c r="T6" s="25">
        <f t="shared" ref="T6:T40" si="21">$I$2*L6*$O$1</f>
        <v>4616.7800126229386</v>
      </c>
      <c r="U6" s="25">
        <f t="shared" ref="U6:U40" si="22">$I$2*M6*$O$1</f>
        <v>2500.9244833564908</v>
      </c>
      <c r="V6" s="26">
        <f t="shared" ref="V6:V40" si="23">$I$2*N6*$O$1</f>
        <v>30422.769965054114</v>
      </c>
      <c r="W6">
        <f t="shared" si="0"/>
        <v>461</v>
      </c>
      <c r="X6">
        <f t="shared" si="1"/>
        <v>491</v>
      </c>
      <c r="Y6">
        <f t="shared" si="2"/>
        <v>462</v>
      </c>
      <c r="Z6">
        <f t="shared" si="3"/>
        <v>492</v>
      </c>
    </row>
    <row r="7" spans="1:26" x14ac:dyDescent="0.25">
      <c r="A7">
        <v>12.7101007147542</v>
      </c>
      <c r="B7">
        <v>15.6984631046116</v>
      </c>
      <c r="C7">
        <f t="shared" si="4"/>
        <v>12</v>
      </c>
      <c r="D7">
        <f t="shared" si="5"/>
        <v>15</v>
      </c>
      <c r="E7">
        <f t="shared" si="6"/>
        <v>13</v>
      </c>
      <c r="F7">
        <f t="shared" si="7"/>
        <v>16</v>
      </c>
      <c r="G7">
        <f t="shared" si="8"/>
        <v>0.71010071475419956</v>
      </c>
      <c r="H7">
        <f t="shared" si="9"/>
        <v>-0.28989928524580044</v>
      </c>
      <c r="I7">
        <f t="shared" si="10"/>
        <v>0.69846310461159966</v>
      </c>
      <c r="J7">
        <f t="shared" si="11"/>
        <v>-0.30153689538840034</v>
      </c>
      <c r="K7" s="24">
        <f t="shared" si="12"/>
        <v>8.7415330448334952E-2</v>
      </c>
      <c r="L7" s="25">
        <f t="shared" si="13"/>
        <v>0.20248395479746548</v>
      </c>
      <c r="M7" s="25">
        <f t="shared" si="14"/>
        <v>0.21412156494006537</v>
      </c>
      <c r="N7" s="26">
        <f t="shared" si="15"/>
        <v>0.49597914981413416</v>
      </c>
      <c r="O7" s="24">
        <f t="shared" si="16"/>
        <v>3038.5568863841231</v>
      </c>
      <c r="P7" s="25">
        <f t="shared" si="17"/>
        <v>7038.3422687599013</v>
      </c>
      <c r="Q7" s="25">
        <f t="shared" si="18"/>
        <v>7442.8655973166724</v>
      </c>
      <c r="R7" s="26">
        <f t="shared" si="19"/>
        <v>17240.235247539302</v>
      </c>
      <c r="S7" s="24">
        <f t="shared" si="20"/>
        <v>3314.7893306008614</v>
      </c>
      <c r="T7" s="25">
        <f t="shared" si="21"/>
        <v>7678.1915659198903</v>
      </c>
      <c r="U7" s="25">
        <f t="shared" si="22"/>
        <v>8119.4897425272784</v>
      </c>
      <c r="V7" s="26">
        <f t="shared" si="23"/>
        <v>18807.529360951969</v>
      </c>
      <c r="W7">
        <f t="shared" si="0"/>
        <v>462</v>
      </c>
      <c r="X7">
        <f t="shared" si="1"/>
        <v>492</v>
      </c>
      <c r="Y7">
        <f t="shared" si="2"/>
        <v>463</v>
      </c>
      <c r="Z7">
        <f t="shared" si="3"/>
        <v>493</v>
      </c>
    </row>
    <row r="8" spans="1:26" x14ac:dyDescent="0.25">
      <c r="A8">
        <v>13.4999999974092</v>
      </c>
      <c r="B8">
        <v>15.330127020417899</v>
      </c>
      <c r="C8">
        <f t="shared" si="4"/>
        <v>13</v>
      </c>
      <c r="D8">
        <f t="shared" si="5"/>
        <v>15</v>
      </c>
      <c r="E8">
        <f t="shared" si="6"/>
        <v>14</v>
      </c>
      <c r="F8">
        <f t="shared" si="7"/>
        <v>16</v>
      </c>
      <c r="G8">
        <f t="shared" si="8"/>
        <v>0.49999999740919954</v>
      </c>
      <c r="H8">
        <f t="shared" si="9"/>
        <v>-0.50000000259080046</v>
      </c>
      <c r="I8">
        <f t="shared" si="10"/>
        <v>0.33012702041789943</v>
      </c>
      <c r="J8">
        <f t="shared" si="11"/>
        <v>-0.66987297958210057</v>
      </c>
      <c r="K8" s="24">
        <f t="shared" si="12"/>
        <v>0.33493649152655752</v>
      </c>
      <c r="L8" s="25">
        <f t="shared" si="13"/>
        <v>0.16506351106424294</v>
      </c>
      <c r="M8" s="25">
        <f t="shared" si="14"/>
        <v>0.33493648805554305</v>
      </c>
      <c r="N8" s="26">
        <f t="shared" si="15"/>
        <v>0.16506350935365649</v>
      </c>
      <c r="O8" s="24">
        <f t="shared" si="16"/>
        <v>11642.392445463141</v>
      </c>
      <c r="P8" s="25">
        <f t="shared" si="17"/>
        <v>5737.6076445930858</v>
      </c>
      <c r="Q8" s="25">
        <f t="shared" si="18"/>
        <v>11642.392324810677</v>
      </c>
      <c r="R8" s="26">
        <f t="shared" si="19"/>
        <v>5737.6075851331007</v>
      </c>
      <c r="S8" s="24">
        <f t="shared" si="20"/>
        <v>12700.791758687061</v>
      </c>
      <c r="T8" s="25">
        <f t="shared" si="21"/>
        <v>6259.2083395560921</v>
      </c>
      <c r="U8" s="25">
        <f t="shared" si="22"/>
        <v>12700.791627066192</v>
      </c>
      <c r="V8" s="26">
        <f t="shared" si="23"/>
        <v>6259.2082746906544</v>
      </c>
      <c r="W8">
        <f t="shared" si="0"/>
        <v>463</v>
      </c>
      <c r="X8">
        <f t="shared" si="1"/>
        <v>493</v>
      </c>
      <c r="Y8">
        <f t="shared" si="2"/>
        <v>464</v>
      </c>
      <c r="Z8">
        <f t="shared" si="3"/>
        <v>494</v>
      </c>
    </row>
    <row r="9" spans="1:26" x14ac:dyDescent="0.25">
      <c r="A9">
        <v>14.2139380453772</v>
      </c>
      <c r="B9">
        <v>14.830222218158699</v>
      </c>
      <c r="C9">
        <f t="shared" si="4"/>
        <v>14</v>
      </c>
      <c r="D9">
        <f t="shared" si="5"/>
        <v>14</v>
      </c>
      <c r="E9">
        <f t="shared" si="6"/>
        <v>15</v>
      </c>
      <c r="F9">
        <f t="shared" si="7"/>
        <v>15</v>
      </c>
      <c r="G9">
        <f t="shared" si="8"/>
        <v>0.21393804537719951</v>
      </c>
      <c r="H9">
        <f t="shared" si="9"/>
        <v>-0.78606195462280049</v>
      </c>
      <c r="I9">
        <f t="shared" si="10"/>
        <v>0.83022221815869912</v>
      </c>
      <c r="J9">
        <f t="shared" si="11"/>
        <v>-0.16977778184130088</v>
      </c>
      <c r="K9" s="24">
        <f t="shared" si="12"/>
        <v>0.13345585504569638</v>
      </c>
      <c r="L9" s="25">
        <f t="shared" si="13"/>
        <v>0.65260609957710414</v>
      </c>
      <c r="M9" s="25">
        <f t="shared" si="14"/>
        <v>3.632192679560451E-2</v>
      </c>
      <c r="N9" s="26">
        <f t="shared" si="15"/>
        <v>0.17761611858159501</v>
      </c>
      <c r="O9" s="24">
        <f t="shared" si="16"/>
        <v>4638.9255213884062</v>
      </c>
      <c r="P9" s="25">
        <f t="shared" si="17"/>
        <v>22684.58802130014</v>
      </c>
      <c r="Q9" s="25">
        <f t="shared" si="18"/>
        <v>1262.5501754152128</v>
      </c>
      <c r="R9" s="26">
        <f t="shared" si="19"/>
        <v>6173.9362818962436</v>
      </c>
      <c r="S9" s="24">
        <f t="shared" si="20"/>
        <v>5060.6460233328062</v>
      </c>
      <c r="T9" s="25">
        <f t="shared" si="21"/>
        <v>24746.823295963786</v>
      </c>
      <c r="U9" s="25">
        <f t="shared" si="22"/>
        <v>1377.3274640893228</v>
      </c>
      <c r="V9" s="26">
        <f t="shared" si="23"/>
        <v>6735.2032166140825</v>
      </c>
      <c r="W9">
        <f t="shared" si="0"/>
        <v>434</v>
      </c>
      <c r="X9">
        <f t="shared" si="1"/>
        <v>464</v>
      </c>
      <c r="Y9">
        <f t="shared" si="2"/>
        <v>435</v>
      </c>
      <c r="Z9">
        <f t="shared" si="3"/>
        <v>465</v>
      </c>
    </row>
    <row r="10" spans="1:26" x14ac:dyDescent="0.25">
      <c r="A10">
        <v>14.83022221239</v>
      </c>
      <c r="B10">
        <v>14.213938052252001</v>
      </c>
      <c r="C10">
        <f t="shared" si="4"/>
        <v>14</v>
      </c>
      <c r="D10">
        <f t="shared" si="5"/>
        <v>14</v>
      </c>
      <c r="E10">
        <f t="shared" si="6"/>
        <v>15</v>
      </c>
      <c r="F10">
        <f t="shared" si="7"/>
        <v>15</v>
      </c>
      <c r="G10">
        <f t="shared" si="8"/>
        <v>0.83022221238999983</v>
      </c>
      <c r="H10">
        <f t="shared" si="9"/>
        <v>-0.16977778761000017</v>
      </c>
      <c r="I10">
        <f t="shared" si="10"/>
        <v>0.21393805225200069</v>
      </c>
      <c r="J10">
        <f t="shared" si="11"/>
        <v>-0.78606194774799931</v>
      </c>
      <c r="K10" s="24">
        <f t="shared" si="12"/>
        <v>0.13345585841306287</v>
      </c>
      <c r="L10" s="25">
        <f t="shared" si="13"/>
        <v>3.6321929196937296E-2</v>
      </c>
      <c r="M10" s="25">
        <f t="shared" si="14"/>
        <v>0.65260608933493647</v>
      </c>
      <c r="N10" s="26">
        <f t="shared" si="15"/>
        <v>0.17761612305506339</v>
      </c>
      <c r="O10" s="24">
        <f t="shared" si="16"/>
        <v>4638.925638438066</v>
      </c>
      <c r="P10" s="25">
        <f t="shared" si="17"/>
        <v>1262.5502588855404</v>
      </c>
      <c r="Q10" s="25">
        <f t="shared" si="18"/>
        <v>22684.587665282394</v>
      </c>
      <c r="R10" s="26">
        <f t="shared" si="19"/>
        <v>6173.9364373940034</v>
      </c>
      <c r="S10" s="24">
        <f t="shared" si="20"/>
        <v>5060.6461510233439</v>
      </c>
      <c r="T10" s="25">
        <f t="shared" si="21"/>
        <v>1377.3275551478623</v>
      </c>
      <c r="U10" s="25">
        <f t="shared" si="22"/>
        <v>24746.82290758079</v>
      </c>
      <c r="V10" s="26">
        <f t="shared" si="23"/>
        <v>6735.2033862480039</v>
      </c>
      <c r="W10">
        <f t="shared" si="0"/>
        <v>434</v>
      </c>
      <c r="X10">
        <f t="shared" si="1"/>
        <v>464</v>
      </c>
      <c r="Y10">
        <f t="shared" si="2"/>
        <v>435</v>
      </c>
      <c r="Z10">
        <f t="shared" si="3"/>
        <v>465</v>
      </c>
    </row>
    <row r="11" spans="1:26" x14ac:dyDescent="0.25">
      <c r="A11">
        <v>15.3301270159306</v>
      </c>
      <c r="B11">
        <v>13.5000000051814</v>
      </c>
      <c r="C11">
        <f t="shared" si="4"/>
        <v>15</v>
      </c>
      <c r="D11">
        <f t="shared" si="5"/>
        <v>13</v>
      </c>
      <c r="E11">
        <f t="shared" si="6"/>
        <v>16</v>
      </c>
      <c r="F11">
        <f t="shared" si="7"/>
        <v>14</v>
      </c>
      <c r="G11">
        <f t="shared" si="8"/>
        <v>0.33012701593060001</v>
      </c>
      <c r="H11">
        <f t="shared" si="9"/>
        <v>-0.66987298406939999</v>
      </c>
      <c r="I11">
        <f t="shared" si="10"/>
        <v>0.5000000051814002</v>
      </c>
      <c r="J11">
        <f t="shared" si="11"/>
        <v>-0.4999999948185998</v>
      </c>
      <c r="K11" s="24">
        <f t="shared" si="12"/>
        <v>0.33493648856381997</v>
      </c>
      <c r="L11" s="25">
        <f t="shared" si="13"/>
        <v>0.33493649550558002</v>
      </c>
      <c r="M11" s="25">
        <f t="shared" si="14"/>
        <v>0.16506350625477981</v>
      </c>
      <c r="N11" s="26">
        <f t="shared" si="15"/>
        <v>0.1650635096758202</v>
      </c>
      <c r="O11" s="24">
        <f t="shared" si="16"/>
        <v>11642.392342478382</v>
      </c>
      <c r="P11" s="25">
        <f t="shared" si="17"/>
        <v>11642.392583773963</v>
      </c>
      <c r="Q11" s="25">
        <f t="shared" si="18"/>
        <v>5737.607477416147</v>
      </c>
      <c r="R11" s="26">
        <f t="shared" si="19"/>
        <v>5737.6075963315106</v>
      </c>
      <c r="S11" s="24">
        <f t="shared" si="20"/>
        <v>12700.791646340052</v>
      </c>
      <c r="T11" s="25">
        <f t="shared" si="21"/>
        <v>12700.791909571595</v>
      </c>
      <c r="U11" s="25">
        <f t="shared" si="22"/>
        <v>6259.2081571812505</v>
      </c>
      <c r="V11" s="26">
        <f t="shared" si="23"/>
        <v>6259.2082869071019</v>
      </c>
      <c r="W11">
        <f t="shared" si="0"/>
        <v>405</v>
      </c>
      <c r="X11">
        <f t="shared" si="1"/>
        <v>435</v>
      </c>
      <c r="Y11">
        <f t="shared" si="2"/>
        <v>406</v>
      </c>
      <c r="Z11">
        <f t="shared" si="3"/>
        <v>436</v>
      </c>
    </row>
    <row r="12" spans="1:26" x14ac:dyDescent="0.25">
      <c r="A12">
        <v>15.698463101542099</v>
      </c>
      <c r="B12">
        <v>12.7101007231875</v>
      </c>
      <c r="C12">
        <f t="shared" si="4"/>
        <v>15</v>
      </c>
      <c r="D12">
        <f t="shared" si="5"/>
        <v>12</v>
      </c>
      <c r="E12">
        <f t="shared" si="6"/>
        <v>16</v>
      </c>
      <c r="F12">
        <f t="shared" si="7"/>
        <v>13</v>
      </c>
      <c r="G12">
        <f t="shared" si="8"/>
        <v>0.69846310154209945</v>
      </c>
      <c r="H12">
        <f t="shared" si="9"/>
        <v>-0.30153689845790055</v>
      </c>
      <c r="I12">
        <f t="shared" si="10"/>
        <v>0.71010072318749984</v>
      </c>
      <c r="J12">
        <f t="shared" si="11"/>
        <v>-0.28989927681250016</v>
      </c>
      <c r="K12" s="24">
        <f t="shared" si="12"/>
        <v>8.741532879522966E-2</v>
      </c>
      <c r="L12" s="25">
        <f t="shared" si="13"/>
        <v>0.21412156966267087</v>
      </c>
      <c r="M12" s="25">
        <f t="shared" si="14"/>
        <v>0.20248394801727049</v>
      </c>
      <c r="N12" s="26">
        <f t="shared" si="15"/>
        <v>0.49597915352482896</v>
      </c>
      <c r="O12" s="24">
        <f t="shared" si="16"/>
        <v>3038.5568289221833</v>
      </c>
      <c r="P12" s="25">
        <f t="shared" si="17"/>
        <v>7442.8657614744407</v>
      </c>
      <c r="Q12" s="25">
        <f t="shared" si="18"/>
        <v>7038.3420330803228</v>
      </c>
      <c r="R12" s="26">
        <f t="shared" si="19"/>
        <v>17240.235376523058</v>
      </c>
      <c r="S12" s="24">
        <f t="shared" si="20"/>
        <v>3314.7892679151087</v>
      </c>
      <c r="T12" s="25">
        <f t="shared" si="21"/>
        <v>8119.4899216084796</v>
      </c>
      <c r="U12" s="25">
        <f t="shared" si="22"/>
        <v>7678.1913088148967</v>
      </c>
      <c r="V12" s="26">
        <f t="shared" si="23"/>
        <v>18807.529501661513</v>
      </c>
      <c r="W12">
        <f t="shared" si="0"/>
        <v>375</v>
      </c>
      <c r="X12">
        <f t="shared" si="1"/>
        <v>405</v>
      </c>
      <c r="Y12">
        <f t="shared" si="2"/>
        <v>376</v>
      </c>
      <c r="Z12">
        <f t="shared" si="3"/>
        <v>406</v>
      </c>
    </row>
    <row r="13" spans="1:26" x14ac:dyDescent="0.25">
      <c r="A13">
        <v>15.9240387636757</v>
      </c>
      <c r="B13">
        <v>11.8682408961907</v>
      </c>
      <c r="C13">
        <f t="shared" si="4"/>
        <v>15</v>
      </c>
      <c r="D13">
        <f t="shared" si="5"/>
        <v>11</v>
      </c>
      <c r="E13">
        <f t="shared" si="6"/>
        <v>16</v>
      </c>
      <c r="F13">
        <f t="shared" si="7"/>
        <v>12</v>
      </c>
      <c r="G13">
        <f t="shared" si="8"/>
        <v>0.92403876367569993</v>
      </c>
      <c r="H13">
        <f t="shared" si="9"/>
        <v>-7.5961236324300074E-2</v>
      </c>
      <c r="I13">
        <f t="shared" si="10"/>
        <v>0.86824089619070044</v>
      </c>
      <c r="J13">
        <f t="shared" si="11"/>
        <v>-0.13175910380929956</v>
      </c>
      <c r="K13" s="24">
        <f t="shared" si="12"/>
        <v>1.000858442233619E-2</v>
      </c>
      <c r="L13" s="25">
        <f t="shared" si="13"/>
        <v>6.595265190196388E-2</v>
      </c>
      <c r="M13" s="25">
        <f t="shared" si="14"/>
        <v>0.12175051938696337</v>
      </c>
      <c r="N13" s="26">
        <f t="shared" si="15"/>
        <v>0.80228824428873657</v>
      </c>
      <c r="O13" s="24">
        <f t="shared" si="16"/>
        <v>347.89839452040599</v>
      </c>
      <c r="P13" s="25">
        <f t="shared" si="17"/>
        <v>2292.5141801122645</v>
      </c>
      <c r="Q13" s="25">
        <f t="shared" si="18"/>
        <v>4232.0480538908469</v>
      </c>
      <c r="R13" s="26">
        <f t="shared" si="19"/>
        <v>27887.539371476483</v>
      </c>
      <c r="S13" s="24">
        <f t="shared" si="20"/>
        <v>379.52552129498832</v>
      </c>
      <c r="T13" s="25">
        <f t="shared" si="21"/>
        <v>2500.9245601224702</v>
      </c>
      <c r="U13" s="25">
        <f t="shared" si="22"/>
        <v>4616.7796951536502</v>
      </c>
      <c r="V13" s="26">
        <f t="shared" si="23"/>
        <v>30422.770223428888</v>
      </c>
      <c r="W13">
        <f t="shared" si="0"/>
        <v>345</v>
      </c>
      <c r="X13">
        <f t="shared" si="1"/>
        <v>375</v>
      </c>
      <c r="Y13">
        <f t="shared" si="2"/>
        <v>346</v>
      </c>
      <c r="Z13">
        <f t="shared" si="3"/>
        <v>376</v>
      </c>
    </row>
    <row r="14" spans="1:26" x14ac:dyDescent="0.25">
      <c r="A14">
        <v>16</v>
      </c>
      <c r="B14">
        <v>11.0000000089744</v>
      </c>
      <c r="C14">
        <f t="shared" si="4"/>
        <v>16</v>
      </c>
      <c r="D14">
        <f t="shared" si="5"/>
        <v>11</v>
      </c>
      <c r="E14">
        <f t="shared" si="6"/>
        <v>17</v>
      </c>
      <c r="F14">
        <f t="shared" si="7"/>
        <v>12</v>
      </c>
      <c r="G14">
        <f t="shared" si="8"/>
        <v>0</v>
      </c>
      <c r="H14">
        <f t="shared" si="9"/>
        <v>-1</v>
      </c>
      <c r="I14">
        <f t="shared" si="10"/>
        <v>8.9743998898939026E-9</v>
      </c>
      <c r="J14">
        <f t="shared" si="11"/>
        <v>-0.99999999102560011</v>
      </c>
      <c r="K14" s="24">
        <f t="shared" si="12"/>
        <v>0.99999999102560011</v>
      </c>
      <c r="L14" s="25">
        <f t="shared" si="13"/>
        <v>8.9743998898939026E-9</v>
      </c>
      <c r="M14" s="25">
        <f t="shared" si="14"/>
        <v>0</v>
      </c>
      <c r="N14" s="26">
        <f t="shared" si="15"/>
        <v>0</v>
      </c>
      <c r="O14" s="24">
        <f t="shared" si="16"/>
        <v>34759.999688049866</v>
      </c>
      <c r="P14" s="25">
        <f t="shared" si="17"/>
        <v>3.1195014017271211E-4</v>
      </c>
      <c r="Q14" s="25">
        <f t="shared" si="18"/>
        <v>0</v>
      </c>
      <c r="R14" s="26">
        <f t="shared" si="19"/>
        <v>0</v>
      </c>
      <c r="S14" s="24">
        <f t="shared" si="20"/>
        <v>37919.999659690751</v>
      </c>
      <c r="T14" s="25">
        <f t="shared" si="21"/>
        <v>3.4030924382477679E-4</v>
      </c>
      <c r="U14" s="25">
        <f t="shared" si="22"/>
        <v>0</v>
      </c>
      <c r="V14" s="26">
        <f t="shared" si="23"/>
        <v>0</v>
      </c>
      <c r="W14">
        <f t="shared" si="0"/>
        <v>346</v>
      </c>
      <c r="X14">
        <f t="shared" si="1"/>
        <v>376</v>
      </c>
      <c r="Y14">
        <f t="shared" si="2"/>
        <v>347</v>
      </c>
      <c r="Z14">
        <f t="shared" si="3"/>
        <v>377</v>
      </c>
    </row>
    <row r="15" spans="1:26" x14ac:dyDescent="0.25">
      <c r="A15">
        <v>15.924038766792499</v>
      </c>
      <c r="B15">
        <v>10.1317591214855</v>
      </c>
      <c r="C15">
        <f t="shared" si="4"/>
        <v>15</v>
      </c>
      <c r="D15">
        <f t="shared" si="5"/>
        <v>10</v>
      </c>
      <c r="E15">
        <f t="shared" si="6"/>
        <v>16</v>
      </c>
      <c r="F15">
        <f t="shared" si="7"/>
        <v>11</v>
      </c>
      <c r="G15">
        <f t="shared" si="8"/>
        <v>0.92403876679249919</v>
      </c>
      <c r="H15">
        <f t="shared" si="9"/>
        <v>-7.5961233207500811E-2</v>
      </c>
      <c r="I15">
        <f t="shared" si="10"/>
        <v>0.13175912148549962</v>
      </c>
      <c r="J15">
        <f t="shared" si="11"/>
        <v>-0.86824087851450038</v>
      </c>
      <c r="K15" s="24">
        <f t="shared" si="12"/>
        <v>6.5952647853125337E-2</v>
      </c>
      <c r="L15" s="25">
        <f t="shared" si="13"/>
        <v>1.0008585354375467E-2</v>
      </c>
      <c r="M15" s="25">
        <f t="shared" si="14"/>
        <v>0.802288230661375</v>
      </c>
      <c r="N15" s="26">
        <f t="shared" si="15"/>
        <v>0.12175053613112415</v>
      </c>
      <c r="O15" s="24">
        <f t="shared" si="16"/>
        <v>2292.5140393746369</v>
      </c>
      <c r="P15" s="25">
        <f t="shared" si="17"/>
        <v>347.89842691809122</v>
      </c>
      <c r="Q15" s="25">
        <f t="shared" si="18"/>
        <v>27887.538897789396</v>
      </c>
      <c r="R15" s="26">
        <f t="shared" si="19"/>
        <v>4232.0486359178758</v>
      </c>
      <c r="S15" s="24">
        <f t="shared" si="20"/>
        <v>2500.9244065905127</v>
      </c>
      <c r="T15" s="25">
        <f t="shared" si="21"/>
        <v>379.52555663791765</v>
      </c>
      <c r="U15" s="25">
        <f t="shared" si="22"/>
        <v>30422.769706679341</v>
      </c>
      <c r="V15" s="26">
        <f t="shared" si="23"/>
        <v>4616.7803300922269</v>
      </c>
      <c r="W15">
        <f t="shared" si="0"/>
        <v>315</v>
      </c>
      <c r="X15">
        <f t="shared" si="1"/>
        <v>345</v>
      </c>
      <c r="Y15">
        <f t="shared" si="2"/>
        <v>316</v>
      </c>
      <c r="Z15">
        <f t="shared" si="3"/>
        <v>346</v>
      </c>
    </row>
    <row r="16" spans="1:26" x14ac:dyDescent="0.25">
      <c r="A16">
        <v>15.698463107681</v>
      </c>
      <c r="B16">
        <v>9.2898992936789604</v>
      </c>
      <c r="C16">
        <f t="shared" si="4"/>
        <v>15</v>
      </c>
      <c r="D16">
        <f t="shared" si="5"/>
        <v>9</v>
      </c>
      <c r="E16">
        <f t="shared" si="6"/>
        <v>16</v>
      </c>
      <c r="F16">
        <f t="shared" si="7"/>
        <v>10</v>
      </c>
      <c r="G16">
        <f t="shared" si="8"/>
        <v>0.69846310768100039</v>
      </c>
      <c r="H16">
        <f t="shared" si="9"/>
        <v>-0.30153689231899961</v>
      </c>
      <c r="I16">
        <f t="shared" si="10"/>
        <v>0.28989929367896039</v>
      </c>
      <c r="J16">
        <f t="shared" si="11"/>
        <v>-0.71010070632103961</v>
      </c>
      <c r="K16" s="24">
        <f t="shared" si="12"/>
        <v>0.21412156021757289</v>
      </c>
      <c r="L16" s="25">
        <f t="shared" si="13"/>
        <v>8.7415332101426726E-2</v>
      </c>
      <c r="M16" s="25">
        <f t="shared" si="14"/>
        <v>0.49597914610346672</v>
      </c>
      <c r="N16" s="26">
        <f t="shared" si="15"/>
        <v>0.20248396157753368</v>
      </c>
      <c r="O16" s="24">
        <f t="shared" si="16"/>
        <v>7442.8654331628341</v>
      </c>
      <c r="P16" s="25">
        <f t="shared" si="17"/>
        <v>3038.5569438455932</v>
      </c>
      <c r="Q16" s="25">
        <f t="shared" si="18"/>
        <v>17240.235118556502</v>
      </c>
      <c r="R16" s="26">
        <f t="shared" si="19"/>
        <v>7038.3425044350715</v>
      </c>
      <c r="S16" s="24">
        <f t="shared" si="20"/>
        <v>8119.4895634503637</v>
      </c>
      <c r="T16" s="25">
        <f t="shared" si="21"/>
        <v>3314.7893932861011</v>
      </c>
      <c r="U16" s="25">
        <f t="shared" si="22"/>
        <v>18807.529220243458</v>
      </c>
      <c r="V16" s="26">
        <f t="shared" si="23"/>
        <v>7678.1918230200772</v>
      </c>
      <c r="W16">
        <f t="shared" si="0"/>
        <v>285</v>
      </c>
      <c r="X16">
        <f t="shared" si="1"/>
        <v>315</v>
      </c>
      <c r="Y16">
        <f t="shared" si="2"/>
        <v>286</v>
      </c>
      <c r="Z16">
        <f t="shared" si="3"/>
        <v>316</v>
      </c>
    </row>
    <row r="17" spans="1:26" x14ac:dyDescent="0.25">
      <c r="A17">
        <v>15.330127024905099</v>
      </c>
      <c r="B17">
        <v>8.5000000103628306</v>
      </c>
      <c r="C17">
        <f t="shared" si="4"/>
        <v>15</v>
      </c>
      <c r="D17">
        <f t="shared" si="5"/>
        <v>8</v>
      </c>
      <c r="E17">
        <f t="shared" si="6"/>
        <v>16</v>
      </c>
      <c r="F17">
        <f t="shared" si="7"/>
        <v>9</v>
      </c>
      <c r="G17">
        <f t="shared" si="8"/>
        <v>0.33012702490509938</v>
      </c>
      <c r="H17">
        <f t="shared" si="9"/>
        <v>-0.66987297509490062</v>
      </c>
      <c r="I17">
        <f t="shared" si="10"/>
        <v>0.50000001036283059</v>
      </c>
      <c r="J17">
        <f t="shared" si="11"/>
        <v>-0.49999998963716941</v>
      </c>
      <c r="K17" s="24">
        <f t="shared" si="12"/>
        <v>0.33493648060567016</v>
      </c>
      <c r="L17" s="25">
        <f t="shared" si="13"/>
        <v>0.33493649448923046</v>
      </c>
      <c r="M17" s="25">
        <f t="shared" si="14"/>
        <v>0.16506350903149924</v>
      </c>
      <c r="N17" s="26">
        <f t="shared" si="15"/>
        <v>0.16506351587360013</v>
      </c>
      <c r="O17" s="24">
        <f t="shared" si="16"/>
        <v>11642.392065853095</v>
      </c>
      <c r="P17" s="25">
        <f t="shared" si="17"/>
        <v>11642.392548445652</v>
      </c>
      <c r="Q17" s="25">
        <f t="shared" si="18"/>
        <v>5737.6075739349144</v>
      </c>
      <c r="R17" s="26">
        <f t="shared" si="19"/>
        <v>5737.607811766341</v>
      </c>
      <c r="S17" s="24">
        <f t="shared" si="20"/>
        <v>12700.791344567013</v>
      </c>
      <c r="T17" s="25">
        <f t="shared" si="21"/>
        <v>12700.791871031619</v>
      </c>
      <c r="U17" s="25">
        <f t="shared" si="22"/>
        <v>6259.2082624744507</v>
      </c>
      <c r="V17" s="26">
        <f t="shared" si="23"/>
        <v>6259.2085219269165</v>
      </c>
      <c r="W17">
        <f t="shared" si="0"/>
        <v>255</v>
      </c>
      <c r="X17">
        <f t="shared" si="1"/>
        <v>285</v>
      </c>
      <c r="Y17">
        <f t="shared" si="2"/>
        <v>256</v>
      </c>
      <c r="Z17">
        <f t="shared" si="3"/>
        <v>286</v>
      </c>
    </row>
    <row r="18" spans="1:26" x14ac:dyDescent="0.25">
      <c r="A18">
        <v>14.8302222239274</v>
      </c>
      <c r="B18">
        <v>7.7860619614976398</v>
      </c>
      <c r="C18">
        <f t="shared" si="4"/>
        <v>14</v>
      </c>
      <c r="D18">
        <f t="shared" si="5"/>
        <v>7</v>
      </c>
      <c r="E18">
        <f t="shared" si="6"/>
        <v>15</v>
      </c>
      <c r="F18">
        <f t="shared" si="7"/>
        <v>8</v>
      </c>
      <c r="G18">
        <f t="shared" si="8"/>
        <v>0.83022222392740019</v>
      </c>
      <c r="H18">
        <f t="shared" si="9"/>
        <v>-0.16977777607259981</v>
      </c>
      <c r="I18">
        <f t="shared" si="10"/>
        <v>0.78606196149763985</v>
      </c>
      <c r="J18">
        <f t="shared" si="11"/>
        <v>-0.21393803850236015</v>
      </c>
      <c r="K18" s="24">
        <f t="shared" si="12"/>
        <v>3.6321924394264939E-2</v>
      </c>
      <c r="L18" s="25">
        <f t="shared" si="13"/>
        <v>0.13345585167833487</v>
      </c>
      <c r="M18" s="25">
        <f t="shared" si="14"/>
        <v>0.17761611410809522</v>
      </c>
      <c r="N18" s="26">
        <f t="shared" si="15"/>
        <v>0.652606109819305</v>
      </c>
      <c r="O18" s="24">
        <f t="shared" si="16"/>
        <v>1262.5500919446492</v>
      </c>
      <c r="P18" s="25">
        <f t="shared" si="17"/>
        <v>4638.9254043389201</v>
      </c>
      <c r="Q18" s="25">
        <f t="shared" si="18"/>
        <v>6173.9361263973906</v>
      </c>
      <c r="R18" s="26">
        <f t="shared" si="19"/>
        <v>22684.588377319044</v>
      </c>
      <c r="S18" s="24">
        <f t="shared" si="20"/>
        <v>1377.3273730305266</v>
      </c>
      <c r="T18" s="25">
        <f t="shared" si="21"/>
        <v>5060.6458956424585</v>
      </c>
      <c r="U18" s="25">
        <f t="shared" si="22"/>
        <v>6735.2030469789706</v>
      </c>
      <c r="V18" s="26">
        <f t="shared" si="23"/>
        <v>24746.823684348044</v>
      </c>
      <c r="W18">
        <f t="shared" si="0"/>
        <v>224</v>
      </c>
      <c r="X18">
        <f t="shared" si="1"/>
        <v>254</v>
      </c>
      <c r="Y18">
        <f t="shared" si="2"/>
        <v>225</v>
      </c>
      <c r="Z18">
        <f t="shared" si="3"/>
        <v>255</v>
      </c>
    </row>
    <row r="19" spans="1:26" x14ac:dyDescent="0.25">
      <c r="A19">
        <v>14.2139380591269</v>
      </c>
      <c r="B19">
        <v>7.1697777933786204</v>
      </c>
      <c r="C19">
        <f t="shared" si="4"/>
        <v>14</v>
      </c>
      <c r="D19">
        <f t="shared" si="5"/>
        <v>7</v>
      </c>
      <c r="E19">
        <f t="shared" si="6"/>
        <v>15</v>
      </c>
      <c r="F19">
        <f t="shared" si="7"/>
        <v>8</v>
      </c>
      <c r="G19">
        <f t="shared" si="8"/>
        <v>0.21393805912689956</v>
      </c>
      <c r="H19">
        <f t="shared" si="9"/>
        <v>-0.78606194087310044</v>
      </c>
      <c r="I19">
        <f t="shared" si="10"/>
        <v>0.16977779337862042</v>
      </c>
      <c r="J19">
        <f t="shared" si="11"/>
        <v>-0.83022220662137958</v>
      </c>
      <c r="K19" s="24">
        <f t="shared" si="12"/>
        <v>0.65260607909274981</v>
      </c>
      <c r="L19" s="25">
        <f t="shared" si="13"/>
        <v>0.1334558617803506</v>
      </c>
      <c r="M19" s="25">
        <f t="shared" si="14"/>
        <v>0.17761612752862974</v>
      </c>
      <c r="N19" s="26">
        <f t="shared" si="15"/>
        <v>3.6321931598269831E-2</v>
      </c>
      <c r="O19" s="24">
        <f t="shared" si="16"/>
        <v>22684.587309263985</v>
      </c>
      <c r="P19" s="25">
        <f t="shared" si="17"/>
        <v>4638.9257554849873</v>
      </c>
      <c r="Q19" s="25">
        <f t="shared" si="18"/>
        <v>6173.9365928951693</v>
      </c>
      <c r="R19" s="26">
        <f t="shared" si="19"/>
        <v>1262.5503423558594</v>
      </c>
      <c r="S19" s="24">
        <f t="shared" si="20"/>
        <v>24746.822519197071</v>
      </c>
      <c r="T19" s="25">
        <f t="shared" si="21"/>
        <v>5060.646278710894</v>
      </c>
      <c r="U19" s="25">
        <f t="shared" si="22"/>
        <v>6735.2035558856396</v>
      </c>
      <c r="V19" s="26">
        <f t="shared" si="23"/>
        <v>1377.327646206392</v>
      </c>
      <c r="W19">
        <f t="shared" si="0"/>
        <v>224</v>
      </c>
      <c r="X19">
        <f t="shared" si="1"/>
        <v>254</v>
      </c>
      <c r="Y19">
        <f t="shared" si="2"/>
        <v>225</v>
      </c>
      <c r="Z19">
        <f t="shared" si="3"/>
        <v>255</v>
      </c>
    </row>
    <row r="20" spans="1:26" x14ac:dyDescent="0.25">
      <c r="A20">
        <v>13.5000000129535</v>
      </c>
      <c r="B20">
        <v>6.6698729885565404</v>
      </c>
      <c r="C20">
        <f t="shared" si="4"/>
        <v>13</v>
      </c>
      <c r="D20">
        <f t="shared" si="5"/>
        <v>6</v>
      </c>
      <c r="E20">
        <f t="shared" si="6"/>
        <v>14</v>
      </c>
      <c r="F20">
        <f t="shared" si="7"/>
        <v>7</v>
      </c>
      <c r="G20">
        <f t="shared" si="8"/>
        <v>0.50000001295349961</v>
      </c>
      <c r="H20">
        <f t="shared" si="9"/>
        <v>-0.49999998704650039</v>
      </c>
      <c r="I20">
        <f t="shared" si="10"/>
        <v>0.66987298855654043</v>
      </c>
      <c r="J20">
        <f t="shared" si="11"/>
        <v>-0.33012701144345957</v>
      </c>
      <c r="K20" s="24">
        <f t="shared" si="12"/>
        <v>0.16506350144542967</v>
      </c>
      <c r="L20" s="25">
        <f t="shared" si="13"/>
        <v>0.3349364856010707</v>
      </c>
      <c r="M20" s="25">
        <f t="shared" si="14"/>
        <v>0.16506350999802991</v>
      </c>
      <c r="N20" s="26">
        <f t="shared" si="15"/>
        <v>0.33493650295546973</v>
      </c>
      <c r="O20" s="24">
        <f t="shared" si="16"/>
        <v>5737.6073102431365</v>
      </c>
      <c r="P20" s="25">
        <f t="shared" si="17"/>
        <v>11642.39223949322</v>
      </c>
      <c r="Q20" s="25">
        <f t="shared" si="18"/>
        <v>5737.6076075315195</v>
      </c>
      <c r="R20" s="26">
        <f t="shared" si="19"/>
        <v>11642.39284273213</v>
      </c>
      <c r="S20" s="24">
        <f t="shared" si="20"/>
        <v>6259.2079748106926</v>
      </c>
      <c r="T20" s="25">
        <f t="shared" si="21"/>
        <v>12700.7915339926</v>
      </c>
      <c r="U20" s="25">
        <f t="shared" si="22"/>
        <v>6259.2082991252946</v>
      </c>
      <c r="V20" s="26">
        <f t="shared" si="23"/>
        <v>12700.792192071411</v>
      </c>
      <c r="W20">
        <f t="shared" si="0"/>
        <v>193</v>
      </c>
      <c r="X20">
        <f t="shared" si="1"/>
        <v>223</v>
      </c>
      <c r="Y20">
        <f t="shared" si="2"/>
        <v>194</v>
      </c>
      <c r="Z20">
        <f t="shared" si="3"/>
        <v>224</v>
      </c>
    </row>
    <row r="21" spans="1:26" x14ac:dyDescent="0.25">
      <c r="A21">
        <v>12.710100731620701</v>
      </c>
      <c r="B21">
        <v>6.3015369015272604</v>
      </c>
      <c r="C21">
        <f t="shared" si="4"/>
        <v>12</v>
      </c>
      <c r="D21">
        <f t="shared" si="5"/>
        <v>6</v>
      </c>
      <c r="E21">
        <f t="shared" si="6"/>
        <v>13</v>
      </c>
      <c r="F21">
        <f t="shared" si="7"/>
        <v>7</v>
      </c>
      <c r="G21">
        <f t="shared" si="8"/>
        <v>0.71010073162070064</v>
      </c>
      <c r="H21">
        <f t="shared" si="9"/>
        <v>-0.28989926837929936</v>
      </c>
      <c r="I21">
        <f t="shared" si="10"/>
        <v>0.30153690152726043</v>
      </c>
      <c r="J21">
        <f t="shared" si="11"/>
        <v>-0.69846309847273957</v>
      </c>
      <c r="K21" s="24">
        <f t="shared" si="12"/>
        <v>0.20248394123718572</v>
      </c>
      <c r="L21" s="25">
        <f t="shared" si="13"/>
        <v>8.7415327142113627E-2</v>
      </c>
      <c r="M21" s="25">
        <f t="shared" si="14"/>
        <v>0.49597915723555386</v>
      </c>
      <c r="N21" s="26">
        <f t="shared" si="15"/>
        <v>0.21412157438514678</v>
      </c>
      <c r="O21" s="24">
        <f t="shared" si="16"/>
        <v>7038.341797404576</v>
      </c>
      <c r="P21" s="25">
        <f t="shared" si="17"/>
        <v>3038.5567714598697</v>
      </c>
      <c r="Q21" s="25">
        <f t="shared" si="18"/>
        <v>17240.235505507855</v>
      </c>
      <c r="R21" s="26">
        <f t="shared" si="19"/>
        <v>7442.8659256277024</v>
      </c>
      <c r="S21" s="24">
        <f t="shared" si="20"/>
        <v>7678.1910517140823</v>
      </c>
      <c r="T21" s="25">
        <f t="shared" si="21"/>
        <v>3314.7892052289485</v>
      </c>
      <c r="U21" s="25">
        <f t="shared" si="22"/>
        <v>18807.529642372203</v>
      </c>
      <c r="V21" s="26">
        <f t="shared" si="23"/>
        <v>8119.4901006847667</v>
      </c>
      <c r="W21">
        <f t="shared" si="0"/>
        <v>192</v>
      </c>
      <c r="X21">
        <f t="shared" si="1"/>
        <v>222</v>
      </c>
      <c r="Y21">
        <f t="shared" si="2"/>
        <v>193</v>
      </c>
      <c r="Z21">
        <f t="shared" si="3"/>
        <v>223</v>
      </c>
    </row>
    <row r="22" spans="1:26" x14ac:dyDescent="0.25">
      <c r="A22">
        <v>11.8682409050289</v>
      </c>
      <c r="B22">
        <v>6.0759612378826002</v>
      </c>
      <c r="C22">
        <f t="shared" si="4"/>
        <v>11</v>
      </c>
      <c r="D22">
        <f t="shared" si="5"/>
        <v>6</v>
      </c>
      <c r="E22">
        <f t="shared" si="6"/>
        <v>12</v>
      </c>
      <c r="F22">
        <f t="shared" si="7"/>
        <v>7</v>
      </c>
      <c r="G22">
        <f t="shared" si="8"/>
        <v>0.86824090502889995</v>
      </c>
      <c r="H22">
        <f t="shared" si="9"/>
        <v>-0.13175909497110005</v>
      </c>
      <c r="I22">
        <f t="shared" si="10"/>
        <v>7.596123788260023E-2</v>
      </c>
      <c r="J22">
        <f t="shared" si="11"/>
        <v>-0.92403876211739977</v>
      </c>
      <c r="K22" s="24">
        <f t="shared" si="12"/>
        <v>0.12175051101480421</v>
      </c>
      <c r="L22" s="25">
        <f t="shared" si="13"/>
        <v>1.0008583956295848E-2</v>
      </c>
      <c r="M22" s="25">
        <f t="shared" si="14"/>
        <v>0.80228825110259561</v>
      </c>
      <c r="N22" s="26">
        <f t="shared" si="15"/>
        <v>6.595265392630438E-2</v>
      </c>
      <c r="O22" s="24">
        <f t="shared" si="16"/>
        <v>4232.0477628745948</v>
      </c>
      <c r="P22" s="25">
        <f t="shared" si="17"/>
        <v>347.89837832084368</v>
      </c>
      <c r="Q22" s="25">
        <f t="shared" si="18"/>
        <v>27887.539608326224</v>
      </c>
      <c r="R22" s="26">
        <f t="shared" si="19"/>
        <v>2292.5142504783403</v>
      </c>
      <c r="S22" s="24">
        <f t="shared" si="20"/>
        <v>4616.7793776813751</v>
      </c>
      <c r="T22" s="25">
        <f t="shared" si="21"/>
        <v>379.52550362273854</v>
      </c>
      <c r="U22" s="25">
        <f t="shared" si="22"/>
        <v>30422.770481810425</v>
      </c>
      <c r="V22" s="26">
        <f t="shared" si="23"/>
        <v>2500.924636885462</v>
      </c>
      <c r="W22">
        <f t="shared" si="0"/>
        <v>191</v>
      </c>
      <c r="X22">
        <f t="shared" si="1"/>
        <v>221</v>
      </c>
      <c r="Y22">
        <f t="shared" si="2"/>
        <v>192</v>
      </c>
      <c r="Z22">
        <f t="shared" si="3"/>
        <v>222</v>
      </c>
    </row>
    <row r="23" spans="1:26" x14ac:dyDescent="0.25">
      <c r="A23">
        <v>11.000000017948899</v>
      </c>
      <c r="B23">
        <v>6</v>
      </c>
      <c r="C23">
        <f t="shared" si="4"/>
        <v>11</v>
      </c>
      <c r="D23">
        <f t="shared" si="5"/>
        <v>6</v>
      </c>
      <c r="E23">
        <f t="shared" si="6"/>
        <v>12</v>
      </c>
      <c r="F23">
        <f t="shared" si="7"/>
        <v>7</v>
      </c>
      <c r="G23">
        <f t="shared" si="8"/>
        <v>1.7948899255770812E-8</v>
      </c>
      <c r="H23">
        <f t="shared" si="9"/>
        <v>-0.99999998205110074</v>
      </c>
      <c r="I23">
        <f t="shared" si="10"/>
        <v>0</v>
      </c>
      <c r="J23">
        <f t="shared" si="11"/>
        <v>-1</v>
      </c>
      <c r="K23" s="24">
        <f t="shared" si="12"/>
        <v>0.99999998205110074</v>
      </c>
      <c r="L23" s="25">
        <f t="shared" si="13"/>
        <v>0</v>
      </c>
      <c r="M23" s="25">
        <f t="shared" si="14"/>
        <v>1.7948899255770812E-8</v>
      </c>
      <c r="N23" s="26">
        <f t="shared" si="15"/>
        <v>0</v>
      </c>
      <c r="O23" s="24">
        <f t="shared" si="16"/>
        <v>34759.999376096261</v>
      </c>
      <c r="P23" s="25">
        <f t="shared" si="17"/>
        <v>0</v>
      </c>
      <c r="Q23" s="25">
        <f t="shared" si="18"/>
        <v>6.2390373813059352E-4</v>
      </c>
      <c r="R23" s="26">
        <f t="shared" si="19"/>
        <v>0</v>
      </c>
      <c r="S23" s="24">
        <f t="shared" si="20"/>
        <v>37919.999319377741</v>
      </c>
      <c r="T23" s="25">
        <f t="shared" si="21"/>
        <v>0</v>
      </c>
      <c r="U23" s="25">
        <f t="shared" si="22"/>
        <v>6.8062225977882918E-4</v>
      </c>
      <c r="V23" s="26">
        <f t="shared" si="23"/>
        <v>0</v>
      </c>
      <c r="W23">
        <f t="shared" si="0"/>
        <v>191</v>
      </c>
      <c r="X23">
        <f t="shared" si="1"/>
        <v>221</v>
      </c>
      <c r="Y23">
        <f t="shared" si="2"/>
        <v>192</v>
      </c>
      <c r="Z23">
        <f t="shared" si="3"/>
        <v>222</v>
      </c>
    </row>
    <row r="24" spans="1:26" x14ac:dyDescent="0.25">
      <c r="A24">
        <v>10.1317591303236</v>
      </c>
      <c r="B24">
        <v>6.0759612316489902</v>
      </c>
      <c r="C24">
        <f t="shared" si="4"/>
        <v>10</v>
      </c>
      <c r="D24">
        <f t="shared" si="5"/>
        <v>6</v>
      </c>
      <c r="E24">
        <f t="shared" si="6"/>
        <v>11</v>
      </c>
      <c r="F24">
        <f t="shared" si="7"/>
        <v>7</v>
      </c>
      <c r="G24">
        <f t="shared" si="8"/>
        <v>0.13175913032359965</v>
      </c>
      <c r="H24">
        <f t="shared" si="9"/>
        <v>-0.86824086967640035</v>
      </c>
      <c r="I24">
        <f t="shared" si="10"/>
        <v>7.5961231648990157E-2</v>
      </c>
      <c r="J24">
        <f t="shared" si="11"/>
        <v>-0.92403876835100984</v>
      </c>
      <c r="K24" s="24">
        <f t="shared" si="12"/>
        <v>0.80228822384779064</v>
      </c>
      <c r="L24" s="25">
        <f t="shared" si="13"/>
        <v>6.5952645828609727E-2</v>
      </c>
      <c r="M24" s="25">
        <f t="shared" si="14"/>
        <v>0.12175054450321922</v>
      </c>
      <c r="N24" s="26">
        <f t="shared" si="15"/>
        <v>1.0008585820380436E-2</v>
      </c>
      <c r="O24" s="24">
        <f t="shared" si="16"/>
        <v>27887.538660949205</v>
      </c>
      <c r="P24" s="25">
        <f t="shared" si="17"/>
        <v>2292.5139690024744</v>
      </c>
      <c r="Q24" s="25">
        <f t="shared" si="18"/>
        <v>4232.0489269319005</v>
      </c>
      <c r="R24" s="26">
        <f t="shared" si="19"/>
        <v>347.898443116424</v>
      </c>
      <c r="S24" s="24">
        <f t="shared" si="20"/>
        <v>30422.76944830822</v>
      </c>
      <c r="T24" s="25">
        <f t="shared" si="21"/>
        <v>2500.9243298208808</v>
      </c>
      <c r="U24" s="25">
        <f t="shared" si="22"/>
        <v>4616.7806475620728</v>
      </c>
      <c r="V24" s="26">
        <f t="shared" si="23"/>
        <v>379.52557430882609</v>
      </c>
      <c r="W24">
        <f t="shared" si="0"/>
        <v>190</v>
      </c>
      <c r="X24">
        <f t="shared" si="1"/>
        <v>220</v>
      </c>
      <c r="Y24">
        <f t="shared" si="2"/>
        <v>191</v>
      </c>
      <c r="Z24">
        <f t="shared" si="3"/>
        <v>221</v>
      </c>
    </row>
    <row r="25" spans="1:26" x14ac:dyDescent="0.25">
      <c r="A25">
        <v>9.2898993021122198</v>
      </c>
      <c r="B25">
        <v>6.3015368892494399</v>
      </c>
      <c r="C25">
        <f t="shared" si="4"/>
        <v>9</v>
      </c>
      <c r="D25">
        <f t="shared" si="5"/>
        <v>6</v>
      </c>
      <c r="E25">
        <f t="shared" si="6"/>
        <v>10</v>
      </c>
      <c r="F25">
        <f t="shared" si="7"/>
        <v>7</v>
      </c>
      <c r="G25">
        <f t="shared" si="8"/>
        <v>0.28989930211221981</v>
      </c>
      <c r="H25">
        <f t="shared" si="9"/>
        <v>-0.71010069788778019</v>
      </c>
      <c r="I25">
        <f t="shared" si="10"/>
        <v>0.30153688924943989</v>
      </c>
      <c r="J25">
        <f t="shared" si="11"/>
        <v>-0.69846311075056011</v>
      </c>
      <c r="K25" s="24">
        <f t="shared" si="12"/>
        <v>0.49597914239284263</v>
      </c>
      <c r="L25" s="25">
        <f t="shared" si="13"/>
        <v>0.21412155549493755</v>
      </c>
      <c r="M25" s="25">
        <f t="shared" si="14"/>
        <v>0.20248396835771748</v>
      </c>
      <c r="N25" s="26">
        <f t="shared" si="15"/>
        <v>8.7415333754502347E-2</v>
      </c>
      <c r="O25" s="24">
        <f t="shared" si="16"/>
        <v>17240.234989575212</v>
      </c>
      <c r="P25" s="25">
        <f t="shared" si="17"/>
        <v>7442.8652690040299</v>
      </c>
      <c r="Q25" s="25">
        <f t="shared" si="18"/>
        <v>7038.3427401142599</v>
      </c>
      <c r="R25" s="26">
        <f t="shared" si="19"/>
        <v>3038.5570013065017</v>
      </c>
      <c r="S25" s="24">
        <f t="shared" si="20"/>
        <v>18807.529079536591</v>
      </c>
      <c r="T25" s="25">
        <f t="shared" si="21"/>
        <v>8119.4893843680311</v>
      </c>
      <c r="U25" s="25">
        <f t="shared" si="22"/>
        <v>7678.192080124647</v>
      </c>
      <c r="V25" s="26">
        <f t="shared" si="23"/>
        <v>3314.7894559707293</v>
      </c>
      <c r="W25">
        <f t="shared" si="0"/>
        <v>189</v>
      </c>
      <c r="X25">
        <f t="shared" si="1"/>
        <v>219</v>
      </c>
      <c r="Y25">
        <f t="shared" si="2"/>
        <v>190</v>
      </c>
      <c r="Z25">
        <f t="shared" si="3"/>
        <v>220</v>
      </c>
    </row>
    <row r="26" spans="1:26" x14ac:dyDescent="0.25">
      <c r="A26">
        <v>8.5000000181349709</v>
      </c>
      <c r="B26">
        <v>6.6698729706075701</v>
      </c>
      <c r="C26">
        <f t="shared" si="4"/>
        <v>8</v>
      </c>
      <c r="D26">
        <f t="shared" si="5"/>
        <v>6</v>
      </c>
      <c r="E26">
        <f t="shared" si="6"/>
        <v>9</v>
      </c>
      <c r="F26">
        <f t="shared" si="7"/>
        <v>7</v>
      </c>
      <c r="G26">
        <f t="shared" si="8"/>
        <v>0.50000001813497086</v>
      </c>
      <c r="H26">
        <f t="shared" si="9"/>
        <v>-0.49999998186502914</v>
      </c>
      <c r="I26">
        <f t="shared" si="10"/>
        <v>0.66987297060757012</v>
      </c>
      <c r="J26">
        <f t="shared" si="11"/>
        <v>-0.33012702939242988</v>
      </c>
      <c r="K26" s="24">
        <f t="shared" si="12"/>
        <v>0.16506350870937089</v>
      </c>
      <c r="L26" s="25">
        <f t="shared" si="13"/>
        <v>0.33493647315565828</v>
      </c>
      <c r="M26" s="25">
        <f t="shared" si="14"/>
        <v>0.16506352068305899</v>
      </c>
      <c r="N26" s="26">
        <f t="shared" si="15"/>
        <v>0.33493649745191184</v>
      </c>
      <c r="O26" s="24">
        <f t="shared" si="16"/>
        <v>5737.6075627377331</v>
      </c>
      <c r="P26" s="25">
        <f t="shared" si="17"/>
        <v>11642.391806890682</v>
      </c>
      <c r="Q26" s="25">
        <f t="shared" si="18"/>
        <v>5737.6079789431315</v>
      </c>
      <c r="R26" s="26">
        <f t="shared" si="19"/>
        <v>11642.392651428456</v>
      </c>
      <c r="S26" s="24">
        <f t="shared" si="20"/>
        <v>6259.2082502593439</v>
      </c>
      <c r="T26" s="25">
        <f t="shared" si="21"/>
        <v>12700.791062062561</v>
      </c>
      <c r="U26" s="25">
        <f t="shared" si="22"/>
        <v>6259.2087043015963</v>
      </c>
      <c r="V26" s="26">
        <f t="shared" si="23"/>
        <v>12700.791983376495</v>
      </c>
      <c r="W26">
        <f t="shared" si="0"/>
        <v>188</v>
      </c>
      <c r="X26">
        <f t="shared" si="1"/>
        <v>218</v>
      </c>
      <c r="Y26">
        <f t="shared" si="2"/>
        <v>189</v>
      </c>
      <c r="Z26">
        <f t="shared" si="3"/>
        <v>219</v>
      </c>
    </row>
    <row r="27" spans="1:26" x14ac:dyDescent="0.25">
      <c r="A27">
        <v>7.7860619683724899</v>
      </c>
      <c r="B27">
        <v>7.1697777703038703</v>
      </c>
      <c r="C27">
        <f t="shared" si="4"/>
        <v>7</v>
      </c>
      <c r="D27">
        <f t="shared" si="5"/>
        <v>7</v>
      </c>
      <c r="E27">
        <f t="shared" si="6"/>
        <v>8</v>
      </c>
      <c r="F27">
        <f t="shared" si="7"/>
        <v>8</v>
      </c>
      <c r="G27">
        <f t="shared" si="8"/>
        <v>0.78606196837248987</v>
      </c>
      <c r="H27">
        <f t="shared" si="9"/>
        <v>-0.21393803162751013</v>
      </c>
      <c r="I27">
        <f t="shared" si="10"/>
        <v>0.16977777030387031</v>
      </c>
      <c r="J27">
        <f t="shared" si="11"/>
        <v>-0.83022222969612969</v>
      </c>
      <c r="K27" s="24">
        <f t="shared" si="12"/>
        <v>0.17761610963459257</v>
      </c>
      <c r="L27" s="25">
        <f t="shared" si="13"/>
        <v>3.6321921992917554E-2</v>
      </c>
      <c r="M27" s="25">
        <f t="shared" si="14"/>
        <v>0.65260612006153706</v>
      </c>
      <c r="N27" s="26">
        <f t="shared" si="15"/>
        <v>0.13345584831095275</v>
      </c>
      <c r="O27" s="24">
        <f t="shared" si="16"/>
        <v>6173.9359708984384</v>
      </c>
      <c r="P27" s="25">
        <f t="shared" si="17"/>
        <v>1262.5500084738142</v>
      </c>
      <c r="Q27" s="25">
        <f t="shared" si="18"/>
        <v>22684.588733339031</v>
      </c>
      <c r="R27" s="26">
        <f t="shared" si="19"/>
        <v>4638.9252872887182</v>
      </c>
      <c r="S27" s="24">
        <f t="shared" si="20"/>
        <v>6735.2028773437496</v>
      </c>
      <c r="T27" s="25">
        <f t="shared" si="21"/>
        <v>1377.3272819714336</v>
      </c>
      <c r="U27" s="25">
        <f t="shared" si="22"/>
        <v>24746.824072733485</v>
      </c>
      <c r="V27" s="26">
        <f t="shared" si="23"/>
        <v>5060.6457679513278</v>
      </c>
      <c r="W27">
        <f t="shared" si="0"/>
        <v>217</v>
      </c>
      <c r="X27">
        <f t="shared" si="1"/>
        <v>247</v>
      </c>
      <c r="Y27">
        <f t="shared" si="2"/>
        <v>218</v>
      </c>
      <c r="Z27">
        <f t="shared" si="3"/>
        <v>248</v>
      </c>
    </row>
    <row r="28" spans="1:26" x14ac:dyDescent="0.25">
      <c r="A28">
        <v>7.1697777991473002</v>
      </c>
      <c r="B28">
        <v>7.78606193399823</v>
      </c>
      <c r="C28">
        <f t="shared" si="4"/>
        <v>7</v>
      </c>
      <c r="D28">
        <f t="shared" si="5"/>
        <v>7</v>
      </c>
      <c r="E28">
        <f t="shared" si="6"/>
        <v>8</v>
      </c>
      <c r="F28">
        <f t="shared" si="7"/>
        <v>8</v>
      </c>
      <c r="G28">
        <f t="shared" si="8"/>
        <v>0.16977779914730018</v>
      </c>
      <c r="H28">
        <f t="shared" si="9"/>
        <v>-0.83022220085269982</v>
      </c>
      <c r="I28">
        <f t="shared" si="10"/>
        <v>0.78606193399822999</v>
      </c>
      <c r="J28">
        <f t="shared" si="11"/>
        <v>-0.21393806600177001</v>
      </c>
      <c r="K28" s="24">
        <f t="shared" si="12"/>
        <v>0.17761613200215964</v>
      </c>
      <c r="L28" s="25">
        <f t="shared" si="13"/>
        <v>0.65260606885054018</v>
      </c>
      <c r="M28" s="25">
        <f t="shared" si="14"/>
        <v>3.632193399961036E-2</v>
      </c>
      <c r="N28" s="26">
        <f t="shared" si="15"/>
        <v>0.13345586514768981</v>
      </c>
      <c r="O28" s="24">
        <f t="shared" si="16"/>
        <v>6173.93674839507</v>
      </c>
      <c r="P28" s="25">
        <f t="shared" si="17"/>
        <v>22684.58695324478</v>
      </c>
      <c r="Q28" s="25">
        <f t="shared" si="18"/>
        <v>1262.5504258264564</v>
      </c>
      <c r="R28" s="26">
        <f t="shared" si="19"/>
        <v>4638.9258725336986</v>
      </c>
      <c r="S28" s="24">
        <f t="shared" si="20"/>
        <v>6735.2037255218938</v>
      </c>
      <c r="T28" s="25">
        <f t="shared" si="21"/>
        <v>24746.822130812485</v>
      </c>
      <c r="U28" s="25">
        <f t="shared" si="22"/>
        <v>1377.3277372652249</v>
      </c>
      <c r="V28" s="26">
        <f t="shared" si="23"/>
        <v>5060.6464064003976</v>
      </c>
      <c r="W28">
        <f t="shared" si="0"/>
        <v>217</v>
      </c>
      <c r="X28">
        <f t="shared" si="1"/>
        <v>247</v>
      </c>
      <c r="Y28">
        <f t="shared" si="2"/>
        <v>218</v>
      </c>
      <c r="Z28">
        <f t="shared" si="3"/>
        <v>248</v>
      </c>
    </row>
    <row r="29" spans="1:26" x14ac:dyDescent="0.25">
      <c r="A29">
        <v>6.6698729930437803</v>
      </c>
      <c r="B29">
        <v>8.4999999792743193</v>
      </c>
      <c r="C29">
        <f t="shared" si="4"/>
        <v>6</v>
      </c>
      <c r="D29">
        <f t="shared" si="5"/>
        <v>8</v>
      </c>
      <c r="E29">
        <f t="shared" si="6"/>
        <v>7</v>
      </c>
      <c r="F29">
        <f t="shared" si="7"/>
        <v>9</v>
      </c>
      <c r="G29">
        <f t="shared" si="8"/>
        <v>0.66987299304378034</v>
      </c>
      <c r="H29">
        <f t="shared" si="9"/>
        <v>-0.33012700695621966</v>
      </c>
      <c r="I29">
        <f t="shared" si="10"/>
        <v>0.49999997927431927</v>
      </c>
      <c r="J29">
        <f t="shared" si="11"/>
        <v>-0.50000002072568073</v>
      </c>
      <c r="K29" s="24">
        <f t="shared" si="12"/>
        <v>0.16506351032021677</v>
      </c>
      <c r="L29" s="25">
        <f t="shared" si="13"/>
        <v>0.16506349663600289</v>
      </c>
      <c r="M29" s="25">
        <f t="shared" si="14"/>
        <v>0.33493651040546396</v>
      </c>
      <c r="N29" s="26">
        <f t="shared" si="15"/>
        <v>0.33493648263831638</v>
      </c>
      <c r="O29" s="24">
        <f t="shared" si="16"/>
        <v>5737.6076187307353</v>
      </c>
      <c r="P29" s="25">
        <f t="shared" si="17"/>
        <v>5737.607143067461</v>
      </c>
      <c r="Q29" s="25">
        <f t="shared" si="18"/>
        <v>11642.393101693928</v>
      </c>
      <c r="R29" s="26">
        <f t="shared" si="19"/>
        <v>11642.392136507879</v>
      </c>
      <c r="S29" s="24">
        <f t="shared" si="20"/>
        <v>6259.2083113426197</v>
      </c>
      <c r="T29" s="25">
        <f t="shared" si="21"/>
        <v>6259.2077924372297</v>
      </c>
      <c r="U29" s="25">
        <f t="shared" si="22"/>
        <v>12700.792474575193</v>
      </c>
      <c r="V29" s="26">
        <f t="shared" si="23"/>
        <v>12700.791421644957</v>
      </c>
      <c r="W29">
        <f t="shared" si="0"/>
        <v>246</v>
      </c>
      <c r="X29">
        <f t="shared" si="1"/>
        <v>276</v>
      </c>
      <c r="Y29">
        <f t="shared" si="2"/>
        <v>247</v>
      </c>
      <c r="Z29">
        <f t="shared" si="3"/>
        <v>277</v>
      </c>
    </row>
    <row r="30" spans="1:26" x14ac:dyDescent="0.25">
      <c r="A30">
        <v>6.30153690459671</v>
      </c>
      <c r="B30">
        <v>9.2898992599459405</v>
      </c>
      <c r="C30">
        <f t="shared" si="4"/>
        <v>6</v>
      </c>
      <c r="D30">
        <f t="shared" si="5"/>
        <v>9</v>
      </c>
      <c r="E30">
        <f t="shared" si="6"/>
        <v>7</v>
      </c>
      <c r="F30">
        <f t="shared" si="7"/>
        <v>10</v>
      </c>
      <c r="G30">
        <f t="shared" si="8"/>
        <v>0.30153690459671001</v>
      </c>
      <c r="H30">
        <f t="shared" si="9"/>
        <v>-0.69846309540328999</v>
      </c>
      <c r="I30">
        <f t="shared" si="10"/>
        <v>0.28989925994594046</v>
      </c>
      <c r="J30">
        <f t="shared" si="11"/>
        <v>-0.71010074005405954</v>
      </c>
      <c r="K30" s="24">
        <f t="shared" si="12"/>
        <v>0.49597916094632544</v>
      </c>
      <c r="L30" s="25">
        <f t="shared" si="13"/>
        <v>0.20248393445696458</v>
      </c>
      <c r="M30" s="25">
        <f t="shared" si="14"/>
        <v>0.21412157910773413</v>
      </c>
      <c r="N30" s="26">
        <f t="shared" si="15"/>
        <v>8.741532548897589E-2</v>
      </c>
      <c r="O30" s="24">
        <f t="shared" si="16"/>
        <v>17240.235634494275</v>
      </c>
      <c r="P30" s="25">
        <f t="shared" si="17"/>
        <v>7038.3415617240898</v>
      </c>
      <c r="Q30" s="25">
        <f t="shared" si="18"/>
        <v>7442.8660897848395</v>
      </c>
      <c r="R30" s="26">
        <f t="shared" si="19"/>
        <v>3038.556713996802</v>
      </c>
      <c r="S30" s="24">
        <f t="shared" si="20"/>
        <v>18807.529783084661</v>
      </c>
      <c r="T30" s="25">
        <f t="shared" si="21"/>
        <v>7678.1907946080964</v>
      </c>
      <c r="U30" s="25">
        <f t="shared" si="22"/>
        <v>8119.4902797652776</v>
      </c>
      <c r="V30" s="26">
        <f t="shared" si="23"/>
        <v>3314.7891425419657</v>
      </c>
      <c r="W30">
        <f t="shared" si="0"/>
        <v>276</v>
      </c>
      <c r="X30">
        <f t="shared" si="1"/>
        <v>306</v>
      </c>
      <c r="Y30">
        <f t="shared" si="2"/>
        <v>277</v>
      </c>
      <c r="Z30">
        <f t="shared" si="3"/>
        <v>307</v>
      </c>
    </row>
    <row r="31" spans="1:26" x14ac:dyDescent="0.25">
      <c r="A31">
        <v>6.0759612394410096</v>
      </c>
      <c r="B31">
        <v>10.131759086132901</v>
      </c>
      <c r="C31">
        <f t="shared" si="4"/>
        <v>6</v>
      </c>
      <c r="D31">
        <f t="shared" si="5"/>
        <v>10</v>
      </c>
      <c r="E31">
        <f t="shared" si="6"/>
        <v>7</v>
      </c>
      <c r="F31">
        <f t="shared" si="7"/>
        <v>11</v>
      </c>
      <c r="G31">
        <f t="shared" si="8"/>
        <v>7.5961239441009631E-2</v>
      </c>
      <c r="H31">
        <f t="shared" si="9"/>
        <v>-0.92403876055899037</v>
      </c>
      <c r="I31">
        <f t="shared" si="10"/>
        <v>0.13175908613290055</v>
      </c>
      <c r="J31">
        <f t="shared" si="11"/>
        <v>-0.86824091386709945</v>
      </c>
      <c r="K31" s="24">
        <f t="shared" si="12"/>
        <v>0.80228825791635971</v>
      </c>
      <c r="L31" s="25">
        <f t="shared" si="13"/>
        <v>0.12175050264263068</v>
      </c>
      <c r="M31" s="25">
        <f t="shared" si="14"/>
        <v>6.5952655950739764E-2</v>
      </c>
      <c r="N31" s="26">
        <f t="shared" si="15"/>
        <v>1.000858349026987E-2</v>
      </c>
      <c r="O31" s="24">
        <f t="shared" si="16"/>
        <v>27887.539845172665</v>
      </c>
      <c r="P31" s="25">
        <f t="shared" si="17"/>
        <v>4232.0474718578425</v>
      </c>
      <c r="Q31" s="25">
        <f t="shared" si="18"/>
        <v>2292.5143208477143</v>
      </c>
      <c r="R31" s="26">
        <f t="shared" si="19"/>
        <v>347.89836212178068</v>
      </c>
      <c r="S31" s="24">
        <f t="shared" si="20"/>
        <v>30422.770740188356</v>
      </c>
      <c r="T31" s="25">
        <f t="shared" si="21"/>
        <v>4616.7790602085552</v>
      </c>
      <c r="U31" s="25">
        <f t="shared" si="22"/>
        <v>2500.9247136520517</v>
      </c>
      <c r="V31" s="26">
        <f t="shared" si="23"/>
        <v>379.52548595103343</v>
      </c>
      <c r="W31">
        <f t="shared" si="0"/>
        <v>306</v>
      </c>
      <c r="X31">
        <f t="shared" si="1"/>
        <v>336</v>
      </c>
      <c r="Y31">
        <f t="shared" si="2"/>
        <v>307</v>
      </c>
      <c r="Z31">
        <f t="shared" si="3"/>
        <v>337</v>
      </c>
    </row>
    <row r="32" spans="1:26" x14ac:dyDescent="0.25">
      <c r="A32">
        <v>6</v>
      </c>
      <c r="B32">
        <v>10.9999999730765</v>
      </c>
      <c r="C32">
        <f t="shared" si="4"/>
        <v>6</v>
      </c>
      <c r="D32">
        <f t="shared" si="5"/>
        <v>10</v>
      </c>
      <c r="E32">
        <f t="shared" si="6"/>
        <v>7</v>
      </c>
      <c r="F32">
        <f t="shared" si="7"/>
        <v>11</v>
      </c>
      <c r="G32">
        <f t="shared" si="8"/>
        <v>0</v>
      </c>
      <c r="H32">
        <f t="shared" si="9"/>
        <v>-1</v>
      </c>
      <c r="I32">
        <f t="shared" si="10"/>
        <v>0.99999997307650013</v>
      </c>
      <c r="J32">
        <f t="shared" si="11"/>
        <v>-2.6923499873987566E-8</v>
      </c>
      <c r="K32" s="24">
        <f t="shared" si="12"/>
        <v>2.6923499873987566E-8</v>
      </c>
      <c r="L32" s="25">
        <f t="shared" si="13"/>
        <v>0.99999997307650013</v>
      </c>
      <c r="M32" s="25">
        <f t="shared" si="14"/>
        <v>0</v>
      </c>
      <c r="N32" s="26">
        <f t="shared" si="15"/>
        <v>0</v>
      </c>
      <c r="O32" s="24">
        <f t="shared" si="16"/>
        <v>9.3586085561980781E-4</v>
      </c>
      <c r="P32" s="25">
        <f t="shared" si="17"/>
        <v>34759.999064139149</v>
      </c>
      <c r="Q32" s="25">
        <f t="shared" si="18"/>
        <v>0</v>
      </c>
      <c r="R32" s="26">
        <f t="shared" si="19"/>
        <v>0</v>
      </c>
      <c r="S32" s="24">
        <f t="shared" si="20"/>
        <v>1.0209391152216083E-3</v>
      </c>
      <c r="T32" s="25">
        <f t="shared" si="21"/>
        <v>37919.998979060882</v>
      </c>
      <c r="U32" s="25">
        <f t="shared" si="22"/>
        <v>0</v>
      </c>
      <c r="V32" s="26">
        <f t="shared" si="23"/>
        <v>0</v>
      </c>
      <c r="W32">
        <f t="shared" si="0"/>
        <v>306</v>
      </c>
      <c r="X32">
        <f t="shared" si="1"/>
        <v>336</v>
      </c>
      <c r="Y32">
        <f t="shared" si="2"/>
        <v>307</v>
      </c>
      <c r="Z32">
        <f t="shared" si="3"/>
        <v>337</v>
      </c>
    </row>
    <row r="33" spans="1:26" x14ac:dyDescent="0.25">
      <c r="A33">
        <v>6.0759612300905896</v>
      </c>
      <c r="B33">
        <v>11.868240860838201</v>
      </c>
      <c r="C33">
        <f t="shared" si="4"/>
        <v>6</v>
      </c>
      <c r="D33">
        <f t="shared" si="5"/>
        <v>11</v>
      </c>
      <c r="E33">
        <f t="shared" si="6"/>
        <v>7</v>
      </c>
      <c r="F33">
        <f t="shared" si="7"/>
        <v>12</v>
      </c>
      <c r="G33">
        <f t="shared" si="8"/>
        <v>7.5961230090589638E-2</v>
      </c>
      <c r="H33">
        <f t="shared" si="9"/>
        <v>-0.92403876990941036</v>
      </c>
      <c r="I33">
        <f t="shared" si="10"/>
        <v>0.86824086083820085</v>
      </c>
      <c r="J33">
        <f t="shared" si="11"/>
        <v>-0.13175913916179915</v>
      </c>
      <c r="K33" s="24">
        <f t="shared" si="12"/>
        <v>0.12175055287539172</v>
      </c>
      <c r="L33" s="25">
        <f t="shared" si="13"/>
        <v>0.80228821703401865</v>
      </c>
      <c r="M33" s="25">
        <f t="shared" si="14"/>
        <v>1.0008586286407446E-2</v>
      </c>
      <c r="N33" s="26">
        <f t="shared" si="15"/>
        <v>6.5952643804182198E-2</v>
      </c>
      <c r="O33" s="24">
        <f t="shared" si="16"/>
        <v>4232.0492179486164</v>
      </c>
      <c r="P33" s="25">
        <f t="shared" si="17"/>
        <v>27887.538424102491</v>
      </c>
      <c r="Q33" s="25">
        <f t="shared" si="18"/>
        <v>347.89845931552287</v>
      </c>
      <c r="R33" s="26">
        <f t="shared" si="19"/>
        <v>2292.5138986333736</v>
      </c>
      <c r="S33" s="24">
        <f t="shared" si="20"/>
        <v>4616.7809650348536</v>
      </c>
      <c r="T33" s="25">
        <f t="shared" si="21"/>
        <v>30422.769189929986</v>
      </c>
      <c r="U33" s="25">
        <f t="shared" si="22"/>
        <v>379.52559198057037</v>
      </c>
      <c r="V33" s="26">
        <f t="shared" si="23"/>
        <v>2500.9242530545889</v>
      </c>
      <c r="W33">
        <f t="shared" si="0"/>
        <v>336</v>
      </c>
      <c r="X33">
        <f t="shared" si="1"/>
        <v>366</v>
      </c>
      <c r="Y33">
        <f t="shared" si="2"/>
        <v>337</v>
      </c>
      <c r="Z33">
        <f t="shared" si="3"/>
        <v>367</v>
      </c>
    </row>
    <row r="34" spans="1:26" x14ac:dyDescent="0.25">
      <c r="A34">
        <v>6.3015368861799903</v>
      </c>
      <c r="B34">
        <v>12.710100689454499</v>
      </c>
      <c r="C34">
        <f t="shared" si="4"/>
        <v>6</v>
      </c>
      <c r="D34">
        <f t="shared" si="5"/>
        <v>12</v>
      </c>
      <c r="E34">
        <f t="shared" si="6"/>
        <v>7</v>
      </c>
      <c r="F34">
        <f t="shared" si="7"/>
        <v>13</v>
      </c>
      <c r="G34">
        <f t="shared" si="8"/>
        <v>0.3015368861799903</v>
      </c>
      <c r="H34">
        <f t="shared" si="9"/>
        <v>-0.6984631138200097</v>
      </c>
      <c r="I34">
        <f t="shared" si="10"/>
        <v>0.71010068945449945</v>
      </c>
      <c r="J34">
        <f t="shared" si="11"/>
        <v>-0.28989931054550055</v>
      </c>
      <c r="K34" s="24">
        <f t="shared" si="12"/>
        <v>0.2024839751378843</v>
      </c>
      <c r="L34" s="25">
        <f t="shared" si="13"/>
        <v>0.4959791386821254</v>
      </c>
      <c r="M34" s="25">
        <f t="shared" si="14"/>
        <v>8.7415335407616257E-2</v>
      </c>
      <c r="N34" s="26">
        <f t="shared" si="15"/>
        <v>0.21412155077237405</v>
      </c>
      <c r="O34" s="24">
        <f t="shared" si="16"/>
        <v>7038.3429757928589</v>
      </c>
      <c r="P34" s="25">
        <f t="shared" si="17"/>
        <v>17240.234860590681</v>
      </c>
      <c r="Q34" s="25">
        <f t="shared" si="18"/>
        <v>3038.5570587687416</v>
      </c>
      <c r="R34" s="26">
        <f t="shared" si="19"/>
        <v>7442.8651048477223</v>
      </c>
      <c r="S34" s="24">
        <f t="shared" si="20"/>
        <v>7678.1923372285728</v>
      </c>
      <c r="T34" s="25">
        <f t="shared" si="21"/>
        <v>18807.528938826195</v>
      </c>
      <c r="U34" s="25">
        <f t="shared" si="22"/>
        <v>3314.7895186568085</v>
      </c>
      <c r="V34" s="26">
        <f t="shared" si="23"/>
        <v>8119.4892052884234</v>
      </c>
      <c r="W34">
        <f t="shared" si="0"/>
        <v>366</v>
      </c>
      <c r="X34">
        <f t="shared" si="1"/>
        <v>396</v>
      </c>
      <c r="Y34">
        <f t="shared" si="2"/>
        <v>367</v>
      </c>
      <c r="Z34">
        <f t="shared" si="3"/>
        <v>397</v>
      </c>
    </row>
    <row r="35" spans="1:26" x14ac:dyDescent="0.25">
      <c r="A35">
        <v>6.6698729661203302</v>
      </c>
      <c r="B35">
        <v>13.4999999740929</v>
      </c>
      <c r="C35">
        <f t="shared" si="4"/>
        <v>6</v>
      </c>
      <c r="D35">
        <f t="shared" si="5"/>
        <v>13</v>
      </c>
      <c r="E35">
        <f t="shared" si="6"/>
        <v>7</v>
      </c>
      <c r="F35">
        <f t="shared" si="7"/>
        <v>14</v>
      </c>
      <c r="G35">
        <f t="shared" si="8"/>
        <v>0.6698729661203302</v>
      </c>
      <c r="H35">
        <f t="shared" si="9"/>
        <v>-0.3301270338796698</v>
      </c>
      <c r="I35">
        <f t="shared" si="10"/>
        <v>0.49999997409289954</v>
      </c>
      <c r="J35">
        <f t="shared" si="11"/>
        <v>-0.50000002590710046</v>
      </c>
      <c r="K35" s="24">
        <f t="shared" si="12"/>
        <v>0.16506352549246914</v>
      </c>
      <c r="L35" s="25">
        <f t="shared" si="13"/>
        <v>0.16506350838720066</v>
      </c>
      <c r="M35" s="25">
        <f t="shared" si="14"/>
        <v>0.33493650041463136</v>
      </c>
      <c r="N35" s="26">
        <f t="shared" si="15"/>
        <v>0.33493646570569885</v>
      </c>
      <c r="O35" s="24">
        <f t="shared" si="16"/>
        <v>5737.6081461182275</v>
      </c>
      <c r="P35" s="25">
        <f t="shared" si="17"/>
        <v>5737.6075515390949</v>
      </c>
      <c r="Q35" s="25">
        <f t="shared" si="18"/>
        <v>11642.392754412587</v>
      </c>
      <c r="R35" s="26">
        <f t="shared" si="19"/>
        <v>11642.391547930092</v>
      </c>
      <c r="S35" s="24">
        <f t="shared" si="20"/>
        <v>6259.2088866744298</v>
      </c>
      <c r="T35" s="25">
        <f t="shared" si="21"/>
        <v>6259.2082380426491</v>
      </c>
      <c r="U35" s="25">
        <f t="shared" si="22"/>
        <v>12700.79209572282</v>
      </c>
      <c r="V35" s="26">
        <f t="shared" si="23"/>
        <v>12700.7907795601</v>
      </c>
      <c r="W35">
        <f t="shared" si="0"/>
        <v>396</v>
      </c>
      <c r="X35">
        <f t="shared" si="1"/>
        <v>426</v>
      </c>
      <c r="Y35">
        <f t="shared" si="2"/>
        <v>397</v>
      </c>
      <c r="Z35">
        <f t="shared" si="3"/>
        <v>427</v>
      </c>
    </row>
    <row r="36" spans="1:26" x14ac:dyDescent="0.25">
      <c r="A36">
        <v>7.1697777645351897</v>
      </c>
      <c r="B36">
        <v>14.213938024752601</v>
      </c>
      <c r="C36">
        <f t="shared" si="4"/>
        <v>7</v>
      </c>
      <c r="D36">
        <f t="shared" si="5"/>
        <v>14</v>
      </c>
      <c r="E36">
        <f t="shared" si="6"/>
        <v>8</v>
      </c>
      <c r="F36">
        <f t="shared" si="7"/>
        <v>15</v>
      </c>
      <c r="G36">
        <f t="shared" si="8"/>
        <v>0.16977776453518967</v>
      </c>
      <c r="H36">
        <f t="shared" si="9"/>
        <v>-0.83022223546481033</v>
      </c>
      <c r="I36">
        <f t="shared" si="10"/>
        <v>0.2139380247526006</v>
      </c>
      <c r="J36">
        <f t="shared" si="11"/>
        <v>-0.7860619752473994</v>
      </c>
      <c r="K36" s="24">
        <f t="shared" si="12"/>
        <v>0.65260613030378034</v>
      </c>
      <c r="L36" s="25">
        <f t="shared" si="13"/>
        <v>0.17761610516102999</v>
      </c>
      <c r="M36" s="25">
        <f t="shared" si="14"/>
        <v>0.13345584494361906</v>
      </c>
      <c r="N36" s="26">
        <f t="shared" si="15"/>
        <v>3.6321919591570606E-2</v>
      </c>
      <c r="O36" s="24">
        <f t="shared" si="16"/>
        <v>22684.589089359408</v>
      </c>
      <c r="P36" s="25">
        <f t="shared" si="17"/>
        <v>6173.9358153974026</v>
      </c>
      <c r="Q36" s="25">
        <f t="shared" si="18"/>
        <v>4638.9251702401989</v>
      </c>
      <c r="R36" s="26">
        <f t="shared" si="19"/>
        <v>1262.5499250029945</v>
      </c>
      <c r="S36" s="24">
        <f t="shared" si="20"/>
        <v>24746.824461119348</v>
      </c>
      <c r="T36" s="25">
        <f t="shared" si="21"/>
        <v>6735.2027077062567</v>
      </c>
      <c r="U36" s="25">
        <f t="shared" si="22"/>
        <v>5060.6456402620352</v>
      </c>
      <c r="V36" s="26">
        <f t="shared" si="23"/>
        <v>1377.3271909123573</v>
      </c>
      <c r="W36">
        <f t="shared" si="0"/>
        <v>427</v>
      </c>
      <c r="X36">
        <f t="shared" si="1"/>
        <v>457</v>
      </c>
      <c r="Y36">
        <f t="shared" si="2"/>
        <v>428</v>
      </c>
      <c r="Z36">
        <f t="shared" si="3"/>
        <v>458</v>
      </c>
    </row>
    <row r="37" spans="1:26" x14ac:dyDescent="0.25">
      <c r="A37">
        <v>7.78606192712338</v>
      </c>
      <c r="B37">
        <v>14.830222195084</v>
      </c>
      <c r="C37">
        <f t="shared" si="4"/>
        <v>7</v>
      </c>
      <c r="D37">
        <f t="shared" si="5"/>
        <v>14</v>
      </c>
      <c r="E37">
        <f t="shared" si="6"/>
        <v>8</v>
      </c>
      <c r="F37">
        <f t="shared" si="7"/>
        <v>15</v>
      </c>
      <c r="G37">
        <f t="shared" si="8"/>
        <v>0.78606192712337997</v>
      </c>
      <c r="H37">
        <f t="shared" si="9"/>
        <v>-0.21393807287662003</v>
      </c>
      <c r="I37">
        <f t="shared" si="10"/>
        <v>0.83022219508399964</v>
      </c>
      <c r="J37">
        <f t="shared" si="11"/>
        <v>-0.16977780491600036</v>
      </c>
      <c r="K37" s="24">
        <f t="shared" si="12"/>
        <v>3.6321936400951868E-2</v>
      </c>
      <c r="L37" s="25">
        <f t="shared" si="13"/>
        <v>0.17761613647566818</v>
      </c>
      <c r="M37" s="25">
        <f t="shared" si="14"/>
        <v>0.13345586851504851</v>
      </c>
      <c r="N37" s="26">
        <f t="shared" si="15"/>
        <v>0.65260605860833143</v>
      </c>
      <c r="O37" s="24">
        <f t="shared" si="16"/>
        <v>1262.550509297087</v>
      </c>
      <c r="P37" s="25">
        <f t="shared" si="17"/>
        <v>6173.9369038942268</v>
      </c>
      <c r="Q37" s="25">
        <f t="shared" si="18"/>
        <v>4638.9259895830864</v>
      </c>
      <c r="R37" s="26">
        <f t="shared" si="19"/>
        <v>22684.5865972256</v>
      </c>
      <c r="S37" s="24">
        <f t="shared" si="20"/>
        <v>1377.327828324095</v>
      </c>
      <c r="T37" s="25">
        <f t="shared" si="21"/>
        <v>6735.2038951573368</v>
      </c>
      <c r="U37" s="25">
        <f t="shared" si="22"/>
        <v>5060.6465340906389</v>
      </c>
      <c r="V37" s="26">
        <f t="shared" si="23"/>
        <v>24746.821742427928</v>
      </c>
      <c r="W37">
        <f t="shared" si="0"/>
        <v>427</v>
      </c>
      <c r="X37">
        <f t="shared" si="1"/>
        <v>457</v>
      </c>
      <c r="Y37">
        <f t="shared" si="2"/>
        <v>428</v>
      </c>
      <c r="Z37">
        <f t="shared" si="3"/>
        <v>458</v>
      </c>
    </row>
    <row r="38" spans="1:26" x14ac:dyDescent="0.25">
      <c r="A38">
        <v>8.4999999715021897</v>
      </c>
      <c r="B38">
        <v>15.330127002468901</v>
      </c>
      <c r="C38">
        <f t="shared" si="4"/>
        <v>8</v>
      </c>
      <c r="D38">
        <f t="shared" si="5"/>
        <v>15</v>
      </c>
      <c r="E38">
        <f t="shared" si="6"/>
        <v>9</v>
      </c>
      <c r="F38">
        <f t="shared" si="7"/>
        <v>16</v>
      </c>
      <c r="G38">
        <f t="shared" si="8"/>
        <v>0.49999997150218967</v>
      </c>
      <c r="H38">
        <f t="shared" si="9"/>
        <v>-0.50000002849781033</v>
      </c>
      <c r="I38">
        <f t="shared" si="10"/>
        <v>0.3301270024689007</v>
      </c>
      <c r="J38">
        <f t="shared" si="11"/>
        <v>-0.6698729975310993</v>
      </c>
      <c r="K38" s="24">
        <f t="shared" si="12"/>
        <v>0.3349365178554633</v>
      </c>
      <c r="L38" s="25">
        <f t="shared" si="13"/>
        <v>0.16506351064234706</v>
      </c>
      <c r="M38" s="25">
        <f t="shared" si="14"/>
        <v>0.334936479675636</v>
      </c>
      <c r="N38" s="26">
        <f t="shared" si="15"/>
        <v>0.16506349182655364</v>
      </c>
      <c r="O38" s="24">
        <f t="shared" si="16"/>
        <v>11642.393360655906</v>
      </c>
      <c r="P38" s="25">
        <f t="shared" si="17"/>
        <v>5737.6076299279848</v>
      </c>
      <c r="Q38" s="25">
        <f t="shared" si="18"/>
        <v>11642.39203352511</v>
      </c>
      <c r="R38" s="26">
        <f t="shared" si="19"/>
        <v>5737.6069758910044</v>
      </c>
      <c r="S38" s="24">
        <f t="shared" si="20"/>
        <v>12700.792757079169</v>
      </c>
      <c r="T38" s="25">
        <f t="shared" si="21"/>
        <v>6259.2083235578002</v>
      </c>
      <c r="U38" s="25">
        <f t="shared" si="22"/>
        <v>12700.791309300117</v>
      </c>
      <c r="V38" s="26">
        <f t="shared" si="23"/>
        <v>6259.2076100629138</v>
      </c>
      <c r="W38">
        <f t="shared" si="0"/>
        <v>458</v>
      </c>
      <c r="X38">
        <f t="shared" si="1"/>
        <v>488</v>
      </c>
      <c r="Y38">
        <f t="shared" si="2"/>
        <v>459</v>
      </c>
      <c r="Z38">
        <f t="shared" si="3"/>
        <v>489</v>
      </c>
    </row>
    <row r="39" spans="1:26" x14ac:dyDescent="0.25">
      <c r="A39">
        <v>9.2898992515126899</v>
      </c>
      <c r="B39">
        <v>15.6984630923338</v>
      </c>
      <c r="C39">
        <f t="shared" si="4"/>
        <v>9</v>
      </c>
      <c r="D39">
        <f t="shared" si="5"/>
        <v>15</v>
      </c>
      <c r="E39">
        <f t="shared" si="6"/>
        <v>10</v>
      </c>
      <c r="F39">
        <f t="shared" si="7"/>
        <v>16</v>
      </c>
      <c r="G39">
        <f t="shared" si="8"/>
        <v>0.28989925151268991</v>
      </c>
      <c r="H39">
        <f t="shared" si="9"/>
        <v>-0.71010074848731009</v>
      </c>
      <c r="I39">
        <f t="shared" si="10"/>
        <v>0.69846309233379955</v>
      </c>
      <c r="J39">
        <f t="shared" si="11"/>
        <v>-0.30153690766620045</v>
      </c>
      <c r="K39" s="24">
        <f t="shared" si="12"/>
        <v>0.21412158383031785</v>
      </c>
      <c r="L39" s="25">
        <f t="shared" si="13"/>
        <v>0.49597916465699221</v>
      </c>
      <c r="M39" s="25">
        <f t="shared" si="14"/>
        <v>8.7415323835882602E-2</v>
      </c>
      <c r="N39" s="26">
        <f t="shared" si="15"/>
        <v>0.20248392767680731</v>
      </c>
      <c r="O39" s="24">
        <f t="shared" si="16"/>
        <v>7442.8662539418492</v>
      </c>
      <c r="P39" s="25">
        <f t="shared" si="17"/>
        <v>17240.235763477049</v>
      </c>
      <c r="Q39" s="25">
        <f t="shared" si="18"/>
        <v>3038.5566565352797</v>
      </c>
      <c r="R39" s="26">
        <f t="shared" si="19"/>
        <v>7038.3413260458228</v>
      </c>
      <c r="S39" s="24">
        <f t="shared" si="20"/>
        <v>8119.490458845652</v>
      </c>
      <c r="T39" s="25">
        <f t="shared" si="21"/>
        <v>18807.529923793143</v>
      </c>
      <c r="U39" s="25">
        <f t="shared" si="22"/>
        <v>3314.7890798566682</v>
      </c>
      <c r="V39" s="26">
        <f t="shared" si="23"/>
        <v>7678.1905375045335</v>
      </c>
      <c r="W39">
        <f t="shared" si="0"/>
        <v>459</v>
      </c>
      <c r="X39">
        <f t="shared" si="1"/>
        <v>489</v>
      </c>
      <c r="Y39">
        <f t="shared" si="2"/>
        <v>460</v>
      </c>
      <c r="Z39">
        <f t="shared" si="3"/>
        <v>490</v>
      </c>
    </row>
    <row r="40" spans="1:26" x14ac:dyDescent="0.25">
      <c r="A40">
        <v>10.131759077294801</v>
      </c>
      <c r="B40">
        <v>15.924038759000499</v>
      </c>
      <c r="C40">
        <f t="shared" si="4"/>
        <v>10</v>
      </c>
      <c r="D40">
        <f t="shared" si="5"/>
        <v>15</v>
      </c>
      <c r="E40">
        <f t="shared" si="6"/>
        <v>11</v>
      </c>
      <c r="F40">
        <f t="shared" si="7"/>
        <v>16</v>
      </c>
      <c r="G40">
        <f t="shared" si="8"/>
        <v>0.13175907729480052</v>
      </c>
      <c r="H40">
        <f t="shared" si="9"/>
        <v>-0.86824092270519948</v>
      </c>
      <c r="I40">
        <f t="shared" si="10"/>
        <v>0.92403875900049925</v>
      </c>
      <c r="J40">
        <f t="shared" si="11"/>
        <v>-7.5961240999500745E-2</v>
      </c>
      <c r="K40" s="27">
        <f t="shared" si="12"/>
        <v>6.5952657975238554E-2</v>
      </c>
      <c r="L40" s="28">
        <f t="shared" si="13"/>
        <v>0.80228826472996095</v>
      </c>
      <c r="M40" s="28">
        <f t="shared" si="14"/>
        <v>1.0008583024262189E-2</v>
      </c>
      <c r="N40" s="29">
        <f t="shared" si="15"/>
        <v>0.12175049427053833</v>
      </c>
      <c r="O40" s="24">
        <f t="shared" si="16"/>
        <v>2292.5143912192921</v>
      </c>
      <c r="P40" s="25">
        <f t="shared" si="17"/>
        <v>27887.540082013442</v>
      </c>
      <c r="Q40" s="25">
        <f t="shared" si="18"/>
        <v>347.8983459233537</v>
      </c>
      <c r="R40" s="26">
        <f t="shared" si="19"/>
        <v>4232.0471808439124</v>
      </c>
      <c r="S40" s="24">
        <f t="shared" si="20"/>
        <v>2500.9247904210461</v>
      </c>
      <c r="T40" s="25">
        <f t="shared" si="21"/>
        <v>30422.770998560118</v>
      </c>
      <c r="U40" s="25">
        <f t="shared" si="22"/>
        <v>379.52546828002221</v>
      </c>
      <c r="V40" s="26">
        <f t="shared" si="23"/>
        <v>4616.778742738813</v>
      </c>
      <c r="W40">
        <f t="shared" si="0"/>
        <v>460</v>
      </c>
      <c r="X40">
        <f t="shared" si="1"/>
        <v>490</v>
      </c>
      <c r="Y40">
        <f t="shared" si="2"/>
        <v>461</v>
      </c>
      <c r="Z40">
        <f t="shared" si="3"/>
        <v>491</v>
      </c>
    </row>
  </sheetData>
  <sortState ref="K1:K144">
    <sortCondition ref="K1:K1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G1" sqref="G1:G68"/>
    </sheetView>
  </sheetViews>
  <sheetFormatPr defaultRowHeight="15" x14ac:dyDescent="0.25"/>
  <cols>
    <col min="6" max="6" width="15.85546875" style="30" customWidth="1"/>
    <col min="7" max="7" width="13.7109375" style="30" bestFit="1" customWidth="1"/>
  </cols>
  <sheetData>
    <row r="1" spans="1:14" x14ac:dyDescent="0.25">
      <c r="A1">
        <v>188</v>
      </c>
      <c r="B1">
        <v>5737.6075627377331</v>
      </c>
      <c r="C1">
        <v>6259.2082502593439</v>
      </c>
      <c r="E1">
        <v>188</v>
      </c>
      <c r="F1" s="30">
        <f>B1</f>
        <v>5737.6075627377331</v>
      </c>
      <c r="G1" s="30">
        <f>C1</f>
        <v>6259.2082502593439</v>
      </c>
      <c r="I1">
        <v>491</v>
      </c>
      <c r="J1">
        <v>521</v>
      </c>
      <c r="K1">
        <v>492</v>
      </c>
      <c r="L1">
        <v>522</v>
      </c>
      <c r="N1" t="s">
        <v>119</v>
      </c>
    </row>
    <row r="2" spans="1:14" x14ac:dyDescent="0.25">
      <c r="A2">
        <v>189</v>
      </c>
      <c r="B2">
        <v>17240.234989575212</v>
      </c>
      <c r="C2">
        <v>18807.529079536591</v>
      </c>
      <c r="E2">
        <v>189</v>
      </c>
      <c r="F2" s="30">
        <f>SUM(B2:B3)</f>
        <v>22977.842968518344</v>
      </c>
      <c r="G2" s="30">
        <f>SUM(C2:C3)</f>
        <v>25066.737783838187</v>
      </c>
      <c r="I2">
        <v>461</v>
      </c>
      <c r="J2">
        <v>491</v>
      </c>
      <c r="K2">
        <v>462</v>
      </c>
      <c r="L2">
        <v>492</v>
      </c>
      <c r="N2" t="s">
        <v>120</v>
      </c>
    </row>
    <row r="3" spans="1:14" x14ac:dyDescent="0.25">
      <c r="A3">
        <v>189</v>
      </c>
      <c r="B3">
        <v>5737.6079789431315</v>
      </c>
      <c r="C3">
        <v>6259.2087043015963</v>
      </c>
      <c r="E3">
        <v>190</v>
      </c>
      <c r="F3" s="30">
        <f>SUM(B4:B5)</f>
        <v>34925.881401063467</v>
      </c>
      <c r="G3" s="30">
        <f>SUM(C4:C5)</f>
        <v>38100.961528432868</v>
      </c>
      <c r="I3">
        <v>462</v>
      </c>
      <c r="J3">
        <v>492</v>
      </c>
      <c r="K3">
        <v>463</v>
      </c>
      <c r="L3">
        <v>493</v>
      </c>
      <c r="N3" t="s">
        <v>121</v>
      </c>
    </row>
    <row r="4" spans="1:14" x14ac:dyDescent="0.25">
      <c r="A4">
        <v>190</v>
      </c>
      <c r="B4">
        <v>27887.538660949205</v>
      </c>
      <c r="C4">
        <v>30422.76944830822</v>
      </c>
      <c r="E4">
        <v>191</v>
      </c>
      <c r="F4" s="30">
        <f>SUM(B6:B8)</f>
        <v>43224.096065902755</v>
      </c>
      <c r="G4" s="30">
        <f>SUM(C6:C8)</f>
        <v>47153.559344621193</v>
      </c>
      <c r="I4">
        <v>463</v>
      </c>
      <c r="J4">
        <v>493</v>
      </c>
      <c r="K4">
        <v>464</v>
      </c>
      <c r="L4">
        <v>494</v>
      </c>
      <c r="N4" t="s">
        <v>122</v>
      </c>
    </row>
    <row r="5" spans="1:14" x14ac:dyDescent="0.25">
      <c r="A5">
        <v>190</v>
      </c>
      <c r="B5">
        <v>7038.3427401142599</v>
      </c>
      <c r="C5">
        <v>7678.192080124647</v>
      </c>
      <c r="E5">
        <v>192</v>
      </c>
      <c r="F5" s="30">
        <f>SUM(B9:B11)</f>
        <v>34925.882029634537</v>
      </c>
      <c r="G5" s="30">
        <f>SUM(C9:C11)</f>
        <v>38100.962214146763</v>
      </c>
      <c r="I5">
        <v>434</v>
      </c>
      <c r="J5">
        <v>464</v>
      </c>
      <c r="K5">
        <v>435</v>
      </c>
      <c r="L5">
        <v>465</v>
      </c>
      <c r="N5" t="s">
        <v>123</v>
      </c>
    </row>
    <row r="6" spans="1:14" x14ac:dyDescent="0.25">
      <c r="A6">
        <v>191</v>
      </c>
      <c r="B6">
        <v>4232.0477628745948</v>
      </c>
      <c r="C6">
        <v>4616.7793776813751</v>
      </c>
      <c r="E6">
        <v>193</v>
      </c>
      <c r="F6" s="30">
        <f>SUM(B12:B13)</f>
        <v>22977.842815750992</v>
      </c>
      <c r="G6" s="30">
        <f>SUM(C12:C13)</f>
        <v>25066.737617182895</v>
      </c>
      <c r="I6">
        <v>434</v>
      </c>
      <c r="J6">
        <v>464</v>
      </c>
      <c r="K6">
        <v>435</v>
      </c>
      <c r="L6">
        <v>465</v>
      </c>
      <c r="N6" t="s">
        <v>124</v>
      </c>
    </row>
    <row r="7" spans="1:14" x14ac:dyDescent="0.25">
      <c r="A7">
        <v>191</v>
      </c>
      <c r="B7">
        <v>34759.999376096261</v>
      </c>
      <c r="C7">
        <v>37919.999319377741</v>
      </c>
      <c r="E7">
        <v>194</v>
      </c>
      <c r="F7" s="30">
        <f>B14</f>
        <v>5737.6076075315195</v>
      </c>
      <c r="G7" s="30">
        <f>C14</f>
        <v>6259.2082991252946</v>
      </c>
      <c r="I7">
        <v>405</v>
      </c>
      <c r="J7">
        <v>435</v>
      </c>
      <c r="K7">
        <v>406</v>
      </c>
      <c r="L7">
        <v>436</v>
      </c>
      <c r="N7" t="s">
        <v>125</v>
      </c>
    </row>
    <row r="8" spans="1:14" x14ac:dyDescent="0.25">
      <c r="A8">
        <v>191</v>
      </c>
      <c r="B8">
        <v>4232.0489269319005</v>
      </c>
      <c r="C8">
        <v>4616.7806475620728</v>
      </c>
      <c r="E8">
        <v>217</v>
      </c>
      <c r="F8" s="30">
        <f>SUM(B15:B16)</f>
        <v>12347.872719293508</v>
      </c>
      <c r="G8" s="30">
        <f>SUM(C15:C16)</f>
        <v>13470.406602865643</v>
      </c>
      <c r="I8">
        <v>375</v>
      </c>
      <c r="J8">
        <v>405</v>
      </c>
      <c r="K8">
        <v>376</v>
      </c>
      <c r="L8">
        <v>406</v>
      </c>
      <c r="N8" t="s">
        <v>126</v>
      </c>
    </row>
    <row r="9" spans="1:14" x14ac:dyDescent="0.25">
      <c r="A9">
        <v>192</v>
      </c>
      <c r="B9">
        <v>7038.341797404576</v>
      </c>
      <c r="C9">
        <v>7678.1910517140823</v>
      </c>
      <c r="E9">
        <v>218</v>
      </c>
      <c r="F9" s="30">
        <f>SUM(B17:B19)</f>
        <v>35589.530966056169</v>
      </c>
      <c r="G9" s="30">
        <f>SUM(C17:C19)</f>
        <v>38824.94287206127</v>
      </c>
      <c r="I9">
        <v>345</v>
      </c>
      <c r="J9">
        <v>375</v>
      </c>
      <c r="K9">
        <v>346</v>
      </c>
      <c r="L9">
        <v>376</v>
      </c>
      <c r="N9" t="s">
        <v>127</v>
      </c>
    </row>
    <row r="10" spans="1:14" x14ac:dyDescent="0.25">
      <c r="A10">
        <v>192</v>
      </c>
      <c r="B10">
        <v>27887.539608326224</v>
      </c>
      <c r="C10">
        <v>30422.770481810425</v>
      </c>
      <c r="E10">
        <v>219</v>
      </c>
      <c r="F10" s="30">
        <f>SUM(B20:B21)</f>
        <v>19085.257920432487</v>
      </c>
      <c r="G10" s="30">
        <f>SUM(C20:C21)</f>
        <v>20820.281367744527</v>
      </c>
      <c r="I10">
        <v>346</v>
      </c>
      <c r="J10">
        <v>376</v>
      </c>
      <c r="K10">
        <v>347</v>
      </c>
      <c r="L10">
        <v>377</v>
      </c>
      <c r="N10" t="s">
        <v>128</v>
      </c>
    </row>
    <row r="11" spans="1:14" x14ac:dyDescent="0.25">
      <c r="A11">
        <v>192</v>
      </c>
      <c r="B11">
        <v>6.2390373813059352E-4</v>
      </c>
      <c r="C11">
        <v>6.8062225977882918E-4</v>
      </c>
      <c r="E11">
        <v>220</v>
      </c>
      <c r="F11" s="30">
        <f>SUM(B22:B23)</f>
        <v>5331.070970308976</v>
      </c>
      <c r="G11" s="30">
        <f>SUM(C22:C23)</f>
        <v>5815.7137857916096</v>
      </c>
      <c r="I11">
        <v>315</v>
      </c>
      <c r="J11">
        <v>345</v>
      </c>
      <c r="K11">
        <v>316</v>
      </c>
      <c r="L11">
        <v>346</v>
      </c>
      <c r="N11" t="s">
        <v>129</v>
      </c>
    </row>
    <row r="12" spans="1:14" x14ac:dyDescent="0.25">
      <c r="A12">
        <v>193</v>
      </c>
      <c r="B12">
        <v>5737.6073102431365</v>
      </c>
      <c r="C12">
        <v>6259.2079748106926</v>
      </c>
      <c r="E12">
        <v>221</v>
      </c>
      <c r="F12" s="30">
        <f>SUM(B24:B26)</f>
        <v>695.79682143726768</v>
      </c>
      <c r="G12" s="30">
        <f>SUM(C24:C26)</f>
        <v>759.05107793156458</v>
      </c>
      <c r="I12">
        <v>285</v>
      </c>
      <c r="J12">
        <v>315</v>
      </c>
      <c r="K12">
        <v>286</v>
      </c>
      <c r="L12">
        <v>316</v>
      </c>
      <c r="N12" t="s">
        <v>130</v>
      </c>
    </row>
    <row r="13" spans="1:14" x14ac:dyDescent="0.25">
      <c r="A13">
        <v>193</v>
      </c>
      <c r="B13">
        <v>17240.235505507855</v>
      </c>
      <c r="C13">
        <v>18807.529642372203</v>
      </c>
      <c r="E13">
        <v>222</v>
      </c>
      <c r="F13" s="30">
        <f>SUM(B27:B29)</f>
        <v>5331.0710219382099</v>
      </c>
      <c r="G13" s="30">
        <f>SUM(C27:C29)</f>
        <v>5815.71384211441</v>
      </c>
      <c r="I13">
        <v>255</v>
      </c>
      <c r="J13">
        <v>285</v>
      </c>
      <c r="K13">
        <v>256</v>
      </c>
      <c r="L13">
        <v>286</v>
      </c>
      <c r="N13" t="s">
        <v>131</v>
      </c>
    </row>
    <row r="14" spans="1:14" x14ac:dyDescent="0.25">
      <c r="A14">
        <v>194</v>
      </c>
      <c r="B14">
        <v>5737.6076075315195</v>
      </c>
      <c r="C14">
        <v>6259.2082991252946</v>
      </c>
      <c r="E14">
        <v>223</v>
      </c>
      <c r="F14" s="30">
        <f>SUM(B30:B31)</f>
        <v>19085.258165120922</v>
      </c>
      <c r="G14" s="30">
        <f>SUM(C30:C31)</f>
        <v>20820.281634677369</v>
      </c>
      <c r="I14">
        <v>224</v>
      </c>
      <c r="J14">
        <v>254</v>
      </c>
      <c r="K14">
        <v>225</v>
      </c>
      <c r="L14">
        <v>255</v>
      </c>
      <c r="N14" t="s">
        <v>132</v>
      </c>
    </row>
    <row r="15" spans="1:14" x14ac:dyDescent="0.25">
      <c r="A15">
        <v>217</v>
      </c>
      <c r="B15">
        <v>6173.9359708984384</v>
      </c>
      <c r="C15">
        <v>6735.2028773437496</v>
      </c>
      <c r="E15">
        <v>224</v>
      </c>
      <c r="F15" s="30">
        <f>SUM(B32:B34)</f>
        <v>35589.530243940768</v>
      </c>
      <c r="G15" s="30">
        <f>SUM(C32:C34)</f>
        <v>38824.942084299008</v>
      </c>
      <c r="I15">
        <v>224</v>
      </c>
      <c r="J15">
        <v>254</v>
      </c>
      <c r="K15">
        <v>225</v>
      </c>
      <c r="L15">
        <v>255</v>
      </c>
    </row>
    <row r="16" spans="1:14" x14ac:dyDescent="0.25">
      <c r="A16">
        <v>217</v>
      </c>
      <c r="B16">
        <v>6173.93674839507</v>
      </c>
      <c r="C16">
        <v>6735.2037255218938</v>
      </c>
      <c r="E16">
        <v>225</v>
      </c>
      <c r="F16" s="30">
        <f>SUM(B35:B36)</f>
        <v>12347.87271929256</v>
      </c>
      <c r="G16" s="30">
        <f>SUM(C35:C36)</f>
        <v>13470.40660286461</v>
      </c>
      <c r="I16">
        <v>193</v>
      </c>
      <c r="J16">
        <v>223</v>
      </c>
      <c r="K16">
        <v>194</v>
      </c>
      <c r="L16">
        <v>224</v>
      </c>
    </row>
    <row r="17" spans="1:12" x14ac:dyDescent="0.25">
      <c r="A17">
        <v>218</v>
      </c>
      <c r="B17">
        <v>11642.391806890682</v>
      </c>
      <c r="C17">
        <v>12700.791062062561</v>
      </c>
      <c r="E17">
        <v>246</v>
      </c>
      <c r="F17" s="30">
        <f>B37</f>
        <v>5737.6076187307353</v>
      </c>
      <c r="G17" s="30">
        <f>C37</f>
        <v>6259.2083113426197</v>
      </c>
      <c r="I17">
        <v>192</v>
      </c>
      <c r="J17">
        <v>222</v>
      </c>
      <c r="K17">
        <v>193</v>
      </c>
      <c r="L17">
        <v>223</v>
      </c>
    </row>
    <row r="18" spans="1:12" x14ac:dyDescent="0.25">
      <c r="A18">
        <v>218</v>
      </c>
      <c r="B18">
        <v>22684.588733339031</v>
      </c>
      <c r="C18">
        <v>24746.824072733485</v>
      </c>
      <c r="E18">
        <v>247</v>
      </c>
      <c r="F18" s="30">
        <f>SUM(B38:B40)</f>
        <v>35589.530063412516</v>
      </c>
      <c r="G18" s="30">
        <f>SUM(C38:C40)</f>
        <v>38824.941887359113</v>
      </c>
      <c r="I18">
        <v>191</v>
      </c>
      <c r="J18">
        <v>221</v>
      </c>
      <c r="K18">
        <v>192</v>
      </c>
      <c r="L18">
        <v>222</v>
      </c>
    </row>
    <row r="19" spans="1:12" x14ac:dyDescent="0.25">
      <c r="A19">
        <v>218</v>
      </c>
      <c r="B19">
        <v>1262.5504258264564</v>
      </c>
      <c r="C19">
        <v>1377.3277372652249</v>
      </c>
      <c r="E19">
        <v>248</v>
      </c>
      <c r="F19" s="30">
        <f>SUM(B41:B42)</f>
        <v>9277.8511598224177</v>
      </c>
      <c r="G19" s="30">
        <f>SUM(C41:C42)</f>
        <v>10121.292174351725</v>
      </c>
      <c r="I19">
        <v>191</v>
      </c>
      <c r="J19">
        <v>221</v>
      </c>
      <c r="K19">
        <v>192</v>
      </c>
      <c r="L19">
        <v>222</v>
      </c>
    </row>
    <row r="20" spans="1:12" x14ac:dyDescent="0.25">
      <c r="A20">
        <v>219</v>
      </c>
      <c r="B20">
        <v>7442.8652690040299</v>
      </c>
      <c r="C20">
        <v>8119.4893843680311</v>
      </c>
      <c r="E20">
        <v>254</v>
      </c>
      <c r="F20" s="30">
        <f>SUM(B43:B44)</f>
        <v>9277.8511598239074</v>
      </c>
      <c r="G20" s="30">
        <f>SUM(C43:C44)</f>
        <v>10121.292174353352</v>
      </c>
      <c r="I20">
        <v>190</v>
      </c>
      <c r="J20">
        <v>220</v>
      </c>
      <c r="K20">
        <v>191</v>
      </c>
      <c r="L20">
        <v>221</v>
      </c>
    </row>
    <row r="21" spans="1:12" x14ac:dyDescent="0.25">
      <c r="A21">
        <v>219</v>
      </c>
      <c r="B21">
        <v>11642.392651428456</v>
      </c>
      <c r="C21">
        <v>12700.791983376495</v>
      </c>
      <c r="E21">
        <v>255</v>
      </c>
      <c r="F21" s="30">
        <f>SUM(B45:B47)</f>
        <v>35589.530785528004</v>
      </c>
      <c r="G21" s="30">
        <f>SUM(C45:C47)</f>
        <v>38824.942675121449</v>
      </c>
      <c r="I21">
        <v>189</v>
      </c>
      <c r="J21">
        <v>219</v>
      </c>
      <c r="K21">
        <v>190</v>
      </c>
      <c r="L21">
        <v>220</v>
      </c>
    </row>
    <row r="22" spans="1:12" x14ac:dyDescent="0.25">
      <c r="A22">
        <v>220</v>
      </c>
      <c r="B22">
        <v>2292.5139690024744</v>
      </c>
      <c r="C22">
        <v>2500.9243298208808</v>
      </c>
      <c r="E22">
        <v>256</v>
      </c>
      <c r="F22" s="30">
        <f>B48</f>
        <v>5737.6075739349144</v>
      </c>
      <c r="G22" s="30">
        <f>C48</f>
        <v>6259.2082624744507</v>
      </c>
      <c r="I22">
        <v>188</v>
      </c>
      <c r="J22">
        <v>218</v>
      </c>
      <c r="K22">
        <v>189</v>
      </c>
      <c r="L22">
        <v>219</v>
      </c>
    </row>
    <row r="23" spans="1:12" x14ac:dyDescent="0.25">
      <c r="A23">
        <v>220</v>
      </c>
      <c r="B23">
        <v>3038.5570013065017</v>
      </c>
      <c r="C23">
        <v>3314.7894559707293</v>
      </c>
      <c r="E23">
        <v>276</v>
      </c>
      <c r="F23" s="30">
        <f>SUM(B49:B50)</f>
        <v>22977.842777561735</v>
      </c>
      <c r="G23" s="30">
        <f>SUM(C49:C50)</f>
        <v>25066.737575521889</v>
      </c>
      <c r="I23">
        <v>217</v>
      </c>
      <c r="J23">
        <v>247</v>
      </c>
      <c r="K23">
        <v>218</v>
      </c>
      <c r="L23">
        <v>248</v>
      </c>
    </row>
    <row r="24" spans="1:12" x14ac:dyDescent="0.25">
      <c r="A24">
        <v>221</v>
      </c>
      <c r="B24">
        <v>347.89837832084368</v>
      </c>
      <c r="C24">
        <v>379.52550362273854</v>
      </c>
      <c r="E24">
        <v>277</v>
      </c>
      <c r="F24" s="30">
        <f>SUM(B51:B52)</f>
        <v>19085.258226292717</v>
      </c>
      <c r="G24" s="30">
        <f>SUM(C51:C52)</f>
        <v>20820.281701410233</v>
      </c>
      <c r="I24">
        <v>217</v>
      </c>
      <c r="J24">
        <v>247</v>
      </c>
      <c r="K24">
        <v>218</v>
      </c>
      <c r="L24">
        <v>248</v>
      </c>
    </row>
    <row r="25" spans="1:12" x14ac:dyDescent="0.25">
      <c r="A25">
        <v>221</v>
      </c>
      <c r="B25">
        <v>0</v>
      </c>
      <c r="C25">
        <v>0</v>
      </c>
      <c r="E25">
        <v>285</v>
      </c>
      <c r="F25" s="30">
        <f>SUM(B53:B54)</f>
        <v>19085.257981608487</v>
      </c>
      <c r="G25" s="30">
        <f>SUM(C53:C54)</f>
        <v>20820.281434481982</v>
      </c>
      <c r="I25">
        <v>246</v>
      </c>
      <c r="J25">
        <v>276</v>
      </c>
      <c r="K25">
        <v>247</v>
      </c>
      <c r="L25">
        <v>277</v>
      </c>
    </row>
    <row r="26" spans="1:12" x14ac:dyDescent="0.25">
      <c r="A26">
        <v>221</v>
      </c>
      <c r="B26">
        <v>347.898443116424</v>
      </c>
      <c r="C26">
        <v>379.52557430882609</v>
      </c>
      <c r="E26">
        <v>286</v>
      </c>
      <c r="F26" s="30">
        <f>SUM(B55:B56)</f>
        <v>22977.842930322844</v>
      </c>
      <c r="G26" s="30">
        <f>SUM(C55:C56)</f>
        <v>25066.737742170375</v>
      </c>
      <c r="I26">
        <v>276</v>
      </c>
      <c r="J26">
        <v>306</v>
      </c>
      <c r="K26">
        <v>277</v>
      </c>
      <c r="L26">
        <v>307</v>
      </c>
    </row>
    <row r="27" spans="1:12" x14ac:dyDescent="0.25">
      <c r="A27">
        <v>222</v>
      </c>
      <c r="B27">
        <v>3038.5567714598697</v>
      </c>
      <c r="C27">
        <v>3314.7892052289485</v>
      </c>
      <c r="E27">
        <v>306</v>
      </c>
      <c r="F27" s="30">
        <f>SUM(B57:B59)</f>
        <v>34925.882342757614</v>
      </c>
      <c r="G27" s="30">
        <f>SUM(C57:C59)</f>
        <v>38100.962555735568</v>
      </c>
      <c r="I27">
        <v>306</v>
      </c>
      <c r="J27">
        <v>336</v>
      </c>
      <c r="K27">
        <v>307</v>
      </c>
      <c r="L27">
        <v>337</v>
      </c>
    </row>
    <row r="28" spans="1:12" x14ac:dyDescent="0.25">
      <c r="A28">
        <v>222</v>
      </c>
      <c r="B28">
        <v>2292.5142504783403</v>
      </c>
      <c r="C28">
        <v>2500.924636885462</v>
      </c>
      <c r="E28">
        <v>307</v>
      </c>
      <c r="F28" s="30">
        <f>SUM(B60:B62)</f>
        <v>5331.0710348445164</v>
      </c>
      <c r="G28" s="30">
        <f>SUM(C60:C62)</f>
        <v>5815.7138561940174</v>
      </c>
      <c r="I28">
        <v>306</v>
      </c>
      <c r="J28">
        <v>336</v>
      </c>
      <c r="K28">
        <v>307</v>
      </c>
      <c r="L28">
        <v>337</v>
      </c>
    </row>
    <row r="29" spans="1:12" x14ac:dyDescent="0.25">
      <c r="A29">
        <v>222</v>
      </c>
      <c r="B29">
        <v>0</v>
      </c>
      <c r="C29">
        <v>0</v>
      </c>
      <c r="E29">
        <v>315</v>
      </c>
      <c r="F29" s="30">
        <f>SUM(B63:B64)</f>
        <v>5331.0709832202301</v>
      </c>
      <c r="G29" s="30">
        <f>SUM(C63:C64)</f>
        <v>5815.7137998766138</v>
      </c>
      <c r="I29">
        <v>336</v>
      </c>
      <c r="J29">
        <v>366</v>
      </c>
      <c r="K29">
        <v>337</v>
      </c>
      <c r="L29">
        <v>367</v>
      </c>
    </row>
    <row r="30" spans="1:12" x14ac:dyDescent="0.25">
      <c r="A30">
        <v>223</v>
      </c>
      <c r="B30">
        <v>11642.39223949322</v>
      </c>
      <c r="C30">
        <v>12700.7915339926</v>
      </c>
      <c r="E30">
        <v>316</v>
      </c>
      <c r="F30" s="30">
        <f>SUM(B65:B66)</f>
        <v>34925.88140222447</v>
      </c>
      <c r="G30" s="30">
        <f>SUM(C65:C66)</f>
        <v>38100.961529699416</v>
      </c>
      <c r="I30">
        <v>366</v>
      </c>
      <c r="J30">
        <v>396</v>
      </c>
      <c r="K30">
        <v>367</v>
      </c>
      <c r="L30">
        <v>397</v>
      </c>
    </row>
    <row r="31" spans="1:12" x14ac:dyDescent="0.25">
      <c r="A31">
        <v>223</v>
      </c>
      <c r="B31">
        <v>7442.8659256277024</v>
      </c>
      <c r="C31">
        <v>8119.4901006847667</v>
      </c>
      <c r="E31">
        <v>336</v>
      </c>
      <c r="F31" s="30">
        <f>SUM(B67:B69)</f>
        <v>43224.095753945607</v>
      </c>
      <c r="G31" s="30">
        <f>SUM(C67:C69)</f>
        <v>47153.55900430429</v>
      </c>
      <c r="I31">
        <v>396</v>
      </c>
      <c r="J31">
        <v>426</v>
      </c>
      <c r="K31">
        <v>397</v>
      </c>
      <c r="L31">
        <v>427</v>
      </c>
    </row>
    <row r="32" spans="1:12" x14ac:dyDescent="0.25">
      <c r="A32">
        <v>224</v>
      </c>
      <c r="B32">
        <v>1262.5500919446492</v>
      </c>
      <c r="C32">
        <v>1377.3273730305266</v>
      </c>
      <c r="E32">
        <v>337</v>
      </c>
      <c r="F32" s="30">
        <f>SUM(B70:B72)</f>
        <v>695.79682143730361</v>
      </c>
      <c r="G32" s="30">
        <f>SUM(C70:C72)</f>
        <v>759.0510779316038</v>
      </c>
      <c r="I32">
        <v>427</v>
      </c>
      <c r="J32">
        <v>457</v>
      </c>
      <c r="K32">
        <v>428</v>
      </c>
      <c r="L32">
        <v>458</v>
      </c>
    </row>
    <row r="33" spans="1:12" x14ac:dyDescent="0.25">
      <c r="A33">
        <v>224</v>
      </c>
      <c r="B33">
        <v>22684.587309263985</v>
      </c>
      <c r="C33">
        <v>24746.822519197071</v>
      </c>
      <c r="E33">
        <v>345</v>
      </c>
      <c r="F33" s="30">
        <f>SUM(B73:B74)</f>
        <v>695.7968214384972</v>
      </c>
      <c r="G33" s="30">
        <f>SUM(C73:C74)</f>
        <v>759.05107793290597</v>
      </c>
      <c r="I33">
        <v>427</v>
      </c>
      <c r="J33">
        <v>457</v>
      </c>
      <c r="K33">
        <v>428</v>
      </c>
      <c r="L33">
        <v>458</v>
      </c>
    </row>
    <row r="34" spans="1:12" x14ac:dyDescent="0.25">
      <c r="A34">
        <v>224</v>
      </c>
      <c r="B34">
        <v>11642.39284273213</v>
      </c>
      <c r="C34">
        <v>12700.792192071411</v>
      </c>
      <c r="E34">
        <v>346</v>
      </c>
      <c r="F34" s="30">
        <f>SUM(B75:B77)</f>
        <v>43224.096377858586</v>
      </c>
      <c r="G34" s="30">
        <f>SUM(C75:C77)</f>
        <v>47153.559684936627</v>
      </c>
      <c r="I34">
        <v>458</v>
      </c>
      <c r="J34">
        <v>488</v>
      </c>
      <c r="K34">
        <v>459</v>
      </c>
      <c r="L34">
        <v>489</v>
      </c>
    </row>
    <row r="35" spans="1:12" x14ac:dyDescent="0.25">
      <c r="A35">
        <v>225</v>
      </c>
      <c r="B35">
        <v>6173.9361263973906</v>
      </c>
      <c r="C35">
        <v>6735.2030469789706</v>
      </c>
      <c r="E35">
        <v>347</v>
      </c>
      <c r="F35" s="30">
        <f>SUM(B78)</f>
        <v>0</v>
      </c>
      <c r="G35" s="30">
        <f>SUM(C78)</f>
        <v>0</v>
      </c>
      <c r="I35">
        <v>459</v>
      </c>
      <c r="J35">
        <v>489</v>
      </c>
      <c r="K35">
        <v>460</v>
      </c>
      <c r="L35">
        <v>490</v>
      </c>
    </row>
    <row r="36" spans="1:12" x14ac:dyDescent="0.25">
      <c r="A36">
        <v>225</v>
      </c>
      <c r="B36">
        <v>6173.9365928951693</v>
      </c>
      <c r="C36">
        <v>6735.2035558856396</v>
      </c>
      <c r="E36">
        <v>366</v>
      </c>
      <c r="F36" s="30">
        <f>SUM(B79:B80)</f>
        <v>34925.881399895348</v>
      </c>
      <c r="G36" s="30">
        <f>SUM(C79:C80)</f>
        <v>38100.961527158557</v>
      </c>
      <c r="I36">
        <v>460</v>
      </c>
      <c r="J36">
        <v>490</v>
      </c>
      <c r="K36">
        <v>461</v>
      </c>
      <c r="L36">
        <v>491</v>
      </c>
    </row>
    <row r="37" spans="1:12" x14ac:dyDescent="0.25">
      <c r="A37">
        <v>246</v>
      </c>
      <c r="B37">
        <v>5737.6076187307353</v>
      </c>
      <c r="C37">
        <v>6259.2083113426197</v>
      </c>
      <c r="E37">
        <v>367</v>
      </c>
      <c r="F37" s="30">
        <f>SUM(B81:B82)</f>
        <v>5331.0709574021148</v>
      </c>
      <c r="G37" s="30">
        <f>SUM(C81:C82)</f>
        <v>5815.7137717113974</v>
      </c>
    </row>
    <row r="38" spans="1:12" x14ac:dyDescent="0.25">
      <c r="A38">
        <v>247</v>
      </c>
      <c r="B38">
        <v>1262.5500084738142</v>
      </c>
      <c r="C38">
        <v>1377.3272819714336</v>
      </c>
      <c r="E38">
        <v>375</v>
      </c>
      <c r="F38" s="30">
        <f>SUM(B83:B84)</f>
        <v>5331.0710090344473</v>
      </c>
      <c r="G38" s="30">
        <f>SUM(C83:C84)</f>
        <v>5815.7138280375784</v>
      </c>
    </row>
    <row r="39" spans="1:12" x14ac:dyDescent="0.25">
      <c r="A39">
        <v>247</v>
      </c>
      <c r="B39">
        <v>22684.58695324478</v>
      </c>
      <c r="C39">
        <v>24746.822130812485</v>
      </c>
      <c r="E39">
        <v>376</v>
      </c>
      <c r="F39" s="30">
        <f>SUM(B85:B87)</f>
        <v>34925.881716506949</v>
      </c>
      <c r="G39" s="30">
        <f>SUM(C85:C87)</f>
        <v>38100.961872553031</v>
      </c>
    </row>
    <row r="40" spans="1:12" x14ac:dyDescent="0.25">
      <c r="A40">
        <v>247</v>
      </c>
      <c r="B40">
        <v>11642.393101693928</v>
      </c>
      <c r="C40">
        <v>12700.792474575193</v>
      </c>
      <c r="E40">
        <v>377</v>
      </c>
      <c r="F40" s="30">
        <f>SUM(B88)</f>
        <v>0</v>
      </c>
      <c r="G40" s="30">
        <f>SUM(C88)</f>
        <v>0</v>
      </c>
    </row>
    <row r="41" spans="1:12" x14ac:dyDescent="0.25">
      <c r="A41">
        <v>248</v>
      </c>
      <c r="B41">
        <v>4638.9252872887182</v>
      </c>
      <c r="C41">
        <v>5060.6457679513278</v>
      </c>
      <c r="E41">
        <v>396</v>
      </c>
      <c r="F41" s="30">
        <f>SUM(B89:B90)</f>
        <v>22977.843006708907</v>
      </c>
      <c r="G41" s="30">
        <f>SUM(C89:C90)</f>
        <v>25066.737825500626</v>
      </c>
    </row>
    <row r="42" spans="1:12" x14ac:dyDescent="0.25">
      <c r="A42">
        <v>248</v>
      </c>
      <c r="B42">
        <v>4638.9258725336986</v>
      </c>
      <c r="C42">
        <v>5060.6464064003976</v>
      </c>
      <c r="E42">
        <v>397</v>
      </c>
      <c r="F42" s="30">
        <f>SUM(B91:B92)</f>
        <v>19085.257859260309</v>
      </c>
      <c r="G42" s="30">
        <f>SUM(C91:C92)</f>
        <v>20820.281301011244</v>
      </c>
    </row>
    <row r="43" spans="1:12" x14ac:dyDescent="0.25">
      <c r="A43">
        <v>254</v>
      </c>
      <c r="B43">
        <v>4638.9254043389201</v>
      </c>
      <c r="C43">
        <v>5060.6458956424585</v>
      </c>
      <c r="E43">
        <v>405</v>
      </c>
      <c r="F43" s="30">
        <f>SUM(B93:B94)</f>
        <v>19085.258103952823</v>
      </c>
      <c r="G43" s="30">
        <f>SUM(C93:C94)</f>
        <v>20820.281567948532</v>
      </c>
    </row>
    <row r="44" spans="1:12" x14ac:dyDescent="0.25">
      <c r="A44">
        <v>254</v>
      </c>
      <c r="B44">
        <v>4638.9257554849873</v>
      </c>
      <c r="C44">
        <v>5060.646278710894</v>
      </c>
      <c r="E44">
        <v>406</v>
      </c>
      <c r="F44" s="30">
        <f>SUM(B95:B96)</f>
        <v>22977.842853939204</v>
      </c>
      <c r="G44" s="30">
        <f>SUM(C95:C96)</f>
        <v>25066.737658842765</v>
      </c>
    </row>
    <row r="45" spans="1:12" x14ac:dyDescent="0.25">
      <c r="A45">
        <v>255</v>
      </c>
      <c r="B45">
        <v>11642.392065853095</v>
      </c>
      <c r="C45">
        <v>12700.791344567013</v>
      </c>
      <c r="E45">
        <v>426</v>
      </c>
      <c r="F45" s="30">
        <f>B97</f>
        <v>5737.6075515390949</v>
      </c>
      <c r="G45" s="30">
        <f>C97</f>
        <v>6259.2082380426491</v>
      </c>
    </row>
    <row r="46" spans="1:12" x14ac:dyDescent="0.25">
      <c r="A46">
        <v>255</v>
      </c>
      <c r="B46">
        <v>22684.588377319044</v>
      </c>
      <c r="C46">
        <v>24746.823684348044</v>
      </c>
      <c r="E46">
        <v>427</v>
      </c>
      <c r="F46" s="30">
        <f>SUM(B98:B100)</f>
        <v>35589.531146586589</v>
      </c>
      <c r="G46" s="30">
        <f>SUM(C98:C100)</f>
        <v>38824.943069003544</v>
      </c>
    </row>
    <row r="47" spans="1:12" x14ac:dyDescent="0.25">
      <c r="A47">
        <v>255</v>
      </c>
      <c r="B47">
        <v>1262.5503423558594</v>
      </c>
      <c r="C47">
        <v>1377.327646206392</v>
      </c>
      <c r="E47">
        <v>428</v>
      </c>
      <c r="F47" s="30">
        <f>SUM(B101:B102)</f>
        <v>9277.8511598232853</v>
      </c>
      <c r="G47" s="30">
        <f>SUM(C101:C102)</f>
        <v>10121.292174352675</v>
      </c>
    </row>
    <row r="48" spans="1:12" x14ac:dyDescent="0.25">
      <c r="A48">
        <v>256</v>
      </c>
      <c r="B48">
        <v>5737.6075739349144</v>
      </c>
      <c r="C48">
        <v>6259.2082624744507</v>
      </c>
      <c r="E48">
        <v>434</v>
      </c>
      <c r="F48" s="30">
        <f>SUM(B103:B104)</f>
        <v>9277.8511598264722</v>
      </c>
      <c r="G48" s="30">
        <f>SUM(C103:C104)</f>
        <v>10121.292174356149</v>
      </c>
    </row>
    <row r="49" spans="1:7" x14ac:dyDescent="0.25">
      <c r="A49">
        <v>276</v>
      </c>
      <c r="B49">
        <v>17240.235634494275</v>
      </c>
      <c r="C49">
        <v>18807.529783084661</v>
      </c>
      <c r="E49">
        <v>435</v>
      </c>
      <c r="F49" s="30">
        <f>SUM(B105:B107)</f>
        <v>35589.530424471566</v>
      </c>
      <c r="G49" s="30">
        <f>SUM(C105:C107)</f>
        <v>38824.942281241711</v>
      </c>
    </row>
    <row r="50" spans="1:7" x14ac:dyDescent="0.25">
      <c r="A50">
        <v>276</v>
      </c>
      <c r="B50">
        <v>5737.607143067461</v>
      </c>
      <c r="C50">
        <v>6259.2077924372297</v>
      </c>
      <c r="E50">
        <v>436</v>
      </c>
      <c r="F50" s="30">
        <f>B108</f>
        <v>5737.6075963315106</v>
      </c>
      <c r="G50" s="30">
        <f>C108</f>
        <v>6259.2082869071019</v>
      </c>
    </row>
    <row r="51" spans="1:7" x14ac:dyDescent="0.25">
      <c r="A51">
        <v>277</v>
      </c>
      <c r="B51">
        <v>7442.8660897848395</v>
      </c>
      <c r="C51">
        <v>8119.4902797652776</v>
      </c>
      <c r="E51">
        <v>457</v>
      </c>
      <c r="F51" s="30">
        <f>SUM(B109:B110)</f>
        <v>12347.87271929163</v>
      </c>
      <c r="G51" s="30">
        <f>SUM(C109:C110)</f>
        <v>13470.406602863593</v>
      </c>
    </row>
    <row r="52" spans="1:7" x14ac:dyDescent="0.25">
      <c r="A52">
        <v>277</v>
      </c>
      <c r="B52">
        <v>11642.392136507879</v>
      </c>
      <c r="C52">
        <v>12700.791421644957</v>
      </c>
      <c r="E52">
        <v>458</v>
      </c>
      <c r="F52" s="30">
        <f>SUM(B111:B113)</f>
        <v>35589.529882884497</v>
      </c>
      <c r="G52" s="30">
        <f>SUM(C111:C113)</f>
        <v>38824.941690419451</v>
      </c>
    </row>
    <row r="53" spans="1:7" x14ac:dyDescent="0.25">
      <c r="A53">
        <v>285</v>
      </c>
      <c r="B53">
        <v>7442.8654331628341</v>
      </c>
      <c r="C53">
        <v>8119.4895634503637</v>
      </c>
      <c r="E53">
        <v>459</v>
      </c>
      <c r="F53" s="30">
        <f>SUM(B114:B115)</f>
        <v>19085.258287466961</v>
      </c>
      <c r="G53" s="30">
        <f>SUM(C114:C115)</f>
        <v>20820.281768145767</v>
      </c>
    </row>
    <row r="54" spans="1:7" x14ac:dyDescent="0.25">
      <c r="A54">
        <v>285</v>
      </c>
      <c r="B54">
        <v>11642.392548445652</v>
      </c>
      <c r="C54">
        <v>12700.791871031619</v>
      </c>
      <c r="E54">
        <v>460</v>
      </c>
      <c r="F54" s="30">
        <f>SUM(B116:B117)</f>
        <v>5331.0710477545717</v>
      </c>
      <c r="G54" s="30">
        <f>SUM(C116:C117)</f>
        <v>5815.7138702777138</v>
      </c>
    </row>
    <row r="55" spans="1:7" x14ac:dyDescent="0.25">
      <c r="A55">
        <v>286</v>
      </c>
      <c r="B55">
        <v>17240.235118556502</v>
      </c>
      <c r="C55">
        <v>18807.529220243458</v>
      </c>
      <c r="E55">
        <v>461</v>
      </c>
      <c r="F55" s="30">
        <f>SUM(B118:B119)</f>
        <v>695.79675664260276</v>
      </c>
      <c r="G55" s="30">
        <f>SUM(C118:C119)</f>
        <v>759.05100724647582</v>
      </c>
    </row>
    <row r="56" spans="1:7" x14ac:dyDescent="0.25">
      <c r="A56">
        <v>286</v>
      </c>
      <c r="B56">
        <v>5737.607811766341</v>
      </c>
      <c r="C56">
        <v>6259.2085219269165</v>
      </c>
      <c r="E56">
        <v>462</v>
      </c>
      <c r="F56" s="30">
        <f>SUM(B120:B121)</f>
        <v>5331.0709961275734</v>
      </c>
      <c r="G56" s="30">
        <f>SUM(C120:C121)</f>
        <v>5815.7138139573526</v>
      </c>
    </row>
    <row r="57" spans="1:7" x14ac:dyDescent="0.25">
      <c r="A57">
        <v>306</v>
      </c>
      <c r="B57">
        <v>27887.539845172665</v>
      </c>
      <c r="C57">
        <v>30422.770740188356</v>
      </c>
      <c r="E57">
        <v>463</v>
      </c>
      <c r="F57" s="30">
        <f>SUM(B122:B123)</f>
        <v>19085.258042779813</v>
      </c>
      <c r="G57" s="30">
        <f>SUM(C122:C123)</f>
        <v>20820.28150121434</v>
      </c>
    </row>
    <row r="58" spans="1:7" x14ac:dyDescent="0.25">
      <c r="A58">
        <v>306</v>
      </c>
      <c r="B58">
        <v>9.3586085561980781E-4</v>
      </c>
      <c r="C58">
        <v>1.0209391152216083E-3</v>
      </c>
      <c r="E58">
        <v>464</v>
      </c>
      <c r="F58" s="30">
        <f>SUM(B124:B126)</f>
        <v>35589.530604996355</v>
      </c>
      <c r="G58" s="30">
        <f>SUM(C124:C126)</f>
        <v>38824.942478177836</v>
      </c>
    </row>
    <row r="59" spans="1:7" x14ac:dyDescent="0.25">
      <c r="A59">
        <v>306</v>
      </c>
      <c r="B59">
        <v>7038.3415617240898</v>
      </c>
      <c r="C59">
        <v>7678.1907946080964</v>
      </c>
      <c r="E59">
        <v>465</v>
      </c>
      <c r="F59" s="30">
        <f>SUM(B127:B128)</f>
        <v>12347.872719290248</v>
      </c>
      <c r="G59" s="30">
        <f>SUM(C127:C128)</f>
        <v>13470.406602862087</v>
      </c>
    </row>
    <row r="60" spans="1:7" x14ac:dyDescent="0.25">
      <c r="A60">
        <v>307</v>
      </c>
      <c r="B60">
        <v>2292.5143208477143</v>
      </c>
      <c r="C60">
        <v>2500.9247136520517</v>
      </c>
      <c r="E60">
        <v>488</v>
      </c>
      <c r="F60" s="30">
        <f>B129</f>
        <v>5737.6076299279848</v>
      </c>
      <c r="G60" s="30">
        <f>C129</f>
        <v>6259.2083235578002</v>
      </c>
    </row>
    <row r="61" spans="1:7" x14ac:dyDescent="0.25">
      <c r="A61">
        <v>307</v>
      </c>
      <c r="B61">
        <v>0</v>
      </c>
      <c r="C61">
        <v>0</v>
      </c>
      <c r="E61">
        <v>489</v>
      </c>
      <c r="F61" s="30">
        <f>SUM(B130:B131)</f>
        <v>22977.842739368054</v>
      </c>
      <c r="G61" s="30">
        <f>SUM(C130:C131)</f>
        <v>25066.737533856056</v>
      </c>
    </row>
    <row r="62" spans="1:7" x14ac:dyDescent="0.25">
      <c r="A62">
        <v>307</v>
      </c>
      <c r="B62">
        <v>3038.556713996802</v>
      </c>
      <c r="C62">
        <v>3314.7891425419657</v>
      </c>
      <c r="E62">
        <v>490</v>
      </c>
      <c r="F62" s="30">
        <f>SUM(B132:B133)</f>
        <v>34925.881408059264</v>
      </c>
      <c r="G62" s="30">
        <f>SUM(C132:C133)</f>
        <v>38100.961536064649</v>
      </c>
    </row>
    <row r="63" spans="1:7" x14ac:dyDescent="0.25">
      <c r="A63">
        <v>315</v>
      </c>
      <c r="B63">
        <v>2292.5140393746369</v>
      </c>
      <c r="C63">
        <v>2500.9244065905127</v>
      </c>
      <c r="E63">
        <v>491</v>
      </c>
      <c r="F63" s="30">
        <f>SUM(B134:B136)</f>
        <v>43224.095525748271</v>
      </c>
      <c r="G63" s="30">
        <f>SUM(C134:C136)</f>
        <v>47153.558755361752</v>
      </c>
    </row>
    <row r="64" spans="1:7" x14ac:dyDescent="0.25">
      <c r="A64">
        <v>315</v>
      </c>
      <c r="B64">
        <v>3038.5569438455932</v>
      </c>
      <c r="C64">
        <v>3314.7893932861011</v>
      </c>
      <c r="E64">
        <v>492</v>
      </c>
      <c r="F64" s="30">
        <f>SUM(B137:B139)</f>
        <v>34925.881403392843</v>
      </c>
      <c r="G64" s="30">
        <f>SUM(C137:C139)</f>
        <v>38100.961530974004</v>
      </c>
    </row>
    <row r="65" spans="1:7" x14ac:dyDescent="0.25">
      <c r="A65">
        <v>316</v>
      </c>
      <c r="B65">
        <v>27887.538897789396</v>
      </c>
      <c r="C65">
        <v>30422.769706679341</v>
      </c>
      <c r="E65">
        <v>493</v>
      </c>
      <c r="F65" s="30">
        <f>SUM(B140:B141)</f>
        <v>22977.842892132387</v>
      </c>
      <c r="G65" s="30">
        <f>SUM(C140:C141)</f>
        <v>25066.73770050806</v>
      </c>
    </row>
    <row r="66" spans="1:7" x14ac:dyDescent="0.25">
      <c r="A66">
        <v>316</v>
      </c>
      <c r="B66">
        <v>7038.3425044350715</v>
      </c>
      <c r="C66">
        <v>7678.1918230200772</v>
      </c>
      <c r="E66">
        <v>494</v>
      </c>
      <c r="F66" s="30">
        <f>B142</f>
        <v>5737.6075851331007</v>
      </c>
      <c r="G66" s="30">
        <f>C142</f>
        <v>6259.2082746906544</v>
      </c>
    </row>
    <row r="67" spans="1:7" x14ac:dyDescent="0.25">
      <c r="A67">
        <v>336</v>
      </c>
      <c r="B67">
        <v>4232.0492179486164</v>
      </c>
      <c r="C67">
        <v>4616.7809650348536</v>
      </c>
      <c r="E67">
        <v>521</v>
      </c>
      <c r="F67" s="30">
        <f t="shared" ref="F67:G68" si="0">B143</f>
        <v>0</v>
      </c>
      <c r="G67" s="30">
        <f t="shared" si="0"/>
        <v>0</v>
      </c>
    </row>
    <row r="68" spans="1:7" x14ac:dyDescent="0.25">
      <c r="A68">
        <v>336</v>
      </c>
      <c r="B68">
        <v>4232.0474718578425</v>
      </c>
      <c r="C68">
        <v>4616.7790602085552</v>
      </c>
      <c r="E68">
        <v>522</v>
      </c>
      <c r="F68" s="30">
        <f t="shared" si="0"/>
        <v>0</v>
      </c>
      <c r="G68" s="30">
        <f t="shared" si="0"/>
        <v>0</v>
      </c>
    </row>
    <row r="69" spans="1:7" x14ac:dyDescent="0.25">
      <c r="A69">
        <v>336</v>
      </c>
      <c r="B69">
        <v>34759.999064139149</v>
      </c>
      <c r="C69">
        <v>37919.998979060882</v>
      </c>
    </row>
    <row r="70" spans="1:7" x14ac:dyDescent="0.25">
      <c r="A70">
        <v>337</v>
      </c>
      <c r="B70">
        <v>347.89845931552287</v>
      </c>
      <c r="C70">
        <v>379.52559198057037</v>
      </c>
    </row>
    <row r="71" spans="1:7" x14ac:dyDescent="0.25">
      <c r="A71">
        <v>337</v>
      </c>
      <c r="B71">
        <v>347.89836212178068</v>
      </c>
      <c r="C71">
        <v>379.52548595103343</v>
      </c>
    </row>
    <row r="72" spans="1:7" x14ac:dyDescent="0.25">
      <c r="A72">
        <v>337</v>
      </c>
      <c r="B72">
        <v>0</v>
      </c>
      <c r="C72">
        <v>0</v>
      </c>
    </row>
    <row r="73" spans="1:7" x14ac:dyDescent="0.25">
      <c r="A73">
        <v>345</v>
      </c>
      <c r="B73">
        <v>347.89839452040599</v>
      </c>
      <c r="C73">
        <v>379.52552129498832</v>
      </c>
    </row>
    <row r="74" spans="1:7" x14ac:dyDescent="0.25">
      <c r="A74">
        <v>345</v>
      </c>
      <c r="B74">
        <v>347.89842691809122</v>
      </c>
      <c r="C74">
        <v>379.52555663791765</v>
      </c>
    </row>
    <row r="75" spans="1:7" x14ac:dyDescent="0.25">
      <c r="A75">
        <v>346</v>
      </c>
      <c r="B75">
        <v>34759.999688049866</v>
      </c>
      <c r="C75">
        <v>37919.999659690751</v>
      </c>
    </row>
    <row r="76" spans="1:7" x14ac:dyDescent="0.25">
      <c r="A76">
        <v>346</v>
      </c>
      <c r="B76">
        <v>4232.0480538908469</v>
      </c>
      <c r="C76">
        <v>4616.7796951536502</v>
      </c>
    </row>
    <row r="77" spans="1:7" x14ac:dyDescent="0.25">
      <c r="A77">
        <v>346</v>
      </c>
      <c r="B77">
        <v>4232.0486359178758</v>
      </c>
      <c r="C77">
        <v>4616.7803300922269</v>
      </c>
    </row>
    <row r="78" spans="1:7" x14ac:dyDescent="0.25">
      <c r="A78">
        <v>347</v>
      </c>
      <c r="B78">
        <v>0</v>
      </c>
      <c r="C78">
        <v>0</v>
      </c>
    </row>
    <row r="79" spans="1:7" x14ac:dyDescent="0.25">
      <c r="A79">
        <v>366</v>
      </c>
      <c r="B79">
        <v>7038.3429757928589</v>
      </c>
      <c r="C79">
        <v>7678.1923372285728</v>
      </c>
    </row>
    <row r="80" spans="1:7" x14ac:dyDescent="0.25">
      <c r="A80">
        <v>366</v>
      </c>
      <c r="B80">
        <v>27887.538424102491</v>
      </c>
      <c r="C80">
        <v>30422.769189929986</v>
      </c>
    </row>
    <row r="81" spans="1:3" x14ac:dyDescent="0.25">
      <c r="A81">
        <v>367</v>
      </c>
      <c r="B81">
        <v>3038.5570587687416</v>
      </c>
      <c r="C81">
        <v>3314.7895186568085</v>
      </c>
    </row>
    <row r="82" spans="1:3" x14ac:dyDescent="0.25">
      <c r="A82">
        <v>367</v>
      </c>
      <c r="B82">
        <v>2292.5138986333736</v>
      </c>
      <c r="C82">
        <v>2500.9242530545889</v>
      </c>
    </row>
    <row r="83" spans="1:3" x14ac:dyDescent="0.25">
      <c r="A83">
        <v>375</v>
      </c>
      <c r="B83">
        <v>3038.5568289221833</v>
      </c>
      <c r="C83">
        <v>3314.7892679151087</v>
      </c>
    </row>
    <row r="84" spans="1:3" x14ac:dyDescent="0.25">
      <c r="A84">
        <v>375</v>
      </c>
      <c r="B84">
        <v>2292.5141801122645</v>
      </c>
      <c r="C84">
        <v>2500.9245601224702</v>
      </c>
    </row>
    <row r="85" spans="1:3" x14ac:dyDescent="0.25">
      <c r="A85">
        <v>376</v>
      </c>
      <c r="B85">
        <v>3.1195014017271211E-4</v>
      </c>
      <c r="C85">
        <v>3.4030924382477679E-4</v>
      </c>
    </row>
    <row r="86" spans="1:3" x14ac:dyDescent="0.25">
      <c r="A86">
        <v>376</v>
      </c>
      <c r="B86">
        <v>7038.3420330803228</v>
      </c>
      <c r="C86">
        <v>7678.1913088148967</v>
      </c>
    </row>
    <row r="87" spans="1:3" x14ac:dyDescent="0.25">
      <c r="A87">
        <v>376</v>
      </c>
      <c r="B87">
        <v>27887.539371476483</v>
      </c>
      <c r="C87">
        <v>30422.770223428888</v>
      </c>
    </row>
    <row r="88" spans="1:3" x14ac:dyDescent="0.25">
      <c r="A88">
        <v>377</v>
      </c>
      <c r="B88">
        <v>0</v>
      </c>
      <c r="C88">
        <v>0</v>
      </c>
    </row>
    <row r="89" spans="1:3" x14ac:dyDescent="0.25">
      <c r="A89">
        <v>396</v>
      </c>
      <c r="B89">
        <v>5737.6081461182275</v>
      </c>
      <c r="C89">
        <v>6259.2088866744298</v>
      </c>
    </row>
    <row r="90" spans="1:3" x14ac:dyDescent="0.25">
      <c r="A90">
        <v>396</v>
      </c>
      <c r="B90">
        <v>17240.234860590681</v>
      </c>
      <c r="C90">
        <v>18807.528938826195</v>
      </c>
    </row>
    <row r="91" spans="1:3" x14ac:dyDescent="0.25">
      <c r="A91">
        <v>397</v>
      </c>
      <c r="B91">
        <v>11642.392754412587</v>
      </c>
      <c r="C91">
        <v>12700.79209572282</v>
      </c>
    </row>
    <row r="92" spans="1:3" x14ac:dyDescent="0.25">
      <c r="A92">
        <v>397</v>
      </c>
      <c r="B92">
        <v>7442.8651048477223</v>
      </c>
      <c r="C92">
        <v>8119.4892052884234</v>
      </c>
    </row>
    <row r="93" spans="1:3" x14ac:dyDescent="0.25">
      <c r="A93">
        <v>405</v>
      </c>
      <c r="B93">
        <v>11642.392342478382</v>
      </c>
      <c r="C93">
        <v>12700.791646340052</v>
      </c>
    </row>
    <row r="94" spans="1:3" x14ac:dyDescent="0.25">
      <c r="A94">
        <v>405</v>
      </c>
      <c r="B94">
        <v>7442.8657614744407</v>
      </c>
      <c r="C94">
        <v>8119.4899216084796</v>
      </c>
    </row>
    <row r="95" spans="1:3" x14ac:dyDescent="0.25">
      <c r="A95">
        <v>406</v>
      </c>
      <c r="B95">
        <v>5737.607477416147</v>
      </c>
      <c r="C95">
        <v>6259.2081571812505</v>
      </c>
    </row>
    <row r="96" spans="1:3" x14ac:dyDescent="0.25">
      <c r="A96">
        <v>406</v>
      </c>
      <c r="B96">
        <v>17240.235376523058</v>
      </c>
      <c r="C96">
        <v>18807.529501661513</v>
      </c>
    </row>
    <row r="97" spans="1:3" x14ac:dyDescent="0.25">
      <c r="A97">
        <v>426</v>
      </c>
      <c r="B97">
        <v>5737.6075515390949</v>
      </c>
      <c r="C97">
        <v>6259.2082380426491</v>
      </c>
    </row>
    <row r="98" spans="1:3" x14ac:dyDescent="0.25">
      <c r="A98">
        <v>427</v>
      </c>
      <c r="B98">
        <v>22684.589089359408</v>
      </c>
      <c r="C98">
        <v>24746.824461119348</v>
      </c>
    </row>
    <row r="99" spans="1:3" x14ac:dyDescent="0.25">
      <c r="A99">
        <v>427</v>
      </c>
      <c r="B99">
        <v>1262.550509297087</v>
      </c>
      <c r="C99">
        <v>1377.327828324095</v>
      </c>
    </row>
    <row r="100" spans="1:3" x14ac:dyDescent="0.25">
      <c r="A100">
        <v>427</v>
      </c>
      <c r="B100">
        <v>11642.391547930092</v>
      </c>
      <c r="C100">
        <v>12700.7907795601</v>
      </c>
    </row>
    <row r="101" spans="1:3" x14ac:dyDescent="0.25">
      <c r="A101">
        <v>428</v>
      </c>
      <c r="B101">
        <v>4638.9251702401989</v>
      </c>
      <c r="C101">
        <v>5060.6456402620352</v>
      </c>
    </row>
    <row r="102" spans="1:3" x14ac:dyDescent="0.25">
      <c r="A102">
        <v>428</v>
      </c>
      <c r="B102">
        <v>4638.9259895830864</v>
      </c>
      <c r="C102">
        <v>5060.6465340906389</v>
      </c>
    </row>
    <row r="103" spans="1:3" x14ac:dyDescent="0.25">
      <c r="A103">
        <v>434</v>
      </c>
      <c r="B103">
        <v>4638.9255213884062</v>
      </c>
      <c r="C103">
        <v>5060.6460233328062</v>
      </c>
    </row>
    <row r="104" spans="1:3" x14ac:dyDescent="0.25">
      <c r="A104">
        <v>434</v>
      </c>
      <c r="B104">
        <v>4638.925638438066</v>
      </c>
      <c r="C104">
        <v>5060.6461510233439</v>
      </c>
    </row>
    <row r="105" spans="1:3" x14ac:dyDescent="0.25">
      <c r="A105">
        <v>435</v>
      </c>
      <c r="B105">
        <v>11642.392583773963</v>
      </c>
      <c r="C105">
        <v>12700.791909571595</v>
      </c>
    </row>
    <row r="106" spans="1:3" x14ac:dyDescent="0.25">
      <c r="A106">
        <v>435</v>
      </c>
      <c r="B106">
        <v>1262.5501754152128</v>
      </c>
      <c r="C106">
        <v>1377.3274640893228</v>
      </c>
    </row>
    <row r="107" spans="1:3" x14ac:dyDescent="0.25">
      <c r="A107">
        <v>435</v>
      </c>
      <c r="B107">
        <v>22684.587665282394</v>
      </c>
      <c r="C107">
        <v>24746.82290758079</v>
      </c>
    </row>
    <row r="108" spans="1:3" x14ac:dyDescent="0.25">
      <c r="A108">
        <v>436</v>
      </c>
      <c r="B108">
        <v>5737.6075963315106</v>
      </c>
      <c r="C108">
        <v>6259.2082869071019</v>
      </c>
    </row>
    <row r="109" spans="1:3" x14ac:dyDescent="0.25">
      <c r="A109">
        <v>457</v>
      </c>
      <c r="B109">
        <v>6173.9358153974026</v>
      </c>
      <c r="C109">
        <v>6735.2027077062567</v>
      </c>
    </row>
    <row r="110" spans="1:3" x14ac:dyDescent="0.25">
      <c r="A110">
        <v>457</v>
      </c>
      <c r="B110">
        <v>6173.9369038942268</v>
      </c>
      <c r="C110">
        <v>6735.2038951573368</v>
      </c>
    </row>
    <row r="111" spans="1:3" x14ac:dyDescent="0.25">
      <c r="A111">
        <v>458</v>
      </c>
      <c r="B111">
        <v>11642.393360655906</v>
      </c>
      <c r="C111">
        <v>12700.792757079169</v>
      </c>
    </row>
    <row r="112" spans="1:3" x14ac:dyDescent="0.25">
      <c r="A112">
        <v>458</v>
      </c>
      <c r="B112">
        <v>1262.5499250029945</v>
      </c>
      <c r="C112">
        <v>1377.3271909123573</v>
      </c>
    </row>
    <row r="113" spans="1:3" x14ac:dyDescent="0.25">
      <c r="A113">
        <v>458</v>
      </c>
      <c r="B113">
        <v>22684.5865972256</v>
      </c>
      <c r="C113">
        <v>24746.821742427928</v>
      </c>
    </row>
    <row r="114" spans="1:3" x14ac:dyDescent="0.25">
      <c r="A114">
        <v>459</v>
      </c>
      <c r="B114">
        <v>7442.8662539418492</v>
      </c>
      <c r="C114">
        <v>8119.490458845652</v>
      </c>
    </row>
    <row r="115" spans="1:3" x14ac:dyDescent="0.25">
      <c r="A115">
        <v>459</v>
      </c>
      <c r="B115">
        <v>11642.39203352511</v>
      </c>
      <c r="C115">
        <v>12700.791309300117</v>
      </c>
    </row>
    <row r="116" spans="1:3" x14ac:dyDescent="0.25">
      <c r="A116">
        <v>460</v>
      </c>
      <c r="B116">
        <v>2292.5143912192921</v>
      </c>
      <c r="C116">
        <v>2500.9247904210461</v>
      </c>
    </row>
    <row r="117" spans="1:3" x14ac:dyDescent="0.25">
      <c r="A117">
        <v>460</v>
      </c>
      <c r="B117">
        <v>3038.5566565352797</v>
      </c>
      <c r="C117">
        <v>3314.7890798566682</v>
      </c>
    </row>
    <row r="118" spans="1:3" x14ac:dyDescent="0.25">
      <c r="A118">
        <v>461</v>
      </c>
      <c r="B118">
        <v>347.89841071924911</v>
      </c>
      <c r="C118">
        <v>379.52553896645355</v>
      </c>
    </row>
    <row r="119" spans="1:3" x14ac:dyDescent="0.25">
      <c r="A119">
        <v>461</v>
      </c>
      <c r="B119">
        <v>347.8983459233537</v>
      </c>
      <c r="C119">
        <v>379.52546828002221</v>
      </c>
    </row>
    <row r="120" spans="1:3" x14ac:dyDescent="0.25">
      <c r="A120">
        <v>462</v>
      </c>
      <c r="B120">
        <v>3038.5568863841231</v>
      </c>
      <c r="C120">
        <v>3314.7893306008614</v>
      </c>
    </row>
    <row r="121" spans="1:3" x14ac:dyDescent="0.25">
      <c r="A121">
        <v>462</v>
      </c>
      <c r="B121">
        <v>2292.5141097434503</v>
      </c>
      <c r="C121">
        <v>2500.9244833564908</v>
      </c>
    </row>
    <row r="122" spans="1:3" x14ac:dyDescent="0.25">
      <c r="A122">
        <v>463</v>
      </c>
      <c r="B122">
        <v>11642.392445463141</v>
      </c>
      <c r="C122">
        <v>12700.791758687061</v>
      </c>
    </row>
    <row r="123" spans="1:3" x14ac:dyDescent="0.25">
      <c r="A123">
        <v>463</v>
      </c>
      <c r="B123">
        <v>7442.8655973166724</v>
      </c>
      <c r="C123">
        <v>8119.4897425272784</v>
      </c>
    </row>
    <row r="124" spans="1:3" x14ac:dyDescent="0.25">
      <c r="A124">
        <v>464</v>
      </c>
      <c r="B124">
        <v>22684.58802130014</v>
      </c>
      <c r="C124">
        <v>24746.823295963786</v>
      </c>
    </row>
    <row r="125" spans="1:3" x14ac:dyDescent="0.25">
      <c r="A125">
        <v>464</v>
      </c>
      <c r="B125">
        <v>1262.5502588855404</v>
      </c>
      <c r="C125">
        <v>1377.3275551478623</v>
      </c>
    </row>
    <row r="126" spans="1:3" x14ac:dyDescent="0.25">
      <c r="A126">
        <v>464</v>
      </c>
      <c r="B126">
        <v>11642.392324810677</v>
      </c>
      <c r="C126">
        <v>12700.791627066192</v>
      </c>
    </row>
    <row r="127" spans="1:3" x14ac:dyDescent="0.25">
      <c r="A127">
        <v>465</v>
      </c>
      <c r="B127">
        <v>6173.9362818962436</v>
      </c>
      <c r="C127">
        <v>6735.2032166140825</v>
      </c>
    </row>
    <row r="128" spans="1:3" x14ac:dyDescent="0.25">
      <c r="A128">
        <v>465</v>
      </c>
      <c r="B128">
        <v>6173.9364373940034</v>
      </c>
      <c r="C128">
        <v>6735.2033862480039</v>
      </c>
    </row>
    <row r="129" spans="1:3" x14ac:dyDescent="0.25">
      <c r="A129">
        <v>488</v>
      </c>
      <c r="B129">
        <v>5737.6076299279848</v>
      </c>
      <c r="C129">
        <v>6259.2083235578002</v>
      </c>
    </row>
    <row r="130" spans="1:3" x14ac:dyDescent="0.25">
      <c r="A130">
        <v>489</v>
      </c>
      <c r="B130">
        <v>17240.235763477049</v>
      </c>
      <c r="C130">
        <v>18807.529923793143</v>
      </c>
    </row>
    <row r="131" spans="1:3" x14ac:dyDescent="0.25">
      <c r="A131">
        <v>489</v>
      </c>
      <c r="B131">
        <v>5737.6069758910044</v>
      </c>
      <c r="C131">
        <v>6259.2076100629138</v>
      </c>
    </row>
    <row r="132" spans="1:3" x14ac:dyDescent="0.25">
      <c r="A132">
        <v>490</v>
      </c>
      <c r="B132">
        <v>27887.540082013442</v>
      </c>
      <c r="C132">
        <v>30422.770998560118</v>
      </c>
    </row>
    <row r="133" spans="1:3" x14ac:dyDescent="0.25">
      <c r="A133">
        <v>490</v>
      </c>
      <c r="B133">
        <v>7038.3413260458228</v>
      </c>
      <c r="C133">
        <v>7678.1905375045335</v>
      </c>
    </row>
    <row r="134" spans="1:3" x14ac:dyDescent="0.25">
      <c r="A134">
        <v>491</v>
      </c>
      <c r="B134">
        <v>34760</v>
      </c>
      <c r="C134">
        <v>37920</v>
      </c>
    </row>
    <row r="135" spans="1:3" x14ac:dyDescent="0.25">
      <c r="A135">
        <v>491</v>
      </c>
      <c r="B135">
        <v>4232.0483449043613</v>
      </c>
      <c r="C135">
        <v>4616.7800126229386</v>
      </c>
    </row>
    <row r="136" spans="1:3" x14ac:dyDescent="0.25">
      <c r="A136">
        <v>491</v>
      </c>
      <c r="B136">
        <v>4232.0471808439124</v>
      </c>
      <c r="C136">
        <v>4616.778742738813</v>
      </c>
    </row>
    <row r="137" spans="1:3" x14ac:dyDescent="0.25">
      <c r="A137">
        <v>492</v>
      </c>
      <c r="B137">
        <v>7038.3422687599013</v>
      </c>
      <c r="C137">
        <v>7678.1915659198903</v>
      </c>
    </row>
    <row r="138" spans="1:3" x14ac:dyDescent="0.25">
      <c r="A138">
        <v>492</v>
      </c>
      <c r="B138">
        <v>0</v>
      </c>
      <c r="C138">
        <v>0</v>
      </c>
    </row>
    <row r="139" spans="1:3" x14ac:dyDescent="0.25">
      <c r="A139">
        <v>492</v>
      </c>
      <c r="B139">
        <v>27887.539134632942</v>
      </c>
      <c r="C139">
        <v>30422.769965054114</v>
      </c>
    </row>
    <row r="140" spans="1:3" x14ac:dyDescent="0.25">
      <c r="A140">
        <v>493</v>
      </c>
      <c r="B140">
        <v>5737.6076445930858</v>
      </c>
      <c r="C140">
        <v>6259.2083395560921</v>
      </c>
    </row>
    <row r="141" spans="1:3" x14ac:dyDescent="0.25">
      <c r="A141">
        <v>493</v>
      </c>
      <c r="B141">
        <v>17240.235247539302</v>
      </c>
      <c r="C141">
        <v>18807.529360951969</v>
      </c>
    </row>
    <row r="142" spans="1:3" x14ac:dyDescent="0.25">
      <c r="A142">
        <v>494</v>
      </c>
      <c r="B142">
        <v>5737.6075851331007</v>
      </c>
      <c r="C142">
        <v>6259.2082746906544</v>
      </c>
    </row>
    <row r="143" spans="1:3" x14ac:dyDescent="0.25">
      <c r="A143">
        <v>521</v>
      </c>
      <c r="B143">
        <v>0</v>
      </c>
      <c r="C143">
        <v>0</v>
      </c>
    </row>
    <row r="144" spans="1:3" x14ac:dyDescent="0.25">
      <c r="A144">
        <v>522</v>
      </c>
      <c r="B144">
        <v>0</v>
      </c>
      <c r="C144">
        <v>0</v>
      </c>
    </row>
  </sheetData>
  <sortState ref="A1:C144">
    <sortCondition ref="A1:A144"/>
  </sortState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  <vt:lpstr>IBM Spread Force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mmb</cp:lastModifiedBy>
  <dcterms:created xsi:type="dcterms:W3CDTF">2015-06-15T13:50:48Z</dcterms:created>
  <dcterms:modified xsi:type="dcterms:W3CDTF">2015-09-20T10:20:26Z</dcterms:modified>
</cp:coreProperties>
</file>