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SI\Downloads\"/>
    </mc:Choice>
  </mc:AlternateContent>
  <xr:revisionPtr revIDLastSave="0" documentId="8_{F89F613E-9DC2-47A5-88FC-EF08596F9168}" xr6:coauthVersionLast="47" xr6:coauthVersionMax="47" xr10:uidLastSave="{00000000-0000-0000-0000-000000000000}"/>
  <bookViews>
    <workbookView showSheetTabs="0" xWindow="-120" yWindow="-120" windowWidth="29040" windowHeight="15840" xr2:uid="{00000000-000D-0000-FFFF-FFFF00000000}"/>
  </bookViews>
  <sheets>
    <sheet name="Dashboard" sheetId="21" r:id="rId1"/>
    <sheet name="Total Sales" sheetId="18" r:id="rId2"/>
    <sheet name="Country Bar Chart" sheetId="19" r:id="rId3"/>
    <sheet name="Top Buy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L53" i="17"/>
  <c r="I3" i="17"/>
  <c r="J3" i="17" s="1"/>
  <c r="K3" i="17"/>
  <c r="L3" i="17" s="1"/>
  <c r="M3" i="17"/>
  <c r="N3" i="17"/>
  <c r="O3" i="17" s="1"/>
  <c r="I4" i="17"/>
  <c r="J4" i="17" s="1"/>
  <c r="K4" i="17"/>
  <c r="L4" i="17" s="1"/>
  <c r="M4" i="17"/>
  <c r="N4" i="17"/>
  <c r="O4" i="17" s="1"/>
  <c r="I5" i="17"/>
  <c r="J5" i="17" s="1"/>
  <c r="K5" i="17"/>
  <c r="L5" i="17" s="1"/>
  <c r="M5" i="17"/>
  <c r="N5" i="17"/>
  <c r="O5" i="17" s="1"/>
  <c r="I6" i="17"/>
  <c r="J6" i="17" s="1"/>
  <c r="K6" i="17"/>
  <c r="L6" i="17" s="1"/>
  <c r="M6" i="17"/>
  <c r="N6" i="17"/>
  <c r="O6" i="17" s="1"/>
  <c r="I7" i="17"/>
  <c r="J7" i="17" s="1"/>
  <c r="K7" i="17"/>
  <c r="L7" i="17" s="1"/>
  <c r="M7" i="17"/>
  <c r="N7" i="17"/>
  <c r="O7" i="17" s="1"/>
  <c r="I8" i="17"/>
  <c r="J8" i="17" s="1"/>
  <c r="K8" i="17"/>
  <c r="L8" i="17" s="1"/>
  <c r="M8" i="17"/>
  <c r="N8" i="17"/>
  <c r="O8" i="17" s="1"/>
  <c r="I9" i="17"/>
  <c r="J9" i="17" s="1"/>
  <c r="K9" i="17"/>
  <c r="L9" i="17" s="1"/>
  <c r="M9" i="17"/>
  <c r="N9" i="17"/>
  <c r="O9" i="17" s="1"/>
  <c r="I10" i="17"/>
  <c r="J10" i="17" s="1"/>
  <c r="K10" i="17"/>
  <c r="L10" i="17" s="1"/>
  <c r="M10" i="17"/>
  <c r="N10" i="17"/>
  <c r="O10" i="17" s="1"/>
  <c r="I11" i="17"/>
  <c r="J11" i="17" s="1"/>
  <c r="K11" i="17"/>
  <c r="L11" i="17" s="1"/>
  <c r="M11" i="17"/>
  <c r="N11" i="17"/>
  <c r="O11" i="17" s="1"/>
  <c r="I12" i="17"/>
  <c r="J12" i="17" s="1"/>
  <c r="K12" i="17"/>
  <c r="L12" i="17" s="1"/>
  <c r="M12" i="17"/>
  <c r="N12" i="17"/>
  <c r="O12" i="17" s="1"/>
  <c r="I13" i="17"/>
  <c r="J13" i="17" s="1"/>
  <c r="K13" i="17"/>
  <c r="L13" i="17" s="1"/>
  <c r="M13" i="17"/>
  <c r="N13" i="17"/>
  <c r="O13" i="17" s="1"/>
  <c r="I14" i="17"/>
  <c r="J14" i="17" s="1"/>
  <c r="K14" i="17"/>
  <c r="L14" i="17" s="1"/>
  <c r="M14" i="17"/>
  <c r="N14" i="17"/>
  <c r="O14" i="17" s="1"/>
  <c r="I15" i="17"/>
  <c r="J15" i="17" s="1"/>
  <c r="K15" i="17"/>
  <c r="L15" i="17" s="1"/>
  <c r="M15" i="17"/>
  <c r="N15" i="17"/>
  <c r="O15" i="17" s="1"/>
  <c r="I16" i="17"/>
  <c r="J16" i="17" s="1"/>
  <c r="K16" i="17"/>
  <c r="L16" i="17" s="1"/>
  <c r="M16" i="17"/>
  <c r="N16" i="17"/>
  <c r="O16" i="17" s="1"/>
  <c r="I17" i="17"/>
  <c r="J17" i="17" s="1"/>
  <c r="K17" i="17"/>
  <c r="L17" i="17" s="1"/>
  <c r="M17" i="17"/>
  <c r="N17" i="17"/>
  <c r="O17" i="17" s="1"/>
  <c r="I18" i="17"/>
  <c r="J18" i="17" s="1"/>
  <c r="K18" i="17"/>
  <c r="L18" i="17" s="1"/>
  <c r="M18" i="17"/>
  <c r="N18" i="17"/>
  <c r="O18" i="17" s="1"/>
  <c r="I19" i="17"/>
  <c r="J19" i="17" s="1"/>
  <c r="K19" i="17"/>
  <c r="L19" i="17" s="1"/>
  <c r="M19" i="17"/>
  <c r="N19" i="17"/>
  <c r="O19" i="17" s="1"/>
  <c r="I20" i="17"/>
  <c r="J20" i="17" s="1"/>
  <c r="K20" i="17"/>
  <c r="L20" i="17" s="1"/>
  <c r="M20" i="17"/>
  <c r="N20" i="17"/>
  <c r="O20" i="17" s="1"/>
  <c r="I21" i="17"/>
  <c r="J21" i="17" s="1"/>
  <c r="K21" i="17"/>
  <c r="L21" i="17" s="1"/>
  <c r="M21" i="17"/>
  <c r="N21" i="17"/>
  <c r="O21" i="17" s="1"/>
  <c r="I22" i="17"/>
  <c r="J22" i="17" s="1"/>
  <c r="K22" i="17"/>
  <c r="L22" i="17" s="1"/>
  <c r="M22" i="17"/>
  <c r="N22" i="17"/>
  <c r="O22" i="17" s="1"/>
  <c r="I23" i="17"/>
  <c r="J23" i="17" s="1"/>
  <c r="K23" i="17"/>
  <c r="L23" i="17" s="1"/>
  <c r="M23" i="17"/>
  <c r="N23" i="17"/>
  <c r="O23" i="17" s="1"/>
  <c r="I24" i="17"/>
  <c r="J24" i="17" s="1"/>
  <c r="K24" i="17"/>
  <c r="L24" i="17" s="1"/>
  <c r="M24" i="17"/>
  <c r="N24" i="17"/>
  <c r="O24" i="17" s="1"/>
  <c r="I25" i="17"/>
  <c r="J25" i="17" s="1"/>
  <c r="K25" i="17"/>
  <c r="L25" i="17" s="1"/>
  <c r="M25" i="17"/>
  <c r="N25" i="17"/>
  <c r="O25" i="17" s="1"/>
  <c r="I26" i="17"/>
  <c r="J26" i="17" s="1"/>
  <c r="K26" i="17"/>
  <c r="L26" i="17" s="1"/>
  <c r="M26" i="17"/>
  <c r="N26" i="17"/>
  <c r="O26" i="17" s="1"/>
  <c r="I27" i="17"/>
  <c r="J27" i="17" s="1"/>
  <c r="K27" i="17"/>
  <c r="L27" i="17" s="1"/>
  <c r="M27" i="17"/>
  <c r="N27" i="17"/>
  <c r="O27" i="17" s="1"/>
  <c r="I28" i="17"/>
  <c r="J28" i="17" s="1"/>
  <c r="K28" i="17"/>
  <c r="L28" i="17" s="1"/>
  <c r="M28" i="17"/>
  <c r="N28" i="17"/>
  <c r="O28" i="17" s="1"/>
  <c r="I29" i="17"/>
  <c r="J29" i="17" s="1"/>
  <c r="K29" i="17"/>
  <c r="L29" i="17" s="1"/>
  <c r="M29" i="17"/>
  <c r="N29" i="17"/>
  <c r="O29" i="17" s="1"/>
  <c r="I30" i="17"/>
  <c r="J30" i="17" s="1"/>
  <c r="K30" i="17"/>
  <c r="L30" i="17" s="1"/>
  <c r="M30" i="17"/>
  <c r="N30" i="17"/>
  <c r="O30" i="17" s="1"/>
  <c r="I31" i="17"/>
  <c r="J31" i="17" s="1"/>
  <c r="K31" i="17"/>
  <c r="L31" i="17" s="1"/>
  <c r="M31" i="17"/>
  <c r="N31" i="17"/>
  <c r="O31" i="17" s="1"/>
  <c r="I32" i="17"/>
  <c r="J32" i="17" s="1"/>
  <c r="K32" i="17"/>
  <c r="L32" i="17" s="1"/>
  <c r="M32" i="17"/>
  <c r="N32" i="17"/>
  <c r="O32" i="17" s="1"/>
  <c r="I33" i="17"/>
  <c r="J33" i="17" s="1"/>
  <c r="K33" i="17"/>
  <c r="L33" i="17" s="1"/>
  <c r="M33" i="17"/>
  <c r="N33" i="17"/>
  <c r="O33" i="17" s="1"/>
  <c r="I34" i="17"/>
  <c r="J34" i="17" s="1"/>
  <c r="K34" i="17"/>
  <c r="L34" i="17" s="1"/>
  <c r="M34" i="17"/>
  <c r="N34" i="17"/>
  <c r="O34" i="17" s="1"/>
  <c r="I35" i="17"/>
  <c r="J35" i="17" s="1"/>
  <c r="K35" i="17"/>
  <c r="L35" i="17" s="1"/>
  <c r="M35" i="17"/>
  <c r="N35" i="17"/>
  <c r="O35" i="17" s="1"/>
  <c r="I36" i="17"/>
  <c r="J36" i="17" s="1"/>
  <c r="K36" i="17"/>
  <c r="L36" i="17" s="1"/>
  <c r="M36" i="17"/>
  <c r="N36" i="17"/>
  <c r="O36" i="17" s="1"/>
  <c r="I37" i="17"/>
  <c r="J37" i="17" s="1"/>
  <c r="K37" i="17"/>
  <c r="L37" i="17" s="1"/>
  <c r="M37" i="17"/>
  <c r="N37" i="17"/>
  <c r="O37" i="17" s="1"/>
  <c r="I38" i="17"/>
  <c r="J38" i="17" s="1"/>
  <c r="K38" i="17"/>
  <c r="L38" i="17" s="1"/>
  <c r="M38" i="17"/>
  <c r="N38" i="17"/>
  <c r="O38" i="17" s="1"/>
  <c r="I39" i="17"/>
  <c r="J39" i="17" s="1"/>
  <c r="K39" i="17"/>
  <c r="L39" i="17" s="1"/>
  <c r="M39" i="17"/>
  <c r="N39" i="17"/>
  <c r="O39" i="17" s="1"/>
  <c r="I40" i="17"/>
  <c r="J40" i="17" s="1"/>
  <c r="K40" i="17"/>
  <c r="L40" i="17" s="1"/>
  <c r="M40" i="17"/>
  <c r="N40" i="17"/>
  <c r="O40" i="17" s="1"/>
  <c r="I41" i="17"/>
  <c r="J41" i="17" s="1"/>
  <c r="K41" i="17"/>
  <c r="L41" i="17" s="1"/>
  <c r="M41" i="17"/>
  <c r="N41" i="17"/>
  <c r="O41" i="17" s="1"/>
  <c r="I42" i="17"/>
  <c r="J42" i="17" s="1"/>
  <c r="K42" i="17"/>
  <c r="L42" i="17" s="1"/>
  <c r="M42" i="17"/>
  <c r="N42" i="17"/>
  <c r="O42" i="17" s="1"/>
  <c r="I43" i="17"/>
  <c r="J43" i="17" s="1"/>
  <c r="K43" i="17"/>
  <c r="L43" i="17" s="1"/>
  <c r="M43" i="17"/>
  <c r="N43" i="17"/>
  <c r="O43" i="17" s="1"/>
  <c r="I44" i="17"/>
  <c r="J44" i="17" s="1"/>
  <c r="K44" i="17"/>
  <c r="L44" i="17" s="1"/>
  <c r="M44" i="17"/>
  <c r="N44" i="17"/>
  <c r="O44" i="17" s="1"/>
  <c r="I45" i="17"/>
  <c r="J45" i="17" s="1"/>
  <c r="K45" i="17"/>
  <c r="L45" i="17" s="1"/>
  <c r="M45" i="17"/>
  <c r="N45" i="17"/>
  <c r="O45" i="17" s="1"/>
  <c r="I46" i="17"/>
  <c r="J46" i="17" s="1"/>
  <c r="K46" i="17"/>
  <c r="L46" i="17" s="1"/>
  <c r="M46" i="17"/>
  <c r="N46" i="17"/>
  <c r="O46" i="17" s="1"/>
  <c r="I47" i="17"/>
  <c r="J47" i="17" s="1"/>
  <c r="K47" i="17"/>
  <c r="L47" i="17" s="1"/>
  <c r="M47" i="17"/>
  <c r="N47" i="17"/>
  <c r="O47" i="17" s="1"/>
  <c r="I48" i="17"/>
  <c r="J48" i="17" s="1"/>
  <c r="K48" i="17"/>
  <c r="L48" i="17" s="1"/>
  <c r="M48" i="17"/>
  <c r="N48" i="17"/>
  <c r="O48" i="17" s="1"/>
  <c r="I49" i="17"/>
  <c r="J49" i="17" s="1"/>
  <c r="K49" i="17"/>
  <c r="L49" i="17" s="1"/>
  <c r="M49" i="17"/>
  <c r="N49" i="17"/>
  <c r="O49" i="17" s="1"/>
  <c r="I50" i="17"/>
  <c r="J50" i="17" s="1"/>
  <c r="K50" i="17"/>
  <c r="L50" i="17" s="1"/>
  <c r="M50" i="17"/>
  <c r="N50" i="17"/>
  <c r="O50" i="17" s="1"/>
  <c r="I51" i="17"/>
  <c r="J51" i="17" s="1"/>
  <c r="K51" i="17"/>
  <c r="L51" i="17" s="1"/>
  <c r="M51" i="17"/>
  <c r="N51" i="17"/>
  <c r="O51" i="17" s="1"/>
  <c r="I52" i="17"/>
  <c r="J52" i="17" s="1"/>
  <c r="K52" i="17"/>
  <c r="L52" i="17" s="1"/>
  <c r="M52" i="17"/>
  <c r="N52" i="17"/>
  <c r="O52" i="17" s="1"/>
  <c r="I53" i="17"/>
  <c r="J53" i="17" s="1"/>
  <c r="K53" i="17"/>
  <c r="M53" i="17"/>
  <c r="N53" i="17"/>
  <c r="O53" i="17" s="1"/>
  <c r="I54" i="17"/>
  <c r="J54" i="17" s="1"/>
  <c r="K54" i="17"/>
  <c r="L54" i="17" s="1"/>
  <c r="M54" i="17"/>
  <c r="N54" i="17"/>
  <c r="O54" i="17" s="1"/>
  <c r="I55" i="17"/>
  <c r="J55" i="17" s="1"/>
  <c r="K55" i="17"/>
  <c r="L55" i="17" s="1"/>
  <c r="M55" i="17"/>
  <c r="N55" i="17"/>
  <c r="O55" i="17" s="1"/>
  <c r="I56" i="17"/>
  <c r="J56" i="17" s="1"/>
  <c r="K56" i="17"/>
  <c r="L56" i="17" s="1"/>
  <c r="M56" i="17"/>
  <c r="N56" i="17"/>
  <c r="O56" i="17" s="1"/>
  <c r="I57" i="17"/>
  <c r="J57" i="17" s="1"/>
  <c r="K57" i="17"/>
  <c r="L57" i="17" s="1"/>
  <c r="M57" i="17"/>
  <c r="N57" i="17"/>
  <c r="O57" i="17" s="1"/>
  <c r="I58" i="17"/>
  <c r="J58" i="17" s="1"/>
  <c r="K58" i="17"/>
  <c r="L58" i="17" s="1"/>
  <c r="M58" i="17"/>
  <c r="N58" i="17"/>
  <c r="O58" i="17" s="1"/>
  <c r="I59" i="17"/>
  <c r="J59" i="17" s="1"/>
  <c r="K59" i="17"/>
  <c r="L59" i="17" s="1"/>
  <c r="M59" i="17"/>
  <c r="N59" i="17"/>
  <c r="O59" i="17" s="1"/>
  <c r="I60" i="17"/>
  <c r="J60" i="17" s="1"/>
  <c r="K60" i="17"/>
  <c r="L60" i="17" s="1"/>
  <c r="M60" i="17"/>
  <c r="N60" i="17"/>
  <c r="O60" i="17" s="1"/>
  <c r="I61" i="17"/>
  <c r="J61" i="17" s="1"/>
  <c r="K61" i="17"/>
  <c r="L61" i="17" s="1"/>
  <c r="M61" i="17"/>
  <c r="N61" i="17"/>
  <c r="O61" i="17" s="1"/>
  <c r="I62" i="17"/>
  <c r="J62" i="17" s="1"/>
  <c r="K62" i="17"/>
  <c r="L62" i="17" s="1"/>
  <c r="M62" i="17"/>
  <c r="N62" i="17"/>
  <c r="O62" i="17" s="1"/>
  <c r="I63" i="17"/>
  <c r="J63" i="17" s="1"/>
  <c r="K63" i="17"/>
  <c r="L63" i="17" s="1"/>
  <c r="M63" i="17"/>
  <c r="N63" i="17"/>
  <c r="O63" i="17" s="1"/>
  <c r="I64" i="17"/>
  <c r="J64" i="17" s="1"/>
  <c r="K64" i="17"/>
  <c r="L64" i="17" s="1"/>
  <c r="M64" i="17"/>
  <c r="N64" i="17"/>
  <c r="O64" i="17" s="1"/>
  <c r="I65" i="17"/>
  <c r="J65" i="17" s="1"/>
  <c r="K65" i="17"/>
  <c r="L65" i="17" s="1"/>
  <c r="M65" i="17"/>
  <c r="N65" i="17"/>
  <c r="O65" i="17" s="1"/>
  <c r="I66" i="17"/>
  <c r="J66" i="17" s="1"/>
  <c r="K66" i="17"/>
  <c r="L66" i="17" s="1"/>
  <c r="M66" i="17"/>
  <c r="N66" i="17"/>
  <c r="O66" i="17" s="1"/>
  <c r="I67" i="17"/>
  <c r="J67" i="17" s="1"/>
  <c r="K67" i="17"/>
  <c r="L67" i="17" s="1"/>
  <c r="M67" i="17"/>
  <c r="N67" i="17"/>
  <c r="O67" i="17" s="1"/>
  <c r="I68" i="17"/>
  <c r="J68" i="17" s="1"/>
  <c r="K68" i="17"/>
  <c r="L68" i="17" s="1"/>
  <c r="M68" i="17"/>
  <c r="N68" i="17"/>
  <c r="O68" i="17" s="1"/>
  <c r="I69" i="17"/>
  <c r="J69" i="17" s="1"/>
  <c r="K69" i="17"/>
  <c r="L69" i="17" s="1"/>
  <c r="M69" i="17"/>
  <c r="N69" i="17"/>
  <c r="O69" i="17" s="1"/>
  <c r="I70" i="17"/>
  <c r="J70" i="17" s="1"/>
  <c r="K70" i="17"/>
  <c r="L70" i="17" s="1"/>
  <c r="M70" i="17"/>
  <c r="N70" i="17"/>
  <c r="O70" i="17" s="1"/>
  <c r="I71" i="17"/>
  <c r="J71" i="17" s="1"/>
  <c r="K71" i="17"/>
  <c r="L71" i="17" s="1"/>
  <c r="M71" i="17"/>
  <c r="N71" i="17"/>
  <c r="O71" i="17" s="1"/>
  <c r="I72" i="17"/>
  <c r="J72" i="17" s="1"/>
  <c r="K72" i="17"/>
  <c r="L72" i="17" s="1"/>
  <c r="M72" i="17"/>
  <c r="N72" i="17"/>
  <c r="O72" i="17" s="1"/>
  <c r="I73" i="17"/>
  <c r="J73" i="17" s="1"/>
  <c r="K73" i="17"/>
  <c r="L73" i="17" s="1"/>
  <c r="M73" i="17"/>
  <c r="N73" i="17"/>
  <c r="O73" i="17" s="1"/>
  <c r="I74" i="17"/>
  <c r="J74" i="17" s="1"/>
  <c r="K74" i="17"/>
  <c r="L74" i="17" s="1"/>
  <c r="M74" i="17"/>
  <c r="N74" i="17"/>
  <c r="O74" i="17" s="1"/>
  <c r="I75" i="17"/>
  <c r="J75" i="17" s="1"/>
  <c r="K75" i="17"/>
  <c r="L75" i="17" s="1"/>
  <c r="M75" i="17"/>
  <c r="N75" i="17"/>
  <c r="O75" i="17" s="1"/>
  <c r="I76" i="17"/>
  <c r="J76" i="17" s="1"/>
  <c r="K76" i="17"/>
  <c r="L76" i="17" s="1"/>
  <c r="M76" i="17"/>
  <c r="N76" i="17"/>
  <c r="O76" i="17" s="1"/>
  <c r="I77" i="17"/>
  <c r="J77" i="17" s="1"/>
  <c r="K77" i="17"/>
  <c r="L77" i="17" s="1"/>
  <c r="M77" i="17"/>
  <c r="N77" i="17"/>
  <c r="O77" i="17" s="1"/>
  <c r="I78" i="17"/>
  <c r="J78" i="17" s="1"/>
  <c r="K78" i="17"/>
  <c r="L78" i="17" s="1"/>
  <c r="M78" i="17"/>
  <c r="N78" i="17"/>
  <c r="O78" i="17" s="1"/>
  <c r="I79" i="17"/>
  <c r="J79" i="17" s="1"/>
  <c r="K79" i="17"/>
  <c r="L79" i="17" s="1"/>
  <c r="M79" i="17"/>
  <c r="N79" i="17"/>
  <c r="O79" i="17" s="1"/>
  <c r="I80" i="17"/>
  <c r="J80" i="17" s="1"/>
  <c r="K80" i="17"/>
  <c r="L80" i="17" s="1"/>
  <c r="M80" i="17"/>
  <c r="N80" i="17"/>
  <c r="O80" i="17" s="1"/>
  <c r="I81" i="17"/>
  <c r="J81" i="17" s="1"/>
  <c r="K81" i="17"/>
  <c r="L81" i="17" s="1"/>
  <c r="M81" i="17"/>
  <c r="N81" i="17"/>
  <c r="O81" i="17" s="1"/>
  <c r="I82" i="17"/>
  <c r="J82" i="17" s="1"/>
  <c r="K82" i="17"/>
  <c r="L82" i="17" s="1"/>
  <c r="M82" i="17"/>
  <c r="N82" i="17"/>
  <c r="O82" i="17" s="1"/>
  <c r="I83" i="17"/>
  <c r="J83" i="17" s="1"/>
  <c r="K83" i="17"/>
  <c r="L83" i="17" s="1"/>
  <c r="M83" i="17"/>
  <c r="N83" i="17"/>
  <c r="O83" i="17" s="1"/>
  <c r="I84" i="17"/>
  <c r="J84" i="17" s="1"/>
  <c r="K84" i="17"/>
  <c r="L84" i="17" s="1"/>
  <c r="M84" i="17"/>
  <c r="N84" i="17"/>
  <c r="O84" i="17" s="1"/>
  <c r="I85" i="17"/>
  <c r="J85" i="17" s="1"/>
  <c r="K85" i="17"/>
  <c r="L85" i="17" s="1"/>
  <c r="M85" i="17"/>
  <c r="N85" i="17"/>
  <c r="O85" i="17" s="1"/>
  <c r="I86" i="17"/>
  <c r="J86" i="17" s="1"/>
  <c r="K86" i="17"/>
  <c r="L86" i="17" s="1"/>
  <c r="M86" i="17"/>
  <c r="N86" i="17"/>
  <c r="O86" i="17" s="1"/>
  <c r="I87" i="17"/>
  <c r="J87" i="17" s="1"/>
  <c r="K87" i="17"/>
  <c r="L87" i="17" s="1"/>
  <c r="M87" i="17"/>
  <c r="N87" i="17"/>
  <c r="O87" i="17" s="1"/>
  <c r="I88" i="17"/>
  <c r="J88" i="17" s="1"/>
  <c r="K88" i="17"/>
  <c r="L88" i="17" s="1"/>
  <c r="M88" i="17"/>
  <c r="N88" i="17"/>
  <c r="O88" i="17" s="1"/>
  <c r="I89" i="17"/>
  <c r="J89" i="17" s="1"/>
  <c r="K89" i="17"/>
  <c r="L89" i="17" s="1"/>
  <c r="M89" i="17"/>
  <c r="N89" i="17"/>
  <c r="O89" i="17" s="1"/>
  <c r="I90" i="17"/>
  <c r="J90" i="17" s="1"/>
  <c r="K90" i="17"/>
  <c r="L90" i="17" s="1"/>
  <c r="M90" i="17"/>
  <c r="N90" i="17"/>
  <c r="O90" i="17" s="1"/>
  <c r="I91" i="17"/>
  <c r="J91" i="17" s="1"/>
  <c r="K91" i="17"/>
  <c r="L91" i="17" s="1"/>
  <c r="M91" i="17"/>
  <c r="N91" i="17"/>
  <c r="O91" i="17" s="1"/>
  <c r="I92" i="17"/>
  <c r="J92" i="17" s="1"/>
  <c r="K92" i="17"/>
  <c r="L92" i="17" s="1"/>
  <c r="M92" i="17"/>
  <c r="N92" i="17"/>
  <c r="O92" i="17" s="1"/>
  <c r="I93" i="17"/>
  <c r="J93" i="17" s="1"/>
  <c r="K93" i="17"/>
  <c r="L93" i="17" s="1"/>
  <c r="M93" i="17"/>
  <c r="N93" i="17"/>
  <c r="O93" i="17" s="1"/>
  <c r="I94" i="17"/>
  <c r="J94" i="17" s="1"/>
  <c r="K94" i="17"/>
  <c r="L94" i="17" s="1"/>
  <c r="M94" i="17"/>
  <c r="N94" i="17"/>
  <c r="O94" i="17" s="1"/>
  <c r="I95" i="17"/>
  <c r="J95" i="17" s="1"/>
  <c r="K95" i="17"/>
  <c r="L95" i="17" s="1"/>
  <c r="M95" i="17"/>
  <c r="N95" i="17"/>
  <c r="O95" i="17" s="1"/>
  <c r="I96" i="17"/>
  <c r="J96" i="17" s="1"/>
  <c r="K96" i="17"/>
  <c r="L96" i="17" s="1"/>
  <c r="M96" i="17"/>
  <c r="N96" i="17"/>
  <c r="O96" i="17" s="1"/>
  <c r="I97" i="17"/>
  <c r="J97" i="17" s="1"/>
  <c r="K97" i="17"/>
  <c r="L97" i="17" s="1"/>
  <c r="M97" i="17"/>
  <c r="N97" i="17"/>
  <c r="O97" i="17" s="1"/>
  <c r="I98" i="17"/>
  <c r="J98" i="17" s="1"/>
  <c r="K98" i="17"/>
  <c r="L98" i="17" s="1"/>
  <c r="M98" i="17"/>
  <c r="N98" i="17"/>
  <c r="O98" i="17" s="1"/>
  <c r="I99" i="17"/>
  <c r="J99" i="17" s="1"/>
  <c r="K99" i="17"/>
  <c r="L99" i="17" s="1"/>
  <c r="M99" i="17"/>
  <c r="N99" i="17"/>
  <c r="O99" i="17" s="1"/>
  <c r="I100" i="17"/>
  <c r="J100" i="17" s="1"/>
  <c r="K100" i="17"/>
  <c r="L100" i="17" s="1"/>
  <c r="M100" i="17"/>
  <c r="N100" i="17"/>
  <c r="O100" i="17" s="1"/>
  <c r="I101" i="17"/>
  <c r="J101" i="17" s="1"/>
  <c r="K101" i="17"/>
  <c r="L101" i="17" s="1"/>
  <c r="M101" i="17"/>
  <c r="N101" i="17"/>
  <c r="O101" i="17" s="1"/>
  <c r="I102" i="17"/>
  <c r="J102" i="17" s="1"/>
  <c r="K102" i="17"/>
  <c r="L102" i="17" s="1"/>
  <c r="M102" i="17"/>
  <c r="N102" i="17"/>
  <c r="O102" i="17" s="1"/>
  <c r="I103" i="17"/>
  <c r="J103" i="17" s="1"/>
  <c r="K103" i="17"/>
  <c r="L103" i="17" s="1"/>
  <c r="M103" i="17"/>
  <c r="N103" i="17"/>
  <c r="O103" i="17" s="1"/>
  <c r="I104" i="17"/>
  <c r="J104" i="17" s="1"/>
  <c r="K104" i="17"/>
  <c r="L104" i="17" s="1"/>
  <c r="M104" i="17"/>
  <c r="N104" i="17"/>
  <c r="O104" i="17" s="1"/>
  <c r="I105" i="17"/>
  <c r="J105" i="17" s="1"/>
  <c r="K105" i="17"/>
  <c r="L105" i="17" s="1"/>
  <c r="M105" i="17"/>
  <c r="N105" i="17"/>
  <c r="O105" i="17" s="1"/>
  <c r="I106" i="17"/>
  <c r="J106" i="17" s="1"/>
  <c r="K106" i="17"/>
  <c r="L106" i="17" s="1"/>
  <c r="M106" i="17"/>
  <c r="N106" i="17"/>
  <c r="O106" i="17" s="1"/>
  <c r="I107" i="17"/>
  <c r="J107" i="17" s="1"/>
  <c r="K107" i="17"/>
  <c r="L107" i="17" s="1"/>
  <c r="M107" i="17"/>
  <c r="N107" i="17"/>
  <c r="O107" i="17" s="1"/>
  <c r="I108" i="17"/>
  <c r="J108" i="17" s="1"/>
  <c r="K108" i="17"/>
  <c r="L108" i="17" s="1"/>
  <c r="M108" i="17"/>
  <c r="N108" i="17"/>
  <c r="O108" i="17" s="1"/>
  <c r="I109" i="17"/>
  <c r="J109" i="17" s="1"/>
  <c r="K109" i="17"/>
  <c r="L109" i="17" s="1"/>
  <c r="M109" i="17"/>
  <c r="N109" i="17"/>
  <c r="O109" i="17" s="1"/>
  <c r="I110" i="17"/>
  <c r="J110" i="17" s="1"/>
  <c r="K110" i="17"/>
  <c r="L110" i="17" s="1"/>
  <c r="M110" i="17"/>
  <c r="N110" i="17"/>
  <c r="O110" i="17" s="1"/>
  <c r="I111" i="17"/>
  <c r="J111" i="17" s="1"/>
  <c r="K111" i="17"/>
  <c r="L111" i="17" s="1"/>
  <c r="M111" i="17"/>
  <c r="N111" i="17"/>
  <c r="O111" i="17" s="1"/>
  <c r="I112" i="17"/>
  <c r="J112" i="17" s="1"/>
  <c r="K112" i="17"/>
  <c r="L112" i="17" s="1"/>
  <c r="M112" i="17"/>
  <c r="N112" i="17"/>
  <c r="O112" i="17" s="1"/>
  <c r="I113" i="17"/>
  <c r="J113" i="17" s="1"/>
  <c r="K113" i="17"/>
  <c r="L113" i="17" s="1"/>
  <c r="M113" i="17"/>
  <c r="N113" i="17"/>
  <c r="O113" i="17" s="1"/>
  <c r="I114" i="17"/>
  <c r="J114" i="17" s="1"/>
  <c r="K114" i="17"/>
  <c r="L114" i="17" s="1"/>
  <c r="M114" i="17"/>
  <c r="N114" i="17"/>
  <c r="O114" i="17" s="1"/>
  <c r="I115" i="17"/>
  <c r="J115" i="17" s="1"/>
  <c r="K115" i="17"/>
  <c r="L115" i="17" s="1"/>
  <c r="M115" i="17"/>
  <c r="N115" i="17"/>
  <c r="O115" i="17" s="1"/>
  <c r="I116" i="17"/>
  <c r="J116" i="17" s="1"/>
  <c r="K116" i="17"/>
  <c r="L116" i="17" s="1"/>
  <c r="M116" i="17"/>
  <c r="N116" i="17"/>
  <c r="O116" i="17" s="1"/>
  <c r="I117" i="17"/>
  <c r="J117" i="17" s="1"/>
  <c r="K117" i="17"/>
  <c r="L117" i="17" s="1"/>
  <c r="M117" i="17"/>
  <c r="N117" i="17"/>
  <c r="O117" i="17" s="1"/>
  <c r="I118" i="17"/>
  <c r="J118" i="17" s="1"/>
  <c r="K118" i="17"/>
  <c r="L118" i="17" s="1"/>
  <c r="M118" i="17"/>
  <c r="N118" i="17"/>
  <c r="O118" i="17" s="1"/>
  <c r="I119" i="17"/>
  <c r="J119" i="17" s="1"/>
  <c r="K119" i="17"/>
  <c r="L119" i="17" s="1"/>
  <c r="M119" i="17"/>
  <c r="N119" i="17"/>
  <c r="O119" i="17" s="1"/>
  <c r="I120" i="17"/>
  <c r="J120" i="17" s="1"/>
  <c r="K120" i="17"/>
  <c r="L120" i="17" s="1"/>
  <c r="M120" i="17"/>
  <c r="N120" i="17"/>
  <c r="O120" i="17" s="1"/>
  <c r="I121" i="17"/>
  <c r="J121" i="17" s="1"/>
  <c r="K121" i="17"/>
  <c r="L121" i="17" s="1"/>
  <c r="M121" i="17"/>
  <c r="N121" i="17"/>
  <c r="O121" i="17" s="1"/>
  <c r="I122" i="17"/>
  <c r="J122" i="17" s="1"/>
  <c r="K122" i="17"/>
  <c r="L122" i="17" s="1"/>
  <c r="M122" i="17"/>
  <c r="N122" i="17"/>
  <c r="O122" i="17" s="1"/>
  <c r="I123" i="17"/>
  <c r="J123" i="17" s="1"/>
  <c r="K123" i="17"/>
  <c r="L123" i="17" s="1"/>
  <c r="M123" i="17"/>
  <c r="N123" i="17"/>
  <c r="O123" i="17" s="1"/>
  <c r="I124" i="17"/>
  <c r="J124" i="17" s="1"/>
  <c r="K124" i="17"/>
  <c r="L124" i="17" s="1"/>
  <c r="M124" i="17"/>
  <c r="N124" i="17"/>
  <c r="O124" i="17" s="1"/>
  <c r="I125" i="17"/>
  <c r="J125" i="17" s="1"/>
  <c r="K125" i="17"/>
  <c r="L125" i="17" s="1"/>
  <c r="M125" i="17"/>
  <c r="N125" i="17"/>
  <c r="O125" i="17" s="1"/>
  <c r="I126" i="17"/>
  <c r="J126" i="17" s="1"/>
  <c r="K126" i="17"/>
  <c r="L126" i="17" s="1"/>
  <c r="M126" i="17"/>
  <c r="N126" i="17"/>
  <c r="O126" i="17" s="1"/>
  <c r="I127" i="17"/>
  <c r="J127" i="17" s="1"/>
  <c r="K127" i="17"/>
  <c r="L127" i="17" s="1"/>
  <c r="M127" i="17"/>
  <c r="N127" i="17"/>
  <c r="O127" i="17" s="1"/>
  <c r="I128" i="17"/>
  <c r="J128" i="17" s="1"/>
  <c r="K128" i="17"/>
  <c r="L128" i="17" s="1"/>
  <c r="M128" i="17"/>
  <c r="N128" i="17"/>
  <c r="O128" i="17" s="1"/>
  <c r="I129" i="17"/>
  <c r="J129" i="17" s="1"/>
  <c r="K129" i="17"/>
  <c r="L129" i="17" s="1"/>
  <c r="M129" i="17"/>
  <c r="N129" i="17"/>
  <c r="O129" i="17" s="1"/>
  <c r="I130" i="17"/>
  <c r="J130" i="17" s="1"/>
  <c r="K130" i="17"/>
  <c r="L130" i="17" s="1"/>
  <c r="M130" i="17"/>
  <c r="N130" i="17"/>
  <c r="O130" i="17" s="1"/>
  <c r="I131" i="17"/>
  <c r="J131" i="17" s="1"/>
  <c r="K131" i="17"/>
  <c r="L131" i="17" s="1"/>
  <c r="M131" i="17"/>
  <c r="N131" i="17"/>
  <c r="O131" i="17" s="1"/>
  <c r="I132" i="17"/>
  <c r="J132" i="17" s="1"/>
  <c r="K132" i="17"/>
  <c r="L132" i="17" s="1"/>
  <c r="M132" i="17"/>
  <c r="N132" i="17"/>
  <c r="O132" i="17" s="1"/>
  <c r="I133" i="17"/>
  <c r="J133" i="17" s="1"/>
  <c r="K133" i="17"/>
  <c r="L133" i="17" s="1"/>
  <c r="M133" i="17"/>
  <c r="N133" i="17"/>
  <c r="O133" i="17" s="1"/>
  <c r="I134" i="17"/>
  <c r="J134" i="17" s="1"/>
  <c r="K134" i="17"/>
  <c r="L134" i="17" s="1"/>
  <c r="M134" i="17"/>
  <c r="N134" i="17"/>
  <c r="O134" i="17" s="1"/>
  <c r="I135" i="17"/>
  <c r="J135" i="17" s="1"/>
  <c r="K135" i="17"/>
  <c r="L135" i="17" s="1"/>
  <c r="M135" i="17"/>
  <c r="N135" i="17"/>
  <c r="O135" i="17" s="1"/>
  <c r="I136" i="17"/>
  <c r="J136" i="17" s="1"/>
  <c r="K136" i="17"/>
  <c r="L136" i="17" s="1"/>
  <c r="M136" i="17"/>
  <c r="N136" i="17"/>
  <c r="O136" i="17" s="1"/>
  <c r="I137" i="17"/>
  <c r="J137" i="17" s="1"/>
  <c r="K137" i="17"/>
  <c r="L137" i="17" s="1"/>
  <c r="M137" i="17"/>
  <c r="N137" i="17"/>
  <c r="O137" i="17" s="1"/>
  <c r="I138" i="17"/>
  <c r="J138" i="17" s="1"/>
  <c r="K138" i="17"/>
  <c r="L138" i="17" s="1"/>
  <c r="M138" i="17"/>
  <c r="N138" i="17"/>
  <c r="O138" i="17" s="1"/>
  <c r="I139" i="17"/>
  <c r="J139" i="17" s="1"/>
  <c r="K139" i="17"/>
  <c r="L139" i="17" s="1"/>
  <c r="M139" i="17"/>
  <c r="N139" i="17"/>
  <c r="O139" i="17" s="1"/>
  <c r="I140" i="17"/>
  <c r="J140" i="17" s="1"/>
  <c r="K140" i="17"/>
  <c r="L140" i="17" s="1"/>
  <c r="M140" i="17"/>
  <c r="N140" i="17"/>
  <c r="O140" i="17" s="1"/>
  <c r="I141" i="17"/>
  <c r="J141" i="17" s="1"/>
  <c r="K141" i="17"/>
  <c r="L141" i="17" s="1"/>
  <c r="M141" i="17"/>
  <c r="N141" i="17"/>
  <c r="O141" i="17" s="1"/>
  <c r="I142" i="17"/>
  <c r="J142" i="17" s="1"/>
  <c r="K142" i="17"/>
  <c r="L142" i="17" s="1"/>
  <c r="M142" i="17"/>
  <c r="N142" i="17"/>
  <c r="O142" i="17" s="1"/>
  <c r="I143" i="17"/>
  <c r="J143" i="17" s="1"/>
  <c r="K143" i="17"/>
  <c r="L143" i="17" s="1"/>
  <c r="M143" i="17"/>
  <c r="N143" i="17"/>
  <c r="O143" i="17" s="1"/>
  <c r="I144" i="17"/>
  <c r="J144" i="17" s="1"/>
  <c r="K144" i="17"/>
  <c r="L144" i="17" s="1"/>
  <c r="M144" i="17"/>
  <c r="N144" i="17"/>
  <c r="O144" i="17" s="1"/>
  <c r="I145" i="17"/>
  <c r="J145" i="17" s="1"/>
  <c r="K145" i="17"/>
  <c r="L145" i="17" s="1"/>
  <c r="M145" i="17"/>
  <c r="N145" i="17"/>
  <c r="O145" i="17" s="1"/>
  <c r="I146" i="17"/>
  <c r="J146" i="17" s="1"/>
  <c r="K146" i="17"/>
  <c r="L146" i="17" s="1"/>
  <c r="M146" i="17"/>
  <c r="N146" i="17"/>
  <c r="O146" i="17" s="1"/>
  <c r="I147" i="17"/>
  <c r="J147" i="17" s="1"/>
  <c r="K147" i="17"/>
  <c r="L147" i="17" s="1"/>
  <c r="M147" i="17"/>
  <c r="N147" i="17"/>
  <c r="O147" i="17" s="1"/>
  <c r="I148" i="17"/>
  <c r="J148" i="17" s="1"/>
  <c r="K148" i="17"/>
  <c r="L148" i="17" s="1"/>
  <c r="M148" i="17"/>
  <c r="N148" i="17"/>
  <c r="O148" i="17" s="1"/>
  <c r="I149" i="17"/>
  <c r="J149" i="17" s="1"/>
  <c r="K149" i="17"/>
  <c r="L149" i="17" s="1"/>
  <c r="M149" i="17"/>
  <c r="N149" i="17"/>
  <c r="O149" i="17" s="1"/>
  <c r="I150" i="17"/>
  <c r="J150" i="17" s="1"/>
  <c r="K150" i="17"/>
  <c r="L150" i="17" s="1"/>
  <c r="M150" i="17"/>
  <c r="N150" i="17"/>
  <c r="O150" i="17" s="1"/>
  <c r="I151" i="17"/>
  <c r="J151" i="17" s="1"/>
  <c r="K151" i="17"/>
  <c r="L151" i="17" s="1"/>
  <c r="M151" i="17"/>
  <c r="N151" i="17"/>
  <c r="O151" i="17" s="1"/>
  <c r="I152" i="17"/>
  <c r="J152" i="17" s="1"/>
  <c r="K152" i="17"/>
  <c r="L152" i="17" s="1"/>
  <c r="M152" i="17"/>
  <c r="N152" i="17"/>
  <c r="O152" i="17" s="1"/>
  <c r="I153" i="17"/>
  <c r="J153" i="17" s="1"/>
  <c r="K153" i="17"/>
  <c r="L153" i="17" s="1"/>
  <c r="M153" i="17"/>
  <c r="N153" i="17"/>
  <c r="O153" i="17" s="1"/>
  <c r="I154" i="17"/>
  <c r="J154" i="17" s="1"/>
  <c r="K154" i="17"/>
  <c r="L154" i="17" s="1"/>
  <c r="M154" i="17"/>
  <c r="N154" i="17"/>
  <c r="O154" i="17" s="1"/>
  <c r="I155" i="17"/>
  <c r="J155" i="17" s="1"/>
  <c r="K155" i="17"/>
  <c r="L155" i="17" s="1"/>
  <c r="M155" i="17"/>
  <c r="N155" i="17"/>
  <c r="O155" i="17" s="1"/>
  <c r="I156" i="17"/>
  <c r="J156" i="17" s="1"/>
  <c r="K156" i="17"/>
  <c r="L156" i="17" s="1"/>
  <c r="M156" i="17"/>
  <c r="N156" i="17"/>
  <c r="O156" i="17" s="1"/>
  <c r="I157" i="17"/>
  <c r="J157" i="17" s="1"/>
  <c r="K157" i="17"/>
  <c r="L157" i="17" s="1"/>
  <c r="M157" i="17"/>
  <c r="N157" i="17"/>
  <c r="O157" i="17" s="1"/>
  <c r="I158" i="17"/>
  <c r="J158" i="17" s="1"/>
  <c r="K158" i="17"/>
  <c r="L158" i="17" s="1"/>
  <c r="M158" i="17"/>
  <c r="N158" i="17"/>
  <c r="O158" i="17" s="1"/>
  <c r="I159" i="17"/>
  <c r="J159" i="17" s="1"/>
  <c r="K159" i="17"/>
  <c r="L159" i="17" s="1"/>
  <c r="M159" i="17"/>
  <c r="N159" i="17"/>
  <c r="O159" i="17" s="1"/>
  <c r="I160" i="17"/>
  <c r="J160" i="17" s="1"/>
  <c r="K160" i="17"/>
  <c r="L160" i="17" s="1"/>
  <c r="M160" i="17"/>
  <c r="N160" i="17"/>
  <c r="O160" i="17" s="1"/>
  <c r="I161" i="17"/>
  <c r="J161" i="17" s="1"/>
  <c r="K161" i="17"/>
  <c r="L161" i="17" s="1"/>
  <c r="M161" i="17"/>
  <c r="N161" i="17"/>
  <c r="O161" i="17" s="1"/>
  <c r="I162" i="17"/>
  <c r="J162" i="17" s="1"/>
  <c r="K162" i="17"/>
  <c r="L162" i="17" s="1"/>
  <c r="M162" i="17"/>
  <c r="N162" i="17"/>
  <c r="O162" i="17" s="1"/>
  <c r="I163" i="17"/>
  <c r="J163" i="17" s="1"/>
  <c r="K163" i="17"/>
  <c r="L163" i="17" s="1"/>
  <c r="M163" i="17"/>
  <c r="N163" i="17"/>
  <c r="O163" i="17" s="1"/>
  <c r="I164" i="17"/>
  <c r="J164" i="17" s="1"/>
  <c r="K164" i="17"/>
  <c r="L164" i="17" s="1"/>
  <c r="M164" i="17"/>
  <c r="N164" i="17"/>
  <c r="O164" i="17" s="1"/>
  <c r="I165" i="17"/>
  <c r="J165" i="17" s="1"/>
  <c r="K165" i="17"/>
  <c r="L165" i="17" s="1"/>
  <c r="M165" i="17"/>
  <c r="N165" i="17"/>
  <c r="O165" i="17" s="1"/>
  <c r="I166" i="17"/>
  <c r="J166" i="17" s="1"/>
  <c r="K166" i="17"/>
  <c r="L166" i="17" s="1"/>
  <c r="M166" i="17"/>
  <c r="N166" i="17"/>
  <c r="O166" i="17" s="1"/>
  <c r="I167" i="17"/>
  <c r="J167" i="17" s="1"/>
  <c r="K167" i="17"/>
  <c r="L167" i="17" s="1"/>
  <c r="M167" i="17"/>
  <c r="N167" i="17"/>
  <c r="O167" i="17" s="1"/>
  <c r="I168" i="17"/>
  <c r="J168" i="17" s="1"/>
  <c r="K168" i="17"/>
  <c r="L168" i="17" s="1"/>
  <c r="M168" i="17"/>
  <c r="N168" i="17"/>
  <c r="O168" i="17" s="1"/>
  <c r="I169" i="17"/>
  <c r="J169" i="17" s="1"/>
  <c r="K169" i="17"/>
  <c r="L169" i="17" s="1"/>
  <c r="M169" i="17"/>
  <c r="N169" i="17"/>
  <c r="O169" i="17" s="1"/>
  <c r="I170" i="17"/>
  <c r="J170" i="17" s="1"/>
  <c r="K170" i="17"/>
  <c r="L170" i="17" s="1"/>
  <c r="M170" i="17"/>
  <c r="N170" i="17"/>
  <c r="O170" i="17" s="1"/>
  <c r="I171" i="17"/>
  <c r="J171" i="17" s="1"/>
  <c r="K171" i="17"/>
  <c r="L171" i="17" s="1"/>
  <c r="M171" i="17"/>
  <c r="N171" i="17"/>
  <c r="O171" i="17" s="1"/>
  <c r="I172" i="17"/>
  <c r="J172" i="17" s="1"/>
  <c r="K172" i="17"/>
  <c r="L172" i="17" s="1"/>
  <c r="M172" i="17"/>
  <c r="N172" i="17"/>
  <c r="O172" i="17" s="1"/>
  <c r="I173" i="17"/>
  <c r="J173" i="17" s="1"/>
  <c r="K173" i="17"/>
  <c r="L173" i="17" s="1"/>
  <c r="M173" i="17"/>
  <c r="N173" i="17"/>
  <c r="O173" i="17" s="1"/>
  <c r="I174" i="17"/>
  <c r="J174" i="17" s="1"/>
  <c r="K174" i="17"/>
  <c r="L174" i="17" s="1"/>
  <c r="M174" i="17"/>
  <c r="N174" i="17"/>
  <c r="O174" i="17" s="1"/>
  <c r="I175" i="17"/>
  <c r="J175" i="17" s="1"/>
  <c r="K175" i="17"/>
  <c r="L175" i="17" s="1"/>
  <c r="M175" i="17"/>
  <c r="N175" i="17"/>
  <c r="O175" i="17" s="1"/>
  <c r="I176" i="17"/>
  <c r="J176" i="17" s="1"/>
  <c r="K176" i="17"/>
  <c r="L176" i="17" s="1"/>
  <c r="M176" i="17"/>
  <c r="N176" i="17"/>
  <c r="O176" i="17" s="1"/>
  <c r="I177" i="17"/>
  <c r="J177" i="17" s="1"/>
  <c r="K177" i="17"/>
  <c r="L177" i="17" s="1"/>
  <c r="M177" i="17"/>
  <c r="N177" i="17"/>
  <c r="O177" i="17" s="1"/>
  <c r="I178" i="17"/>
  <c r="J178" i="17" s="1"/>
  <c r="K178" i="17"/>
  <c r="L178" i="17" s="1"/>
  <c r="M178" i="17"/>
  <c r="N178" i="17"/>
  <c r="O178" i="17" s="1"/>
  <c r="I179" i="17"/>
  <c r="J179" i="17" s="1"/>
  <c r="K179" i="17"/>
  <c r="L179" i="17" s="1"/>
  <c r="M179" i="17"/>
  <c r="N179" i="17"/>
  <c r="O179" i="17" s="1"/>
  <c r="I180" i="17"/>
  <c r="J180" i="17" s="1"/>
  <c r="K180" i="17"/>
  <c r="L180" i="17" s="1"/>
  <c r="M180" i="17"/>
  <c r="N180" i="17"/>
  <c r="O180" i="17" s="1"/>
  <c r="I181" i="17"/>
  <c r="J181" i="17" s="1"/>
  <c r="K181" i="17"/>
  <c r="L181" i="17" s="1"/>
  <c r="M181" i="17"/>
  <c r="N181" i="17"/>
  <c r="O181" i="17" s="1"/>
  <c r="I182" i="17"/>
  <c r="J182" i="17" s="1"/>
  <c r="K182" i="17"/>
  <c r="L182" i="17" s="1"/>
  <c r="M182" i="17"/>
  <c r="N182" i="17"/>
  <c r="O182" i="17" s="1"/>
  <c r="I183" i="17"/>
  <c r="J183" i="17" s="1"/>
  <c r="K183" i="17"/>
  <c r="L183" i="17" s="1"/>
  <c r="M183" i="17"/>
  <c r="N183" i="17"/>
  <c r="O183" i="17" s="1"/>
  <c r="I184" i="17"/>
  <c r="J184" i="17" s="1"/>
  <c r="K184" i="17"/>
  <c r="L184" i="17" s="1"/>
  <c r="M184" i="17"/>
  <c r="N184" i="17"/>
  <c r="O184" i="17" s="1"/>
  <c r="I185" i="17"/>
  <c r="J185" i="17" s="1"/>
  <c r="K185" i="17"/>
  <c r="L185" i="17" s="1"/>
  <c r="M185" i="17"/>
  <c r="N185" i="17"/>
  <c r="O185" i="17" s="1"/>
  <c r="I186" i="17"/>
  <c r="J186" i="17" s="1"/>
  <c r="K186" i="17"/>
  <c r="L186" i="17" s="1"/>
  <c r="M186" i="17"/>
  <c r="N186" i="17"/>
  <c r="O186" i="17" s="1"/>
  <c r="I187" i="17"/>
  <c r="J187" i="17" s="1"/>
  <c r="K187" i="17"/>
  <c r="L187" i="17" s="1"/>
  <c r="M187" i="17"/>
  <c r="N187" i="17"/>
  <c r="O187" i="17" s="1"/>
  <c r="I188" i="17"/>
  <c r="J188" i="17" s="1"/>
  <c r="K188" i="17"/>
  <c r="L188" i="17" s="1"/>
  <c r="M188" i="17"/>
  <c r="N188" i="17"/>
  <c r="O188" i="17" s="1"/>
  <c r="I189" i="17"/>
  <c r="J189" i="17" s="1"/>
  <c r="K189" i="17"/>
  <c r="L189" i="17" s="1"/>
  <c r="M189" i="17"/>
  <c r="N189" i="17"/>
  <c r="O189" i="17" s="1"/>
  <c r="I190" i="17"/>
  <c r="J190" i="17" s="1"/>
  <c r="K190" i="17"/>
  <c r="L190" i="17" s="1"/>
  <c r="M190" i="17"/>
  <c r="N190" i="17"/>
  <c r="O190" i="17" s="1"/>
  <c r="I191" i="17"/>
  <c r="J191" i="17" s="1"/>
  <c r="K191" i="17"/>
  <c r="L191" i="17" s="1"/>
  <c r="M191" i="17"/>
  <c r="N191" i="17"/>
  <c r="O191" i="17" s="1"/>
  <c r="I192" i="17"/>
  <c r="J192" i="17" s="1"/>
  <c r="K192" i="17"/>
  <c r="L192" i="17" s="1"/>
  <c r="M192" i="17"/>
  <c r="N192" i="17"/>
  <c r="O192" i="17" s="1"/>
  <c r="I193" i="17"/>
  <c r="J193" i="17" s="1"/>
  <c r="K193" i="17"/>
  <c r="L193" i="17" s="1"/>
  <c r="M193" i="17"/>
  <c r="N193" i="17"/>
  <c r="O193" i="17" s="1"/>
  <c r="I194" i="17"/>
  <c r="J194" i="17" s="1"/>
  <c r="K194" i="17"/>
  <c r="L194" i="17" s="1"/>
  <c r="M194" i="17"/>
  <c r="N194" i="17"/>
  <c r="O194" i="17" s="1"/>
  <c r="I195" i="17"/>
  <c r="J195" i="17" s="1"/>
  <c r="K195" i="17"/>
  <c r="L195" i="17" s="1"/>
  <c r="M195" i="17"/>
  <c r="N195" i="17"/>
  <c r="O195" i="17" s="1"/>
  <c r="I196" i="17"/>
  <c r="J196" i="17" s="1"/>
  <c r="K196" i="17"/>
  <c r="L196" i="17" s="1"/>
  <c r="M196" i="17"/>
  <c r="N196" i="17"/>
  <c r="O196" i="17" s="1"/>
  <c r="I197" i="17"/>
  <c r="J197" i="17" s="1"/>
  <c r="K197" i="17"/>
  <c r="L197" i="17" s="1"/>
  <c r="M197" i="17"/>
  <c r="N197" i="17"/>
  <c r="O197" i="17" s="1"/>
  <c r="I198" i="17"/>
  <c r="J198" i="17" s="1"/>
  <c r="K198" i="17"/>
  <c r="L198" i="17" s="1"/>
  <c r="M198" i="17"/>
  <c r="N198" i="17"/>
  <c r="O198" i="17" s="1"/>
  <c r="I199" i="17"/>
  <c r="J199" i="17" s="1"/>
  <c r="K199" i="17"/>
  <c r="L199" i="17" s="1"/>
  <c r="M199" i="17"/>
  <c r="N199" i="17"/>
  <c r="O199" i="17" s="1"/>
  <c r="I200" i="17"/>
  <c r="J200" i="17" s="1"/>
  <c r="K200" i="17"/>
  <c r="L200" i="17" s="1"/>
  <c r="M200" i="17"/>
  <c r="N200" i="17"/>
  <c r="O200" i="17" s="1"/>
  <c r="I201" i="17"/>
  <c r="J201" i="17" s="1"/>
  <c r="K201" i="17"/>
  <c r="L201" i="17" s="1"/>
  <c r="M201" i="17"/>
  <c r="N201" i="17"/>
  <c r="O201" i="17" s="1"/>
  <c r="I202" i="17"/>
  <c r="J202" i="17" s="1"/>
  <c r="K202" i="17"/>
  <c r="L202" i="17" s="1"/>
  <c r="M202" i="17"/>
  <c r="N202" i="17"/>
  <c r="O202" i="17" s="1"/>
  <c r="I203" i="17"/>
  <c r="J203" i="17" s="1"/>
  <c r="K203" i="17"/>
  <c r="L203" i="17" s="1"/>
  <c r="M203" i="17"/>
  <c r="N203" i="17"/>
  <c r="O203" i="17" s="1"/>
  <c r="I204" i="17"/>
  <c r="J204" i="17" s="1"/>
  <c r="K204" i="17"/>
  <c r="L204" i="17" s="1"/>
  <c r="M204" i="17"/>
  <c r="N204" i="17"/>
  <c r="O204" i="17" s="1"/>
  <c r="I205" i="17"/>
  <c r="J205" i="17" s="1"/>
  <c r="K205" i="17"/>
  <c r="L205" i="17" s="1"/>
  <c r="M205" i="17"/>
  <c r="N205" i="17"/>
  <c r="O205" i="17" s="1"/>
  <c r="I206" i="17"/>
  <c r="J206" i="17" s="1"/>
  <c r="K206" i="17"/>
  <c r="L206" i="17" s="1"/>
  <c r="M206" i="17"/>
  <c r="N206" i="17"/>
  <c r="O206" i="17" s="1"/>
  <c r="I207" i="17"/>
  <c r="J207" i="17" s="1"/>
  <c r="K207" i="17"/>
  <c r="L207" i="17" s="1"/>
  <c r="M207" i="17"/>
  <c r="N207" i="17"/>
  <c r="O207" i="17" s="1"/>
  <c r="I208" i="17"/>
  <c r="J208" i="17" s="1"/>
  <c r="K208" i="17"/>
  <c r="L208" i="17" s="1"/>
  <c r="M208" i="17"/>
  <c r="N208" i="17"/>
  <c r="O208" i="17" s="1"/>
  <c r="I209" i="17"/>
  <c r="J209" i="17" s="1"/>
  <c r="K209" i="17"/>
  <c r="L209" i="17" s="1"/>
  <c r="M209" i="17"/>
  <c r="N209" i="17"/>
  <c r="O209" i="17" s="1"/>
  <c r="I210" i="17"/>
  <c r="J210" i="17" s="1"/>
  <c r="K210" i="17"/>
  <c r="L210" i="17" s="1"/>
  <c r="M210" i="17"/>
  <c r="N210" i="17"/>
  <c r="O210" i="17" s="1"/>
  <c r="I211" i="17"/>
  <c r="J211" i="17" s="1"/>
  <c r="K211" i="17"/>
  <c r="L211" i="17" s="1"/>
  <c r="M211" i="17"/>
  <c r="N211" i="17"/>
  <c r="O211" i="17" s="1"/>
  <c r="I212" i="17"/>
  <c r="J212" i="17" s="1"/>
  <c r="K212" i="17"/>
  <c r="L212" i="17" s="1"/>
  <c r="M212" i="17"/>
  <c r="N212" i="17"/>
  <c r="O212" i="17" s="1"/>
  <c r="I213" i="17"/>
  <c r="J213" i="17" s="1"/>
  <c r="K213" i="17"/>
  <c r="L213" i="17" s="1"/>
  <c r="M213" i="17"/>
  <c r="N213" i="17"/>
  <c r="O213" i="17" s="1"/>
  <c r="I214" i="17"/>
  <c r="J214" i="17" s="1"/>
  <c r="K214" i="17"/>
  <c r="L214" i="17" s="1"/>
  <c r="M214" i="17"/>
  <c r="N214" i="17"/>
  <c r="O214" i="17" s="1"/>
  <c r="I215" i="17"/>
  <c r="J215" i="17" s="1"/>
  <c r="K215" i="17"/>
  <c r="L215" i="17" s="1"/>
  <c r="M215" i="17"/>
  <c r="N215" i="17"/>
  <c r="O215" i="17" s="1"/>
  <c r="I216" i="17"/>
  <c r="J216" i="17" s="1"/>
  <c r="K216" i="17"/>
  <c r="L216" i="17" s="1"/>
  <c r="M216" i="17"/>
  <c r="N216" i="17"/>
  <c r="O216" i="17" s="1"/>
  <c r="I217" i="17"/>
  <c r="J217" i="17" s="1"/>
  <c r="K217" i="17"/>
  <c r="L217" i="17" s="1"/>
  <c r="M217" i="17"/>
  <c r="N217" i="17"/>
  <c r="O217" i="17" s="1"/>
  <c r="I218" i="17"/>
  <c r="J218" i="17" s="1"/>
  <c r="K218" i="17"/>
  <c r="L218" i="17" s="1"/>
  <c r="M218" i="17"/>
  <c r="N218" i="17"/>
  <c r="O218" i="17" s="1"/>
  <c r="I219" i="17"/>
  <c r="J219" i="17" s="1"/>
  <c r="K219" i="17"/>
  <c r="L219" i="17" s="1"/>
  <c r="M219" i="17"/>
  <c r="N219" i="17"/>
  <c r="O219" i="17" s="1"/>
  <c r="I220" i="17"/>
  <c r="J220" i="17" s="1"/>
  <c r="K220" i="17"/>
  <c r="L220" i="17" s="1"/>
  <c r="M220" i="17"/>
  <c r="N220" i="17"/>
  <c r="O220" i="17" s="1"/>
  <c r="I221" i="17"/>
  <c r="J221" i="17" s="1"/>
  <c r="K221" i="17"/>
  <c r="L221" i="17" s="1"/>
  <c r="M221" i="17"/>
  <c r="N221" i="17"/>
  <c r="O221" i="17" s="1"/>
  <c r="I222" i="17"/>
  <c r="J222" i="17" s="1"/>
  <c r="K222" i="17"/>
  <c r="L222" i="17" s="1"/>
  <c r="M222" i="17"/>
  <c r="N222" i="17"/>
  <c r="O222" i="17" s="1"/>
  <c r="I223" i="17"/>
  <c r="J223" i="17" s="1"/>
  <c r="K223" i="17"/>
  <c r="L223" i="17" s="1"/>
  <c r="M223" i="17"/>
  <c r="N223" i="17"/>
  <c r="O223" i="17" s="1"/>
  <c r="I224" i="17"/>
  <c r="J224" i="17" s="1"/>
  <c r="K224" i="17"/>
  <c r="L224" i="17" s="1"/>
  <c r="M224" i="17"/>
  <c r="N224" i="17"/>
  <c r="O224" i="17" s="1"/>
  <c r="I225" i="17"/>
  <c r="J225" i="17" s="1"/>
  <c r="K225" i="17"/>
  <c r="L225" i="17" s="1"/>
  <c r="M225" i="17"/>
  <c r="N225" i="17"/>
  <c r="O225" i="17" s="1"/>
  <c r="I226" i="17"/>
  <c r="J226" i="17" s="1"/>
  <c r="K226" i="17"/>
  <c r="L226" i="17" s="1"/>
  <c r="M226" i="17"/>
  <c r="N226" i="17"/>
  <c r="O226" i="17" s="1"/>
  <c r="I227" i="17"/>
  <c r="J227" i="17" s="1"/>
  <c r="K227" i="17"/>
  <c r="L227" i="17" s="1"/>
  <c r="M227" i="17"/>
  <c r="N227" i="17"/>
  <c r="O227" i="17" s="1"/>
  <c r="I228" i="17"/>
  <c r="J228" i="17" s="1"/>
  <c r="K228" i="17"/>
  <c r="L228" i="17" s="1"/>
  <c r="M228" i="17"/>
  <c r="N228" i="17"/>
  <c r="O228" i="17" s="1"/>
  <c r="I229" i="17"/>
  <c r="J229" i="17" s="1"/>
  <c r="K229" i="17"/>
  <c r="L229" i="17" s="1"/>
  <c r="M229" i="17"/>
  <c r="N229" i="17"/>
  <c r="O229" i="17" s="1"/>
  <c r="I230" i="17"/>
  <c r="J230" i="17" s="1"/>
  <c r="K230" i="17"/>
  <c r="L230" i="17" s="1"/>
  <c r="M230" i="17"/>
  <c r="N230" i="17"/>
  <c r="O230" i="17" s="1"/>
  <c r="I231" i="17"/>
  <c r="J231" i="17" s="1"/>
  <c r="K231" i="17"/>
  <c r="L231" i="17" s="1"/>
  <c r="M231" i="17"/>
  <c r="N231" i="17"/>
  <c r="O231" i="17" s="1"/>
  <c r="I232" i="17"/>
  <c r="J232" i="17" s="1"/>
  <c r="K232" i="17"/>
  <c r="L232" i="17" s="1"/>
  <c r="M232" i="17"/>
  <c r="N232" i="17"/>
  <c r="O232" i="17" s="1"/>
  <c r="I233" i="17"/>
  <c r="J233" i="17" s="1"/>
  <c r="K233" i="17"/>
  <c r="L233" i="17" s="1"/>
  <c r="M233" i="17"/>
  <c r="N233" i="17"/>
  <c r="O233" i="17" s="1"/>
  <c r="I234" i="17"/>
  <c r="J234" i="17" s="1"/>
  <c r="K234" i="17"/>
  <c r="L234" i="17" s="1"/>
  <c r="M234" i="17"/>
  <c r="N234" i="17"/>
  <c r="O234" i="17" s="1"/>
  <c r="I235" i="17"/>
  <c r="J235" i="17" s="1"/>
  <c r="K235" i="17"/>
  <c r="L235" i="17" s="1"/>
  <c r="M235" i="17"/>
  <c r="N235" i="17"/>
  <c r="O235" i="17" s="1"/>
  <c r="I236" i="17"/>
  <c r="J236" i="17" s="1"/>
  <c r="K236" i="17"/>
  <c r="L236" i="17" s="1"/>
  <c r="M236" i="17"/>
  <c r="N236" i="17"/>
  <c r="O236" i="17" s="1"/>
  <c r="I237" i="17"/>
  <c r="J237" i="17" s="1"/>
  <c r="K237" i="17"/>
  <c r="L237" i="17" s="1"/>
  <c r="M237" i="17"/>
  <c r="N237" i="17"/>
  <c r="O237" i="17" s="1"/>
  <c r="I238" i="17"/>
  <c r="J238" i="17" s="1"/>
  <c r="K238" i="17"/>
  <c r="L238" i="17" s="1"/>
  <c r="M238" i="17"/>
  <c r="N238" i="17"/>
  <c r="O238" i="17" s="1"/>
  <c r="I239" i="17"/>
  <c r="J239" i="17" s="1"/>
  <c r="K239" i="17"/>
  <c r="L239" i="17" s="1"/>
  <c r="M239" i="17"/>
  <c r="N239" i="17"/>
  <c r="O239" i="17" s="1"/>
  <c r="I240" i="17"/>
  <c r="J240" i="17" s="1"/>
  <c r="K240" i="17"/>
  <c r="L240" i="17" s="1"/>
  <c r="M240" i="17"/>
  <c r="N240" i="17"/>
  <c r="O240" i="17" s="1"/>
  <c r="I241" i="17"/>
  <c r="J241" i="17" s="1"/>
  <c r="K241" i="17"/>
  <c r="L241" i="17" s="1"/>
  <c r="M241" i="17"/>
  <c r="N241" i="17"/>
  <c r="O241" i="17" s="1"/>
  <c r="I242" i="17"/>
  <c r="J242" i="17" s="1"/>
  <c r="K242" i="17"/>
  <c r="L242" i="17" s="1"/>
  <c r="M242" i="17"/>
  <c r="N242" i="17"/>
  <c r="O242" i="17" s="1"/>
  <c r="I243" i="17"/>
  <c r="J243" i="17" s="1"/>
  <c r="K243" i="17"/>
  <c r="L243" i="17" s="1"/>
  <c r="M243" i="17"/>
  <c r="N243" i="17"/>
  <c r="O243" i="17" s="1"/>
  <c r="I244" i="17"/>
  <c r="J244" i="17" s="1"/>
  <c r="K244" i="17"/>
  <c r="L244" i="17" s="1"/>
  <c r="M244" i="17"/>
  <c r="N244" i="17"/>
  <c r="O244" i="17" s="1"/>
  <c r="I245" i="17"/>
  <c r="J245" i="17" s="1"/>
  <c r="K245" i="17"/>
  <c r="L245" i="17" s="1"/>
  <c r="M245" i="17"/>
  <c r="N245" i="17"/>
  <c r="O245" i="17" s="1"/>
  <c r="I246" i="17"/>
  <c r="J246" i="17" s="1"/>
  <c r="K246" i="17"/>
  <c r="L246" i="17" s="1"/>
  <c r="M246" i="17"/>
  <c r="N246" i="17"/>
  <c r="O246" i="17" s="1"/>
  <c r="I247" i="17"/>
  <c r="J247" i="17" s="1"/>
  <c r="K247" i="17"/>
  <c r="L247" i="17" s="1"/>
  <c r="M247" i="17"/>
  <c r="N247" i="17"/>
  <c r="O247" i="17" s="1"/>
  <c r="I248" i="17"/>
  <c r="J248" i="17" s="1"/>
  <c r="K248" i="17"/>
  <c r="L248" i="17" s="1"/>
  <c r="M248" i="17"/>
  <c r="N248" i="17"/>
  <c r="O248" i="17" s="1"/>
  <c r="I249" i="17"/>
  <c r="J249" i="17" s="1"/>
  <c r="K249" i="17"/>
  <c r="L249" i="17" s="1"/>
  <c r="M249" i="17"/>
  <c r="N249" i="17"/>
  <c r="O249" i="17" s="1"/>
  <c r="I250" i="17"/>
  <c r="J250" i="17" s="1"/>
  <c r="K250" i="17"/>
  <c r="L250" i="17" s="1"/>
  <c r="M250" i="17"/>
  <c r="N250" i="17"/>
  <c r="O250" i="17" s="1"/>
  <c r="I251" i="17"/>
  <c r="J251" i="17" s="1"/>
  <c r="K251" i="17"/>
  <c r="L251" i="17" s="1"/>
  <c r="M251" i="17"/>
  <c r="N251" i="17"/>
  <c r="O251" i="17" s="1"/>
  <c r="I252" i="17"/>
  <c r="J252" i="17" s="1"/>
  <c r="K252" i="17"/>
  <c r="L252" i="17" s="1"/>
  <c r="M252" i="17"/>
  <c r="N252" i="17"/>
  <c r="O252" i="17" s="1"/>
  <c r="I253" i="17"/>
  <c r="J253" i="17" s="1"/>
  <c r="K253" i="17"/>
  <c r="L253" i="17" s="1"/>
  <c r="M253" i="17"/>
  <c r="N253" i="17"/>
  <c r="O253" i="17" s="1"/>
  <c r="I254" i="17"/>
  <c r="J254" i="17" s="1"/>
  <c r="K254" i="17"/>
  <c r="L254" i="17" s="1"/>
  <c r="M254" i="17"/>
  <c r="N254" i="17"/>
  <c r="O254" i="17" s="1"/>
  <c r="I255" i="17"/>
  <c r="J255" i="17" s="1"/>
  <c r="K255" i="17"/>
  <c r="L255" i="17" s="1"/>
  <c r="M255" i="17"/>
  <c r="N255" i="17"/>
  <c r="O255" i="17" s="1"/>
  <c r="I256" i="17"/>
  <c r="J256" i="17" s="1"/>
  <c r="K256" i="17"/>
  <c r="L256" i="17" s="1"/>
  <c r="M256" i="17"/>
  <c r="N256" i="17"/>
  <c r="O256" i="17" s="1"/>
  <c r="I257" i="17"/>
  <c r="J257" i="17" s="1"/>
  <c r="K257" i="17"/>
  <c r="L257" i="17" s="1"/>
  <c r="M257" i="17"/>
  <c r="N257" i="17"/>
  <c r="O257" i="17" s="1"/>
  <c r="I258" i="17"/>
  <c r="J258" i="17" s="1"/>
  <c r="K258" i="17"/>
  <c r="L258" i="17" s="1"/>
  <c r="M258" i="17"/>
  <c r="N258" i="17"/>
  <c r="O258" i="17" s="1"/>
  <c r="I259" i="17"/>
  <c r="J259" i="17" s="1"/>
  <c r="K259" i="17"/>
  <c r="L259" i="17" s="1"/>
  <c r="M259" i="17"/>
  <c r="N259" i="17"/>
  <c r="O259" i="17" s="1"/>
  <c r="I260" i="17"/>
  <c r="J260" i="17" s="1"/>
  <c r="K260" i="17"/>
  <c r="L260" i="17" s="1"/>
  <c r="M260" i="17"/>
  <c r="N260" i="17"/>
  <c r="O260" i="17" s="1"/>
  <c r="I261" i="17"/>
  <c r="J261" i="17" s="1"/>
  <c r="K261" i="17"/>
  <c r="L261" i="17" s="1"/>
  <c r="M261" i="17"/>
  <c r="N261" i="17"/>
  <c r="O261" i="17" s="1"/>
  <c r="I262" i="17"/>
  <c r="J262" i="17" s="1"/>
  <c r="K262" i="17"/>
  <c r="L262" i="17" s="1"/>
  <c r="M262" i="17"/>
  <c r="N262" i="17"/>
  <c r="O262" i="17" s="1"/>
  <c r="I263" i="17"/>
  <c r="J263" i="17" s="1"/>
  <c r="K263" i="17"/>
  <c r="L263" i="17" s="1"/>
  <c r="M263" i="17"/>
  <c r="N263" i="17"/>
  <c r="O263" i="17" s="1"/>
  <c r="I264" i="17"/>
  <c r="J264" i="17" s="1"/>
  <c r="K264" i="17"/>
  <c r="L264" i="17" s="1"/>
  <c r="M264" i="17"/>
  <c r="N264" i="17"/>
  <c r="O264" i="17" s="1"/>
  <c r="I265" i="17"/>
  <c r="J265" i="17" s="1"/>
  <c r="K265" i="17"/>
  <c r="L265" i="17" s="1"/>
  <c r="M265" i="17"/>
  <c r="N265" i="17"/>
  <c r="O265" i="17" s="1"/>
  <c r="I266" i="17"/>
  <c r="J266" i="17" s="1"/>
  <c r="K266" i="17"/>
  <c r="L266" i="17" s="1"/>
  <c r="M266" i="17"/>
  <c r="N266" i="17"/>
  <c r="O266" i="17" s="1"/>
  <c r="I267" i="17"/>
  <c r="J267" i="17" s="1"/>
  <c r="K267" i="17"/>
  <c r="L267" i="17" s="1"/>
  <c r="M267" i="17"/>
  <c r="N267" i="17"/>
  <c r="O267" i="17" s="1"/>
  <c r="I268" i="17"/>
  <c r="J268" i="17" s="1"/>
  <c r="K268" i="17"/>
  <c r="L268" i="17" s="1"/>
  <c r="M268" i="17"/>
  <c r="N268" i="17"/>
  <c r="O268" i="17" s="1"/>
  <c r="I269" i="17"/>
  <c r="J269" i="17" s="1"/>
  <c r="K269" i="17"/>
  <c r="L269" i="17" s="1"/>
  <c r="M269" i="17"/>
  <c r="N269" i="17"/>
  <c r="O269" i="17" s="1"/>
  <c r="I270" i="17"/>
  <c r="J270" i="17" s="1"/>
  <c r="K270" i="17"/>
  <c r="L270" i="17" s="1"/>
  <c r="M270" i="17"/>
  <c r="N270" i="17"/>
  <c r="O270" i="17" s="1"/>
  <c r="I271" i="17"/>
  <c r="J271" i="17" s="1"/>
  <c r="K271" i="17"/>
  <c r="L271" i="17" s="1"/>
  <c r="M271" i="17"/>
  <c r="N271" i="17"/>
  <c r="O271" i="17" s="1"/>
  <c r="I272" i="17"/>
  <c r="J272" i="17" s="1"/>
  <c r="K272" i="17"/>
  <c r="L272" i="17" s="1"/>
  <c r="M272" i="17"/>
  <c r="N272" i="17"/>
  <c r="O272" i="17" s="1"/>
  <c r="I273" i="17"/>
  <c r="J273" i="17" s="1"/>
  <c r="K273" i="17"/>
  <c r="L273" i="17" s="1"/>
  <c r="M273" i="17"/>
  <c r="N273" i="17"/>
  <c r="O273" i="17" s="1"/>
  <c r="I274" i="17"/>
  <c r="J274" i="17" s="1"/>
  <c r="K274" i="17"/>
  <c r="L274" i="17" s="1"/>
  <c r="M274" i="17"/>
  <c r="N274" i="17"/>
  <c r="O274" i="17" s="1"/>
  <c r="I275" i="17"/>
  <c r="J275" i="17" s="1"/>
  <c r="K275" i="17"/>
  <c r="L275" i="17" s="1"/>
  <c r="M275" i="17"/>
  <c r="N275" i="17"/>
  <c r="O275" i="17" s="1"/>
  <c r="I276" i="17"/>
  <c r="J276" i="17" s="1"/>
  <c r="K276" i="17"/>
  <c r="L276" i="17" s="1"/>
  <c r="M276" i="17"/>
  <c r="N276" i="17"/>
  <c r="O276" i="17" s="1"/>
  <c r="I277" i="17"/>
  <c r="J277" i="17" s="1"/>
  <c r="K277" i="17"/>
  <c r="L277" i="17" s="1"/>
  <c r="M277" i="17"/>
  <c r="N277" i="17"/>
  <c r="O277" i="17" s="1"/>
  <c r="I278" i="17"/>
  <c r="J278" i="17" s="1"/>
  <c r="K278" i="17"/>
  <c r="L278" i="17" s="1"/>
  <c r="M278" i="17"/>
  <c r="N278" i="17"/>
  <c r="O278" i="17" s="1"/>
  <c r="I279" i="17"/>
  <c r="J279" i="17" s="1"/>
  <c r="K279" i="17"/>
  <c r="L279" i="17" s="1"/>
  <c r="M279" i="17"/>
  <c r="N279" i="17"/>
  <c r="O279" i="17" s="1"/>
  <c r="I280" i="17"/>
  <c r="J280" i="17" s="1"/>
  <c r="K280" i="17"/>
  <c r="L280" i="17" s="1"/>
  <c r="M280" i="17"/>
  <c r="N280" i="17"/>
  <c r="O280" i="17" s="1"/>
  <c r="I281" i="17"/>
  <c r="J281" i="17" s="1"/>
  <c r="K281" i="17"/>
  <c r="L281" i="17" s="1"/>
  <c r="M281" i="17"/>
  <c r="N281" i="17"/>
  <c r="O281" i="17" s="1"/>
  <c r="I282" i="17"/>
  <c r="J282" i="17" s="1"/>
  <c r="K282" i="17"/>
  <c r="L282" i="17" s="1"/>
  <c r="M282" i="17"/>
  <c r="N282" i="17"/>
  <c r="O282" i="17" s="1"/>
  <c r="I283" i="17"/>
  <c r="J283" i="17" s="1"/>
  <c r="K283" i="17"/>
  <c r="L283" i="17" s="1"/>
  <c r="M283" i="17"/>
  <c r="N283" i="17"/>
  <c r="O283" i="17" s="1"/>
  <c r="I284" i="17"/>
  <c r="J284" i="17" s="1"/>
  <c r="K284" i="17"/>
  <c r="L284" i="17" s="1"/>
  <c r="M284" i="17"/>
  <c r="N284" i="17"/>
  <c r="O284" i="17" s="1"/>
  <c r="I285" i="17"/>
  <c r="J285" i="17" s="1"/>
  <c r="K285" i="17"/>
  <c r="L285" i="17" s="1"/>
  <c r="M285" i="17"/>
  <c r="N285" i="17"/>
  <c r="O285" i="17" s="1"/>
  <c r="I286" i="17"/>
  <c r="J286" i="17" s="1"/>
  <c r="K286" i="17"/>
  <c r="L286" i="17" s="1"/>
  <c r="M286" i="17"/>
  <c r="N286" i="17"/>
  <c r="O286" i="17" s="1"/>
  <c r="I287" i="17"/>
  <c r="J287" i="17" s="1"/>
  <c r="K287" i="17"/>
  <c r="L287" i="17" s="1"/>
  <c r="M287" i="17"/>
  <c r="N287" i="17"/>
  <c r="O287" i="17" s="1"/>
  <c r="I288" i="17"/>
  <c r="J288" i="17" s="1"/>
  <c r="K288" i="17"/>
  <c r="L288" i="17" s="1"/>
  <c r="M288" i="17"/>
  <c r="N288" i="17"/>
  <c r="O288" i="17" s="1"/>
  <c r="I289" i="17"/>
  <c r="J289" i="17" s="1"/>
  <c r="K289" i="17"/>
  <c r="L289" i="17" s="1"/>
  <c r="M289" i="17"/>
  <c r="N289" i="17"/>
  <c r="O289" i="17" s="1"/>
  <c r="I290" i="17"/>
  <c r="J290" i="17" s="1"/>
  <c r="K290" i="17"/>
  <c r="L290" i="17" s="1"/>
  <c r="M290" i="17"/>
  <c r="N290" i="17"/>
  <c r="O290" i="17" s="1"/>
  <c r="I291" i="17"/>
  <c r="J291" i="17" s="1"/>
  <c r="K291" i="17"/>
  <c r="L291" i="17" s="1"/>
  <c r="M291" i="17"/>
  <c r="N291" i="17"/>
  <c r="O291" i="17" s="1"/>
  <c r="I292" i="17"/>
  <c r="J292" i="17" s="1"/>
  <c r="K292" i="17"/>
  <c r="L292" i="17" s="1"/>
  <c r="M292" i="17"/>
  <c r="N292" i="17"/>
  <c r="O292" i="17" s="1"/>
  <c r="I293" i="17"/>
  <c r="J293" i="17" s="1"/>
  <c r="K293" i="17"/>
  <c r="L293" i="17" s="1"/>
  <c r="M293" i="17"/>
  <c r="N293" i="17"/>
  <c r="O293" i="17" s="1"/>
  <c r="I294" i="17"/>
  <c r="J294" i="17" s="1"/>
  <c r="K294" i="17"/>
  <c r="L294" i="17" s="1"/>
  <c r="M294" i="17"/>
  <c r="N294" i="17"/>
  <c r="O294" i="17" s="1"/>
  <c r="I295" i="17"/>
  <c r="J295" i="17" s="1"/>
  <c r="K295" i="17"/>
  <c r="L295" i="17" s="1"/>
  <c r="M295" i="17"/>
  <c r="N295" i="17"/>
  <c r="O295" i="17" s="1"/>
  <c r="I296" i="17"/>
  <c r="J296" i="17" s="1"/>
  <c r="K296" i="17"/>
  <c r="L296" i="17" s="1"/>
  <c r="M296" i="17"/>
  <c r="N296" i="17"/>
  <c r="O296" i="17" s="1"/>
  <c r="I297" i="17"/>
  <c r="J297" i="17" s="1"/>
  <c r="K297" i="17"/>
  <c r="L297" i="17" s="1"/>
  <c r="M297" i="17"/>
  <c r="N297" i="17"/>
  <c r="O297" i="17" s="1"/>
  <c r="I298" i="17"/>
  <c r="J298" i="17" s="1"/>
  <c r="K298" i="17"/>
  <c r="L298" i="17" s="1"/>
  <c r="M298" i="17"/>
  <c r="N298" i="17"/>
  <c r="O298" i="17" s="1"/>
  <c r="I299" i="17"/>
  <c r="J299" i="17" s="1"/>
  <c r="K299" i="17"/>
  <c r="L299" i="17" s="1"/>
  <c r="M299" i="17"/>
  <c r="N299" i="17"/>
  <c r="O299" i="17" s="1"/>
  <c r="I300" i="17"/>
  <c r="J300" i="17" s="1"/>
  <c r="K300" i="17"/>
  <c r="L300" i="17" s="1"/>
  <c r="M300" i="17"/>
  <c r="N300" i="17"/>
  <c r="O300" i="17" s="1"/>
  <c r="I301" i="17"/>
  <c r="J301" i="17" s="1"/>
  <c r="K301" i="17"/>
  <c r="L301" i="17" s="1"/>
  <c r="M301" i="17"/>
  <c r="N301" i="17"/>
  <c r="O301" i="17" s="1"/>
  <c r="I302" i="17"/>
  <c r="J302" i="17" s="1"/>
  <c r="K302" i="17"/>
  <c r="L302" i="17" s="1"/>
  <c r="M302" i="17"/>
  <c r="N302" i="17"/>
  <c r="O302" i="17" s="1"/>
  <c r="I303" i="17"/>
  <c r="J303" i="17" s="1"/>
  <c r="K303" i="17"/>
  <c r="L303" i="17" s="1"/>
  <c r="M303" i="17"/>
  <c r="N303" i="17"/>
  <c r="O303" i="17" s="1"/>
  <c r="I304" i="17"/>
  <c r="J304" i="17" s="1"/>
  <c r="K304" i="17"/>
  <c r="L304" i="17" s="1"/>
  <c r="M304" i="17"/>
  <c r="N304" i="17"/>
  <c r="O304" i="17" s="1"/>
  <c r="I305" i="17"/>
  <c r="J305" i="17" s="1"/>
  <c r="K305" i="17"/>
  <c r="L305" i="17" s="1"/>
  <c r="M305" i="17"/>
  <c r="N305" i="17"/>
  <c r="O305" i="17" s="1"/>
  <c r="I306" i="17"/>
  <c r="J306" i="17" s="1"/>
  <c r="K306" i="17"/>
  <c r="L306" i="17" s="1"/>
  <c r="M306" i="17"/>
  <c r="N306" i="17"/>
  <c r="O306" i="17" s="1"/>
  <c r="I307" i="17"/>
  <c r="J307" i="17" s="1"/>
  <c r="K307" i="17"/>
  <c r="L307" i="17" s="1"/>
  <c r="M307" i="17"/>
  <c r="N307" i="17"/>
  <c r="O307" i="17" s="1"/>
  <c r="I308" i="17"/>
  <c r="J308" i="17" s="1"/>
  <c r="K308" i="17"/>
  <c r="L308" i="17" s="1"/>
  <c r="M308" i="17"/>
  <c r="N308" i="17"/>
  <c r="O308" i="17" s="1"/>
  <c r="I309" i="17"/>
  <c r="J309" i="17" s="1"/>
  <c r="K309" i="17"/>
  <c r="L309" i="17" s="1"/>
  <c r="M309" i="17"/>
  <c r="N309" i="17"/>
  <c r="O309" i="17" s="1"/>
  <c r="I310" i="17"/>
  <c r="J310" i="17" s="1"/>
  <c r="K310" i="17"/>
  <c r="L310" i="17" s="1"/>
  <c r="M310" i="17"/>
  <c r="N310" i="17"/>
  <c r="O310" i="17" s="1"/>
  <c r="I311" i="17"/>
  <c r="J311" i="17" s="1"/>
  <c r="K311" i="17"/>
  <c r="L311" i="17" s="1"/>
  <c r="M311" i="17"/>
  <c r="N311" i="17"/>
  <c r="O311" i="17" s="1"/>
  <c r="I312" i="17"/>
  <c r="J312" i="17" s="1"/>
  <c r="K312" i="17"/>
  <c r="L312" i="17" s="1"/>
  <c r="M312" i="17"/>
  <c r="N312" i="17"/>
  <c r="O312" i="17" s="1"/>
  <c r="I313" i="17"/>
  <c r="J313" i="17" s="1"/>
  <c r="K313" i="17"/>
  <c r="L313" i="17" s="1"/>
  <c r="M313" i="17"/>
  <c r="N313" i="17"/>
  <c r="O313" i="17" s="1"/>
  <c r="I314" i="17"/>
  <c r="J314" i="17" s="1"/>
  <c r="K314" i="17"/>
  <c r="L314" i="17" s="1"/>
  <c r="M314" i="17"/>
  <c r="N314" i="17"/>
  <c r="O314" i="17" s="1"/>
  <c r="I315" i="17"/>
  <c r="J315" i="17" s="1"/>
  <c r="K315" i="17"/>
  <c r="L315" i="17" s="1"/>
  <c r="M315" i="17"/>
  <c r="N315" i="17"/>
  <c r="O315" i="17" s="1"/>
  <c r="I316" i="17"/>
  <c r="J316" i="17" s="1"/>
  <c r="K316" i="17"/>
  <c r="L316" i="17" s="1"/>
  <c r="M316" i="17"/>
  <c r="N316" i="17"/>
  <c r="O316" i="17" s="1"/>
  <c r="I317" i="17"/>
  <c r="J317" i="17" s="1"/>
  <c r="K317" i="17"/>
  <c r="L317" i="17" s="1"/>
  <c r="M317" i="17"/>
  <c r="N317" i="17"/>
  <c r="O317" i="17" s="1"/>
  <c r="I318" i="17"/>
  <c r="J318" i="17" s="1"/>
  <c r="K318" i="17"/>
  <c r="L318" i="17" s="1"/>
  <c r="M318" i="17"/>
  <c r="N318" i="17"/>
  <c r="O318" i="17" s="1"/>
  <c r="I319" i="17"/>
  <c r="J319" i="17" s="1"/>
  <c r="K319" i="17"/>
  <c r="L319" i="17" s="1"/>
  <c r="M319" i="17"/>
  <c r="N319" i="17"/>
  <c r="O319" i="17" s="1"/>
  <c r="I320" i="17"/>
  <c r="J320" i="17" s="1"/>
  <c r="K320" i="17"/>
  <c r="L320" i="17" s="1"/>
  <c r="M320" i="17"/>
  <c r="N320" i="17"/>
  <c r="O320" i="17" s="1"/>
  <c r="I321" i="17"/>
  <c r="J321" i="17" s="1"/>
  <c r="K321" i="17"/>
  <c r="L321" i="17" s="1"/>
  <c r="M321" i="17"/>
  <c r="N321" i="17"/>
  <c r="O321" i="17" s="1"/>
  <c r="I322" i="17"/>
  <c r="J322" i="17" s="1"/>
  <c r="K322" i="17"/>
  <c r="L322" i="17" s="1"/>
  <c r="M322" i="17"/>
  <c r="N322" i="17"/>
  <c r="O322" i="17" s="1"/>
  <c r="I323" i="17"/>
  <c r="J323" i="17" s="1"/>
  <c r="K323" i="17"/>
  <c r="L323" i="17" s="1"/>
  <c r="M323" i="17"/>
  <c r="N323" i="17"/>
  <c r="O323" i="17" s="1"/>
  <c r="I324" i="17"/>
  <c r="J324" i="17" s="1"/>
  <c r="K324" i="17"/>
  <c r="L324" i="17" s="1"/>
  <c r="M324" i="17"/>
  <c r="N324" i="17"/>
  <c r="O324" i="17" s="1"/>
  <c r="I325" i="17"/>
  <c r="J325" i="17" s="1"/>
  <c r="K325" i="17"/>
  <c r="L325" i="17" s="1"/>
  <c r="M325" i="17"/>
  <c r="N325" i="17"/>
  <c r="O325" i="17" s="1"/>
  <c r="I326" i="17"/>
  <c r="J326" i="17" s="1"/>
  <c r="K326" i="17"/>
  <c r="L326" i="17" s="1"/>
  <c r="M326" i="17"/>
  <c r="N326" i="17"/>
  <c r="O326" i="17" s="1"/>
  <c r="I327" i="17"/>
  <c r="J327" i="17" s="1"/>
  <c r="K327" i="17"/>
  <c r="L327" i="17" s="1"/>
  <c r="M327" i="17"/>
  <c r="N327" i="17"/>
  <c r="O327" i="17" s="1"/>
  <c r="I328" i="17"/>
  <c r="J328" i="17" s="1"/>
  <c r="K328" i="17"/>
  <c r="L328" i="17" s="1"/>
  <c r="M328" i="17"/>
  <c r="N328" i="17"/>
  <c r="O328" i="17" s="1"/>
  <c r="I329" i="17"/>
  <c r="J329" i="17" s="1"/>
  <c r="K329" i="17"/>
  <c r="L329" i="17" s="1"/>
  <c r="M329" i="17"/>
  <c r="N329" i="17"/>
  <c r="O329" i="17" s="1"/>
  <c r="I330" i="17"/>
  <c r="J330" i="17" s="1"/>
  <c r="K330" i="17"/>
  <c r="L330" i="17" s="1"/>
  <c r="M330" i="17"/>
  <c r="N330" i="17"/>
  <c r="O330" i="17" s="1"/>
  <c r="I331" i="17"/>
  <c r="J331" i="17" s="1"/>
  <c r="K331" i="17"/>
  <c r="L331" i="17" s="1"/>
  <c r="M331" i="17"/>
  <c r="N331" i="17"/>
  <c r="O331" i="17" s="1"/>
  <c r="I332" i="17"/>
  <c r="J332" i="17" s="1"/>
  <c r="K332" i="17"/>
  <c r="L332" i="17" s="1"/>
  <c r="M332" i="17"/>
  <c r="N332" i="17"/>
  <c r="O332" i="17" s="1"/>
  <c r="I333" i="17"/>
  <c r="J333" i="17" s="1"/>
  <c r="K333" i="17"/>
  <c r="L333" i="17" s="1"/>
  <c r="M333" i="17"/>
  <c r="N333" i="17"/>
  <c r="O333" i="17" s="1"/>
  <c r="I334" i="17"/>
  <c r="J334" i="17" s="1"/>
  <c r="K334" i="17"/>
  <c r="L334" i="17" s="1"/>
  <c r="M334" i="17"/>
  <c r="N334" i="17"/>
  <c r="O334" i="17" s="1"/>
  <c r="I335" i="17"/>
  <c r="J335" i="17" s="1"/>
  <c r="K335" i="17"/>
  <c r="L335" i="17" s="1"/>
  <c r="M335" i="17"/>
  <c r="N335" i="17"/>
  <c r="O335" i="17" s="1"/>
  <c r="I336" i="17"/>
  <c r="J336" i="17" s="1"/>
  <c r="K336" i="17"/>
  <c r="L336" i="17" s="1"/>
  <c r="M336" i="17"/>
  <c r="N336" i="17"/>
  <c r="O336" i="17" s="1"/>
  <c r="I337" i="17"/>
  <c r="J337" i="17" s="1"/>
  <c r="K337" i="17"/>
  <c r="L337" i="17" s="1"/>
  <c r="M337" i="17"/>
  <c r="N337" i="17"/>
  <c r="O337" i="17" s="1"/>
  <c r="I338" i="17"/>
  <c r="J338" i="17" s="1"/>
  <c r="K338" i="17"/>
  <c r="L338" i="17" s="1"/>
  <c r="M338" i="17"/>
  <c r="N338" i="17"/>
  <c r="O338" i="17" s="1"/>
  <c r="I339" i="17"/>
  <c r="J339" i="17" s="1"/>
  <c r="K339" i="17"/>
  <c r="L339" i="17" s="1"/>
  <c r="M339" i="17"/>
  <c r="N339" i="17"/>
  <c r="O339" i="17" s="1"/>
  <c r="I340" i="17"/>
  <c r="J340" i="17" s="1"/>
  <c r="K340" i="17"/>
  <c r="L340" i="17" s="1"/>
  <c r="M340" i="17"/>
  <c r="N340" i="17"/>
  <c r="O340" i="17" s="1"/>
  <c r="I341" i="17"/>
  <c r="J341" i="17" s="1"/>
  <c r="K341" i="17"/>
  <c r="L341" i="17" s="1"/>
  <c r="M341" i="17"/>
  <c r="N341" i="17"/>
  <c r="O341" i="17" s="1"/>
  <c r="I342" i="17"/>
  <c r="J342" i="17" s="1"/>
  <c r="K342" i="17"/>
  <c r="L342" i="17" s="1"/>
  <c r="M342" i="17"/>
  <c r="N342" i="17"/>
  <c r="O342" i="17" s="1"/>
  <c r="I343" i="17"/>
  <c r="J343" i="17" s="1"/>
  <c r="K343" i="17"/>
  <c r="L343" i="17" s="1"/>
  <c r="M343" i="17"/>
  <c r="N343" i="17"/>
  <c r="O343" i="17" s="1"/>
  <c r="I344" i="17"/>
  <c r="J344" i="17" s="1"/>
  <c r="K344" i="17"/>
  <c r="L344" i="17" s="1"/>
  <c r="M344" i="17"/>
  <c r="N344" i="17"/>
  <c r="O344" i="17" s="1"/>
  <c r="I345" i="17"/>
  <c r="J345" i="17" s="1"/>
  <c r="K345" i="17"/>
  <c r="L345" i="17" s="1"/>
  <c r="M345" i="17"/>
  <c r="N345" i="17"/>
  <c r="O345" i="17" s="1"/>
  <c r="I346" i="17"/>
  <c r="J346" i="17" s="1"/>
  <c r="K346" i="17"/>
  <c r="L346" i="17" s="1"/>
  <c r="M346" i="17"/>
  <c r="N346" i="17"/>
  <c r="O346" i="17" s="1"/>
  <c r="I347" i="17"/>
  <c r="J347" i="17" s="1"/>
  <c r="K347" i="17"/>
  <c r="L347" i="17" s="1"/>
  <c r="M347" i="17"/>
  <c r="N347" i="17"/>
  <c r="O347" i="17" s="1"/>
  <c r="I348" i="17"/>
  <c r="J348" i="17" s="1"/>
  <c r="K348" i="17"/>
  <c r="L348" i="17" s="1"/>
  <c r="M348" i="17"/>
  <c r="N348" i="17"/>
  <c r="O348" i="17" s="1"/>
  <c r="I349" i="17"/>
  <c r="J349" i="17" s="1"/>
  <c r="K349" i="17"/>
  <c r="L349" i="17" s="1"/>
  <c r="M349" i="17"/>
  <c r="N349" i="17"/>
  <c r="O349" i="17" s="1"/>
  <c r="I350" i="17"/>
  <c r="J350" i="17" s="1"/>
  <c r="K350" i="17"/>
  <c r="L350" i="17" s="1"/>
  <c r="M350" i="17"/>
  <c r="N350" i="17"/>
  <c r="O350" i="17" s="1"/>
  <c r="I351" i="17"/>
  <c r="J351" i="17" s="1"/>
  <c r="K351" i="17"/>
  <c r="L351" i="17" s="1"/>
  <c r="M351" i="17"/>
  <c r="N351" i="17"/>
  <c r="O351" i="17" s="1"/>
  <c r="I352" i="17"/>
  <c r="J352" i="17" s="1"/>
  <c r="K352" i="17"/>
  <c r="L352" i="17" s="1"/>
  <c r="M352" i="17"/>
  <c r="N352" i="17"/>
  <c r="O352" i="17" s="1"/>
  <c r="I353" i="17"/>
  <c r="J353" i="17" s="1"/>
  <c r="K353" i="17"/>
  <c r="L353" i="17" s="1"/>
  <c r="M353" i="17"/>
  <c r="N353" i="17"/>
  <c r="O353" i="17" s="1"/>
  <c r="I354" i="17"/>
  <c r="J354" i="17" s="1"/>
  <c r="K354" i="17"/>
  <c r="L354" i="17" s="1"/>
  <c r="M354" i="17"/>
  <c r="N354" i="17"/>
  <c r="O354" i="17" s="1"/>
  <c r="I355" i="17"/>
  <c r="J355" i="17" s="1"/>
  <c r="K355" i="17"/>
  <c r="L355" i="17" s="1"/>
  <c r="M355" i="17"/>
  <c r="N355" i="17"/>
  <c r="O355" i="17" s="1"/>
  <c r="I356" i="17"/>
  <c r="J356" i="17" s="1"/>
  <c r="K356" i="17"/>
  <c r="L356" i="17" s="1"/>
  <c r="M356" i="17"/>
  <c r="N356" i="17"/>
  <c r="O356" i="17" s="1"/>
  <c r="I357" i="17"/>
  <c r="J357" i="17" s="1"/>
  <c r="K357" i="17"/>
  <c r="L357" i="17" s="1"/>
  <c r="M357" i="17"/>
  <c r="N357" i="17"/>
  <c r="O357" i="17" s="1"/>
  <c r="I358" i="17"/>
  <c r="J358" i="17" s="1"/>
  <c r="K358" i="17"/>
  <c r="L358" i="17" s="1"/>
  <c r="M358" i="17"/>
  <c r="N358" i="17"/>
  <c r="O358" i="17" s="1"/>
  <c r="I359" i="17"/>
  <c r="J359" i="17" s="1"/>
  <c r="K359" i="17"/>
  <c r="L359" i="17" s="1"/>
  <c r="M359" i="17"/>
  <c r="N359" i="17"/>
  <c r="O359" i="17" s="1"/>
  <c r="I360" i="17"/>
  <c r="J360" i="17" s="1"/>
  <c r="K360" i="17"/>
  <c r="L360" i="17" s="1"/>
  <c r="M360" i="17"/>
  <c r="N360" i="17"/>
  <c r="O360" i="17" s="1"/>
  <c r="I361" i="17"/>
  <c r="J361" i="17" s="1"/>
  <c r="K361" i="17"/>
  <c r="L361" i="17" s="1"/>
  <c r="M361" i="17"/>
  <c r="N361" i="17"/>
  <c r="O361" i="17" s="1"/>
  <c r="I362" i="17"/>
  <c r="J362" i="17" s="1"/>
  <c r="K362" i="17"/>
  <c r="L362" i="17" s="1"/>
  <c r="M362" i="17"/>
  <c r="N362" i="17"/>
  <c r="O362" i="17" s="1"/>
  <c r="I363" i="17"/>
  <c r="J363" i="17" s="1"/>
  <c r="K363" i="17"/>
  <c r="L363" i="17" s="1"/>
  <c r="M363" i="17"/>
  <c r="N363" i="17"/>
  <c r="O363" i="17" s="1"/>
  <c r="I364" i="17"/>
  <c r="J364" i="17" s="1"/>
  <c r="K364" i="17"/>
  <c r="L364" i="17" s="1"/>
  <c r="M364" i="17"/>
  <c r="N364" i="17"/>
  <c r="O364" i="17" s="1"/>
  <c r="I365" i="17"/>
  <c r="J365" i="17" s="1"/>
  <c r="K365" i="17"/>
  <c r="L365" i="17" s="1"/>
  <c r="M365" i="17"/>
  <c r="N365" i="17"/>
  <c r="O365" i="17" s="1"/>
  <c r="I366" i="17"/>
  <c r="J366" i="17" s="1"/>
  <c r="K366" i="17"/>
  <c r="L366" i="17" s="1"/>
  <c r="M366" i="17"/>
  <c r="N366" i="17"/>
  <c r="O366" i="17" s="1"/>
  <c r="I367" i="17"/>
  <c r="J367" i="17" s="1"/>
  <c r="K367" i="17"/>
  <c r="L367" i="17" s="1"/>
  <c r="M367" i="17"/>
  <c r="N367" i="17"/>
  <c r="O367" i="17" s="1"/>
  <c r="I368" i="17"/>
  <c r="J368" i="17" s="1"/>
  <c r="K368" i="17"/>
  <c r="L368" i="17" s="1"/>
  <c r="M368" i="17"/>
  <c r="N368" i="17"/>
  <c r="O368" i="17" s="1"/>
  <c r="I369" i="17"/>
  <c r="J369" i="17" s="1"/>
  <c r="K369" i="17"/>
  <c r="L369" i="17" s="1"/>
  <c r="M369" i="17"/>
  <c r="N369" i="17"/>
  <c r="O369" i="17" s="1"/>
  <c r="I370" i="17"/>
  <c r="J370" i="17" s="1"/>
  <c r="K370" i="17"/>
  <c r="L370" i="17" s="1"/>
  <c r="M370" i="17"/>
  <c r="N370" i="17"/>
  <c r="O370" i="17" s="1"/>
  <c r="I371" i="17"/>
  <c r="J371" i="17" s="1"/>
  <c r="K371" i="17"/>
  <c r="L371" i="17" s="1"/>
  <c r="M371" i="17"/>
  <c r="N371" i="17"/>
  <c r="O371" i="17" s="1"/>
  <c r="I372" i="17"/>
  <c r="J372" i="17" s="1"/>
  <c r="K372" i="17"/>
  <c r="L372" i="17" s="1"/>
  <c r="M372" i="17"/>
  <c r="N372" i="17"/>
  <c r="O372" i="17" s="1"/>
  <c r="I373" i="17"/>
  <c r="J373" i="17" s="1"/>
  <c r="K373" i="17"/>
  <c r="L373" i="17" s="1"/>
  <c r="M373" i="17"/>
  <c r="N373" i="17"/>
  <c r="O373" i="17" s="1"/>
  <c r="I374" i="17"/>
  <c r="J374" i="17" s="1"/>
  <c r="K374" i="17"/>
  <c r="L374" i="17" s="1"/>
  <c r="M374" i="17"/>
  <c r="N374" i="17"/>
  <c r="O374" i="17" s="1"/>
  <c r="I375" i="17"/>
  <c r="J375" i="17" s="1"/>
  <c r="K375" i="17"/>
  <c r="L375" i="17" s="1"/>
  <c r="M375" i="17"/>
  <c r="N375" i="17"/>
  <c r="O375" i="17" s="1"/>
  <c r="I376" i="17"/>
  <c r="J376" i="17" s="1"/>
  <c r="K376" i="17"/>
  <c r="L376" i="17" s="1"/>
  <c r="M376" i="17"/>
  <c r="N376" i="17"/>
  <c r="O376" i="17" s="1"/>
  <c r="I377" i="17"/>
  <c r="J377" i="17" s="1"/>
  <c r="K377" i="17"/>
  <c r="L377" i="17" s="1"/>
  <c r="M377" i="17"/>
  <c r="N377" i="17"/>
  <c r="O377" i="17" s="1"/>
  <c r="I378" i="17"/>
  <c r="J378" i="17" s="1"/>
  <c r="K378" i="17"/>
  <c r="L378" i="17" s="1"/>
  <c r="M378" i="17"/>
  <c r="N378" i="17"/>
  <c r="O378" i="17" s="1"/>
  <c r="I379" i="17"/>
  <c r="J379" i="17" s="1"/>
  <c r="K379" i="17"/>
  <c r="L379" i="17" s="1"/>
  <c r="M379" i="17"/>
  <c r="N379" i="17"/>
  <c r="O379" i="17" s="1"/>
  <c r="I380" i="17"/>
  <c r="J380" i="17" s="1"/>
  <c r="K380" i="17"/>
  <c r="L380" i="17" s="1"/>
  <c r="M380" i="17"/>
  <c r="N380" i="17"/>
  <c r="O380" i="17" s="1"/>
  <c r="I381" i="17"/>
  <c r="J381" i="17" s="1"/>
  <c r="K381" i="17"/>
  <c r="L381" i="17" s="1"/>
  <c r="M381" i="17"/>
  <c r="N381" i="17"/>
  <c r="O381" i="17" s="1"/>
  <c r="I382" i="17"/>
  <c r="J382" i="17" s="1"/>
  <c r="K382" i="17"/>
  <c r="L382" i="17" s="1"/>
  <c r="M382" i="17"/>
  <c r="N382" i="17"/>
  <c r="O382" i="17" s="1"/>
  <c r="I383" i="17"/>
  <c r="J383" i="17" s="1"/>
  <c r="K383" i="17"/>
  <c r="L383" i="17" s="1"/>
  <c r="M383" i="17"/>
  <c r="N383" i="17"/>
  <c r="O383" i="17" s="1"/>
  <c r="I384" i="17"/>
  <c r="J384" i="17" s="1"/>
  <c r="K384" i="17"/>
  <c r="L384" i="17" s="1"/>
  <c r="M384" i="17"/>
  <c r="N384" i="17"/>
  <c r="O384" i="17" s="1"/>
  <c r="I385" i="17"/>
  <c r="J385" i="17" s="1"/>
  <c r="K385" i="17"/>
  <c r="L385" i="17" s="1"/>
  <c r="M385" i="17"/>
  <c r="N385" i="17"/>
  <c r="O385" i="17" s="1"/>
  <c r="I386" i="17"/>
  <c r="J386" i="17" s="1"/>
  <c r="K386" i="17"/>
  <c r="L386" i="17" s="1"/>
  <c r="M386" i="17"/>
  <c r="N386" i="17"/>
  <c r="O386" i="17" s="1"/>
  <c r="I387" i="17"/>
  <c r="J387" i="17" s="1"/>
  <c r="K387" i="17"/>
  <c r="L387" i="17" s="1"/>
  <c r="M387" i="17"/>
  <c r="N387" i="17"/>
  <c r="O387" i="17" s="1"/>
  <c r="I388" i="17"/>
  <c r="J388" i="17" s="1"/>
  <c r="K388" i="17"/>
  <c r="L388" i="17" s="1"/>
  <c r="M388" i="17"/>
  <c r="N388" i="17"/>
  <c r="O388" i="17" s="1"/>
  <c r="I389" i="17"/>
  <c r="J389" i="17" s="1"/>
  <c r="K389" i="17"/>
  <c r="L389" i="17" s="1"/>
  <c r="M389" i="17"/>
  <c r="N389" i="17"/>
  <c r="O389" i="17" s="1"/>
  <c r="I390" i="17"/>
  <c r="J390" i="17" s="1"/>
  <c r="K390" i="17"/>
  <c r="L390" i="17" s="1"/>
  <c r="M390" i="17"/>
  <c r="N390" i="17"/>
  <c r="O390" i="17" s="1"/>
  <c r="I391" i="17"/>
  <c r="J391" i="17" s="1"/>
  <c r="K391" i="17"/>
  <c r="L391" i="17" s="1"/>
  <c r="M391" i="17"/>
  <c r="N391" i="17"/>
  <c r="O391" i="17" s="1"/>
  <c r="I392" i="17"/>
  <c r="J392" i="17" s="1"/>
  <c r="K392" i="17"/>
  <c r="L392" i="17" s="1"/>
  <c r="M392" i="17"/>
  <c r="N392" i="17"/>
  <c r="O392" i="17" s="1"/>
  <c r="I393" i="17"/>
  <c r="J393" i="17" s="1"/>
  <c r="K393" i="17"/>
  <c r="L393" i="17" s="1"/>
  <c r="M393" i="17"/>
  <c r="N393" i="17"/>
  <c r="O393" i="17" s="1"/>
  <c r="I394" i="17"/>
  <c r="J394" i="17" s="1"/>
  <c r="K394" i="17"/>
  <c r="L394" i="17" s="1"/>
  <c r="M394" i="17"/>
  <c r="N394" i="17"/>
  <c r="O394" i="17" s="1"/>
  <c r="I395" i="17"/>
  <c r="J395" i="17" s="1"/>
  <c r="K395" i="17"/>
  <c r="L395" i="17" s="1"/>
  <c r="M395" i="17"/>
  <c r="N395" i="17"/>
  <c r="O395" i="17" s="1"/>
  <c r="I396" i="17"/>
  <c r="J396" i="17" s="1"/>
  <c r="K396" i="17"/>
  <c r="L396" i="17" s="1"/>
  <c r="M396" i="17"/>
  <c r="N396" i="17"/>
  <c r="O396" i="17" s="1"/>
  <c r="I397" i="17"/>
  <c r="J397" i="17" s="1"/>
  <c r="K397" i="17"/>
  <c r="L397" i="17" s="1"/>
  <c r="M397" i="17"/>
  <c r="N397" i="17"/>
  <c r="O397" i="17" s="1"/>
  <c r="I398" i="17"/>
  <c r="J398" i="17" s="1"/>
  <c r="K398" i="17"/>
  <c r="L398" i="17" s="1"/>
  <c r="M398" i="17"/>
  <c r="N398" i="17"/>
  <c r="O398" i="17" s="1"/>
  <c r="I399" i="17"/>
  <c r="J399" i="17" s="1"/>
  <c r="K399" i="17"/>
  <c r="L399" i="17" s="1"/>
  <c r="M399" i="17"/>
  <c r="N399" i="17"/>
  <c r="O399" i="17" s="1"/>
  <c r="I400" i="17"/>
  <c r="J400" i="17" s="1"/>
  <c r="K400" i="17"/>
  <c r="L400" i="17" s="1"/>
  <c r="M400" i="17"/>
  <c r="N400" i="17"/>
  <c r="O400" i="17" s="1"/>
  <c r="I401" i="17"/>
  <c r="J401" i="17" s="1"/>
  <c r="K401" i="17"/>
  <c r="L401" i="17" s="1"/>
  <c r="M401" i="17"/>
  <c r="N401" i="17"/>
  <c r="O401" i="17" s="1"/>
  <c r="I402" i="17"/>
  <c r="J402" i="17" s="1"/>
  <c r="K402" i="17"/>
  <c r="L402" i="17" s="1"/>
  <c r="M402" i="17"/>
  <c r="N402" i="17"/>
  <c r="O402" i="17" s="1"/>
  <c r="I403" i="17"/>
  <c r="J403" i="17" s="1"/>
  <c r="K403" i="17"/>
  <c r="L403" i="17" s="1"/>
  <c r="M403" i="17"/>
  <c r="N403" i="17"/>
  <c r="O403" i="17" s="1"/>
  <c r="I404" i="17"/>
  <c r="J404" i="17" s="1"/>
  <c r="K404" i="17"/>
  <c r="L404" i="17" s="1"/>
  <c r="M404" i="17"/>
  <c r="N404" i="17"/>
  <c r="O404" i="17" s="1"/>
  <c r="I405" i="17"/>
  <c r="J405" i="17" s="1"/>
  <c r="K405" i="17"/>
  <c r="L405" i="17" s="1"/>
  <c r="M405" i="17"/>
  <c r="N405" i="17"/>
  <c r="O405" i="17" s="1"/>
  <c r="I406" i="17"/>
  <c r="J406" i="17" s="1"/>
  <c r="K406" i="17"/>
  <c r="L406" i="17" s="1"/>
  <c r="M406" i="17"/>
  <c r="N406" i="17"/>
  <c r="O406" i="17" s="1"/>
  <c r="I407" i="17"/>
  <c r="J407" i="17" s="1"/>
  <c r="K407" i="17"/>
  <c r="L407" i="17" s="1"/>
  <c r="M407" i="17"/>
  <c r="N407" i="17"/>
  <c r="O407" i="17" s="1"/>
  <c r="I408" i="17"/>
  <c r="J408" i="17" s="1"/>
  <c r="K408" i="17"/>
  <c r="L408" i="17" s="1"/>
  <c r="M408" i="17"/>
  <c r="N408" i="17"/>
  <c r="O408" i="17" s="1"/>
  <c r="I409" i="17"/>
  <c r="J409" i="17" s="1"/>
  <c r="K409" i="17"/>
  <c r="L409" i="17" s="1"/>
  <c r="M409" i="17"/>
  <c r="N409" i="17"/>
  <c r="O409" i="17" s="1"/>
  <c r="I410" i="17"/>
  <c r="J410" i="17" s="1"/>
  <c r="K410" i="17"/>
  <c r="L410" i="17" s="1"/>
  <c r="M410" i="17"/>
  <c r="N410" i="17"/>
  <c r="O410" i="17" s="1"/>
  <c r="I411" i="17"/>
  <c r="J411" i="17" s="1"/>
  <c r="K411" i="17"/>
  <c r="L411" i="17" s="1"/>
  <c r="M411" i="17"/>
  <c r="N411" i="17"/>
  <c r="O411" i="17" s="1"/>
  <c r="I412" i="17"/>
  <c r="J412" i="17" s="1"/>
  <c r="K412" i="17"/>
  <c r="L412" i="17" s="1"/>
  <c r="M412" i="17"/>
  <c r="N412" i="17"/>
  <c r="O412" i="17" s="1"/>
  <c r="I413" i="17"/>
  <c r="J413" i="17" s="1"/>
  <c r="K413" i="17"/>
  <c r="L413" i="17" s="1"/>
  <c r="M413" i="17"/>
  <c r="N413" i="17"/>
  <c r="O413" i="17" s="1"/>
  <c r="I414" i="17"/>
  <c r="J414" i="17" s="1"/>
  <c r="K414" i="17"/>
  <c r="L414" i="17" s="1"/>
  <c r="M414" i="17"/>
  <c r="N414" i="17"/>
  <c r="O414" i="17" s="1"/>
  <c r="I415" i="17"/>
  <c r="J415" i="17" s="1"/>
  <c r="K415" i="17"/>
  <c r="L415" i="17" s="1"/>
  <c r="M415" i="17"/>
  <c r="N415" i="17"/>
  <c r="O415" i="17" s="1"/>
  <c r="I416" i="17"/>
  <c r="J416" i="17" s="1"/>
  <c r="K416" i="17"/>
  <c r="L416" i="17" s="1"/>
  <c r="M416" i="17"/>
  <c r="N416" i="17"/>
  <c r="O416" i="17" s="1"/>
  <c r="I417" i="17"/>
  <c r="J417" i="17" s="1"/>
  <c r="K417" i="17"/>
  <c r="L417" i="17" s="1"/>
  <c r="M417" i="17"/>
  <c r="N417" i="17"/>
  <c r="O417" i="17" s="1"/>
  <c r="I418" i="17"/>
  <c r="J418" i="17" s="1"/>
  <c r="K418" i="17"/>
  <c r="L418" i="17" s="1"/>
  <c r="M418" i="17"/>
  <c r="N418" i="17"/>
  <c r="O418" i="17" s="1"/>
  <c r="I419" i="17"/>
  <c r="J419" i="17" s="1"/>
  <c r="K419" i="17"/>
  <c r="L419" i="17" s="1"/>
  <c r="M419" i="17"/>
  <c r="N419" i="17"/>
  <c r="O419" i="17" s="1"/>
  <c r="I420" i="17"/>
  <c r="J420" i="17" s="1"/>
  <c r="K420" i="17"/>
  <c r="L420" i="17" s="1"/>
  <c r="M420" i="17"/>
  <c r="N420" i="17"/>
  <c r="O420" i="17" s="1"/>
  <c r="I421" i="17"/>
  <c r="J421" i="17" s="1"/>
  <c r="K421" i="17"/>
  <c r="L421" i="17" s="1"/>
  <c r="M421" i="17"/>
  <c r="N421" i="17"/>
  <c r="O421" i="17" s="1"/>
  <c r="I422" i="17"/>
  <c r="J422" i="17" s="1"/>
  <c r="K422" i="17"/>
  <c r="L422" i="17" s="1"/>
  <c r="M422" i="17"/>
  <c r="N422" i="17"/>
  <c r="O422" i="17" s="1"/>
  <c r="I423" i="17"/>
  <c r="J423" i="17" s="1"/>
  <c r="K423" i="17"/>
  <c r="L423" i="17" s="1"/>
  <c r="M423" i="17"/>
  <c r="N423" i="17"/>
  <c r="O423" i="17" s="1"/>
  <c r="I424" i="17"/>
  <c r="J424" i="17" s="1"/>
  <c r="K424" i="17"/>
  <c r="L424" i="17" s="1"/>
  <c r="M424" i="17"/>
  <c r="N424" i="17"/>
  <c r="O424" i="17" s="1"/>
  <c r="I425" i="17"/>
  <c r="J425" i="17" s="1"/>
  <c r="K425" i="17"/>
  <c r="L425" i="17" s="1"/>
  <c r="M425" i="17"/>
  <c r="N425" i="17"/>
  <c r="O425" i="17" s="1"/>
  <c r="I426" i="17"/>
  <c r="J426" i="17" s="1"/>
  <c r="K426" i="17"/>
  <c r="L426" i="17" s="1"/>
  <c r="M426" i="17"/>
  <c r="N426" i="17"/>
  <c r="O426" i="17" s="1"/>
  <c r="I427" i="17"/>
  <c r="J427" i="17" s="1"/>
  <c r="K427" i="17"/>
  <c r="L427" i="17" s="1"/>
  <c r="M427" i="17"/>
  <c r="N427" i="17"/>
  <c r="O427" i="17" s="1"/>
  <c r="I428" i="17"/>
  <c r="J428" i="17" s="1"/>
  <c r="K428" i="17"/>
  <c r="L428" i="17" s="1"/>
  <c r="M428" i="17"/>
  <c r="N428" i="17"/>
  <c r="O428" i="17" s="1"/>
  <c r="I429" i="17"/>
  <c r="J429" i="17" s="1"/>
  <c r="K429" i="17"/>
  <c r="L429" i="17" s="1"/>
  <c r="M429" i="17"/>
  <c r="N429" i="17"/>
  <c r="O429" i="17" s="1"/>
  <c r="I430" i="17"/>
  <c r="J430" i="17" s="1"/>
  <c r="K430" i="17"/>
  <c r="L430" i="17" s="1"/>
  <c r="M430" i="17"/>
  <c r="N430" i="17"/>
  <c r="O430" i="17" s="1"/>
  <c r="I431" i="17"/>
  <c r="J431" i="17" s="1"/>
  <c r="K431" i="17"/>
  <c r="L431" i="17" s="1"/>
  <c r="M431" i="17"/>
  <c r="N431" i="17"/>
  <c r="O431" i="17" s="1"/>
  <c r="I432" i="17"/>
  <c r="J432" i="17" s="1"/>
  <c r="K432" i="17"/>
  <c r="L432" i="17" s="1"/>
  <c r="M432" i="17"/>
  <c r="N432" i="17"/>
  <c r="O432" i="17" s="1"/>
  <c r="I433" i="17"/>
  <c r="J433" i="17" s="1"/>
  <c r="K433" i="17"/>
  <c r="L433" i="17" s="1"/>
  <c r="M433" i="17"/>
  <c r="N433" i="17"/>
  <c r="O433" i="17" s="1"/>
  <c r="I434" i="17"/>
  <c r="J434" i="17" s="1"/>
  <c r="K434" i="17"/>
  <c r="L434" i="17" s="1"/>
  <c r="M434" i="17"/>
  <c r="N434" i="17"/>
  <c r="O434" i="17" s="1"/>
  <c r="I435" i="17"/>
  <c r="J435" i="17" s="1"/>
  <c r="K435" i="17"/>
  <c r="L435" i="17" s="1"/>
  <c r="M435" i="17"/>
  <c r="N435" i="17"/>
  <c r="O435" i="17" s="1"/>
  <c r="I436" i="17"/>
  <c r="J436" i="17" s="1"/>
  <c r="K436" i="17"/>
  <c r="L436" i="17" s="1"/>
  <c r="M436" i="17"/>
  <c r="N436" i="17"/>
  <c r="O436" i="17" s="1"/>
  <c r="I437" i="17"/>
  <c r="J437" i="17" s="1"/>
  <c r="K437" i="17"/>
  <c r="L437" i="17" s="1"/>
  <c r="M437" i="17"/>
  <c r="N437" i="17"/>
  <c r="O437" i="17" s="1"/>
  <c r="I438" i="17"/>
  <c r="J438" i="17" s="1"/>
  <c r="K438" i="17"/>
  <c r="L438" i="17" s="1"/>
  <c r="M438" i="17"/>
  <c r="N438" i="17"/>
  <c r="O438" i="17" s="1"/>
  <c r="I439" i="17"/>
  <c r="J439" i="17" s="1"/>
  <c r="K439" i="17"/>
  <c r="L439" i="17" s="1"/>
  <c r="M439" i="17"/>
  <c r="N439" i="17"/>
  <c r="O439" i="17" s="1"/>
  <c r="I440" i="17"/>
  <c r="J440" i="17" s="1"/>
  <c r="K440" i="17"/>
  <c r="L440" i="17" s="1"/>
  <c r="M440" i="17"/>
  <c r="N440" i="17"/>
  <c r="O440" i="17" s="1"/>
  <c r="I441" i="17"/>
  <c r="J441" i="17" s="1"/>
  <c r="K441" i="17"/>
  <c r="L441" i="17" s="1"/>
  <c r="M441" i="17"/>
  <c r="N441" i="17"/>
  <c r="O441" i="17" s="1"/>
  <c r="I442" i="17"/>
  <c r="J442" i="17" s="1"/>
  <c r="K442" i="17"/>
  <c r="L442" i="17" s="1"/>
  <c r="M442" i="17"/>
  <c r="N442" i="17"/>
  <c r="O442" i="17" s="1"/>
  <c r="I443" i="17"/>
  <c r="J443" i="17" s="1"/>
  <c r="K443" i="17"/>
  <c r="L443" i="17" s="1"/>
  <c r="M443" i="17"/>
  <c r="N443" i="17"/>
  <c r="O443" i="17" s="1"/>
  <c r="I444" i="17"/>
  <c r="J444" i="17" s="1"/>
  <c r="K444" i="17"/>
  <c r="L444" i="17" s="1"/>
  <c r="M444" i="17"/>
  <c r="N444" i="17"/>
  <c r="O444" i="17" s="1"/>
  <c r="I445" i="17"/>
  <c r="J445" i="17" s="1"/>
  <c r="K445" i="17"/>
  <c r="L445" i="17" s="1"/>
  <c r="M445" i="17"/>
  <c r="N445" i="17"/>
  <c r="O445" i="17" s="1"/>
  <c r="I446" i="17"/>
  <c r="J446" i="17" s="1"/>
  <c r="K446" i="17"/>
  <c r="L446" i="17" s="1"/>
  <c r="M446" i="17"/>
  <c r="N446" i="17"/>
  <c r="O446" i="17" s="1"/>
  <c r="I447" i="17"/>
  <c r="J447" i="17" s="1"/>
  <c r="K447" i="17"/>
  <c r="L447" i="17" s="1"/>
  <c r="M447" i="17"/>
  <c r="N447" i="17"/>
  <c r="O447" i="17" s="1"/>
  <c r="I448" i="17"/>
  <c r="J448" i="17" s="1"/>
  <c r="K448" i="17"/>
  <c r="L448" i="17" s="1"/>
  <c r="M448" i="17"/>
  <c r="N448" i="17"/>
  <c r="O448" i="17" s="1"/>
  <c r="I449" i="17"/>
  <c r="J449" i="17" s="1"/>
  <c r="K449" i="17"/>
  <c r="L449" i="17" s="1"/>
  <c r="M449" i="17"/>
  <c r="N449" i="17"/>
  <c r="O449" i="17" s="1"/>
  <c r="I450" i="17"/>
  <c r="J450" i="17" s="1"/>
  <c r="K450" i="17"/>
  <c r="L450" i="17" s="1"/>
  <c r="M450" i="17"/>
  <c r="N450" i="17"/>
  <c r="O450" i="17" s="1"/>
  <c r="I451" i="17"/>
  <c r="J451" i="17" s="1"/>
  <c r="K451" i="17"/>
  <c r="L451" i="17" s="1"/>
  <c r="M451" i="17"/>
  <c r="N451" i="17"/>
  <c r="O451" i="17" s="1"/>
  <c r="I452" i="17"/>
  <c r="J452" i="17" s="1"/>
  <c r="K452" i="17"/>
  <c r="L452" i="17" s="1"/>
  <c r="M452" i="17"/>
  <c r="N452" i="17"/>
  <c r="O452" i="17" s="1"/>
  <c r="I453" i="17"/>
  <c r="J453" i="17" s="1"/>
  <c r="K453" i="17"/>
  <c r="L453" i="17" s="1"/>
  <c r="M453" i="17"/>
  <c r="N453" i="17"/>
  <c r="O453" i="17" s="1"/>
  <c r="I454" i="17"/>
  <c r="J454" i="17" s="1"/>
  <c r="K454" i="17"/>
  <c r="L454" i="17" s="1"/>
  <c r="M454" i="17"/>
  <c r="N454" i="17"/>
  <c r="O454" i="17" s="1"/>
  <c r="I455" i="17"/>
  <c r="J455" i="17" s="1"/>
  <c r="K455" i="17"/>
  <c r="L455" i="17" s="1"/>
  <c r="M455" i="17"/>
  <c r="N455" i="17"/>
  <c r="O455" i="17" s="1"/>
  <c r="I456" i="17"/>
  <c r="J456" i="17" s="1"/>
  <c r="K456" i="17"/>
  <c r="L456" i="17" s="1"/>
  <c r="M456" i="17"/>
  <c r="N456" i="17"/>
  <c r="O456" i="17" s="1"/>
  <c r="I457" i="17"/>
  <c r="J457" i="17" s="1"/>
  <c r="K457" i="17"/>
  <c r="L457" i="17" s="1"/>
  <c r="M457" i="17"/>
  <c r="N457" i="17"/>
  <c r="O457" i="17" s="1"/>
  <c r="I458" i="17"/>
  <c r="J458" i="17" s="1"/>
  <c r="K458" i="17"/>
  <c r="L458" i="17" s="1"/>
  <c r="M458" i="17"/>
  <c r="N458" i="17"/>
  <c r="O458" i="17" s="1"/>
  <c r="I459" i="17"/>
  <c r="J459" i="17" s="1"/>
  <c r="K459" i="17"/>
  <c r="L459" i="17" s="1"/>
  <c r="M459" i="17"/>
  <c r="N459" i="17"/>
  <c r="O459" i="17" s="1"/>
  <c r="I460" i="17"/>
  <c r="J460" i="17" s="1"/>
  <c r="K460" i="17"/>
  <c r="L460" i="17" s="1"/>
  <c r="M460" i="17"/>
  <c r="N460" i="17"/>
  <c r="O460" i="17" s="1"/>
  <c r="I461" i="17"/>
  <c r="J461" i="17" s="1"/>
  <c r="K461" i="17"/>
  <c r="L461" i="17" s="1"/>
  <c r="M461" i="17"/>
  <c r="N461" i="17"/>
  <c r="O461" i="17" s="1"/>
  <c r="I462" i="17"/>
  <c r="J462" i="17" s="1"/>
  <c r="K462" i="17"/>
  <c r="L462" i="17" s="1"/>
  <c r="M462" i="17"/>
  <c r="N462" i="17"/>
  <c r="O462" i="17" s="1"/>
  <c r="I463" i="17"/>
  <c r="J463" i="17" s="1"/>
  <c r="K463" i="17"/>
  <c r="L463" i="17" s="1"/>
  <c r="M463" i="17"/>
  <c r="N463" i="17"/>
  <c r="O463" i="17" s="1"/>
  <c r="I464" i="17"/>
  <c r="J464" i="17" s="1"/>
  <c r="K464" i="17"/>
  <c r="L464" i="17" s="1"/>
  <c r="M464" i="17"/>
  <c r="N464" i="17"/>
  <c r="O464" i="17" s="1"/>
  <c r="I465" i="17"/>
  <c r="J465" i="17" s="1"/>
  <c r="K465" i="17"/>
  <c r="L465" i="17" s="1"/>
  <c r="M465" i="17"/>
  <c r="N465" i="17"/>
  <c r="O465" i="17" s="1"/>
  <c r="I466" i="17"/>
  <c r="J466" i="17" s="1"/>
  <c r="K466" i="17"/>
  <c r="L466" i="17" s="1"/>
  <c r="M466" i="17"/>
  <c r="N466" i="17"/>
  <c r="O466" i="17" s="1"/>
  <c r="I467" i="17"/>
  <c r="J467" i="17" s="1"/>
  <c r="K467" i="17"/>
  <c r="L467" i="17" s="1"/>
  <c r="M467" i="17"/>
  <c r="N467" i="17"/>
  <c r="O467" i="17" s="1"/>
  <c r="I468" i="17"/>
  <c r="J468" i="17" s="1"/>
  <c r="K468" i="17"/>
  <c r="L468" i="17" s="1"/>
  <c r="M468" i="17"/>
  <c r="N468" i="17"/>
  <c r="O468" i="17" s="1"/>
  <c r="I469" i="17"/>
  <c r="J469" i="17" s="1"/>
  <c r="K469" i="17"/>
  <c r="L469" i="17" s="1"/>
  <c r="M469" i="17"/>
  <c r="N469" i="17"/>
  <c r="O469" i="17" s="1"/>
  <c r="I470" i="17"/>
  <c r="J470" i="17" s="1"/>
  <c r="K470" i="17"/>
  <c r="L470" i="17" s="1"/>
  <c r="M470" i="17"/>
  <c r="N470" i="17"/>
  <c r="O470" i="17" s="1"/>
  <c r="I471" i="17"/>
  <c r="J471" i="17" s="1"/>
  <c r="K471" i="17"/>
  <c r="L471" i="17" s="1"/>
  <c r="M471" i="17"/>
  <c r="N471" i="17"/>
  <c r="O471" i="17" s="1"/>
  <c r="I472" i="17"/>
  <c r="J472" i="17" s="1"/>
  <c r="K472" i="17"/>
  <c r="L472" i="17" s="1"/>
  <c r="M472" i="17"/>
  <c r="N472" i="17"/>
  <c r="O472" i="17" s="1"/>
  <c r="I473" i="17"/>
  <c r="J473" i="17" s="1"/>
  <c r="K473" i="17"/>
  <c r="L473" i="17" s="1"/>
  <c r="M473" i="17"/>
  <c r="N473" i="17"/>
  <c r="O473" i="17" s="1"/>
  <c r="I474" i="17"/>
  <c r="J474" i="17" s="1"/>
  <c r="K474" i="17"/>
  <c r="L474" i="17" s="1"/>
  <c r="M474" i="17"/>
  <c r="N474" i="17"/>
  <c r="O474" i="17" s="1"/>
  <c r="I475" i="17"/>
  <c r="J475" i="17" s="1"/>
  <c r="K475" i="17"/>
  <c r="L475" i="17" s="1"/>
  <c r="M475" i="17"/>
  <c r="N475" i="17"/>
  <c r="O475" i="17" s="1"/>
  <c r="I476" i="17"/>
  <c r="J476" i="17" s="1"/>
  <c r="K476" i="17"/>
  <c r="L476" i="17" s="1"/>
  <c r="M476" i="17"/>
  <c r="N476" i="17"/>
  <c r="O476" i="17" s="1"/>
  <c r="I477" i="17"/>
  <c r="J477" i="17" s="1"/>
  <c r="K477" i="17"/>
  <c r="L477" i="17" s="1"/>
  <c r="M477" i="17"/>
  <c r="N477" i="17"/>
  <c r="O477" i="17" s="1"/>
  <c r="I478" i="17"/>
  <c r="J478" i="17" s="1"/>
  <c r="K478" i="17"/>
  <c r="L478" i="17" s="1"/>
  <c r="M478" i="17"/>
  <c r="N478" i="17"/>
  <c r="O478" i="17" s="1"/>
  <c r="I479" i="17"/>
  <c r="J479" i="17" s="1"/>
  <c r="K479" i="17"/>
  <c r="L479" i="17" s="1"/>
  <c r="M479" i="17"/>
  <c r="N479" i="17"/>
  <c r="O479" i="17" s="1"/>
  <c r="I480" i="17"/>
  <c r="J480" i="17" s="1"/>
  <c r="K480" i="17"/>
  <c r="L480" i="17" s="1"/>
  <c r="M480" i="17"/>
  <c r="N480" i="17"/>
  <c r="O480" i="17" s="1"/>
  <c r="I481" i="17"/>
  <c r="J481" i="17" s="1"/>
  <c r="K481" i="17"/>
  <c r="L481" i="17" s="1"/>
  <c r="M481" i="17"/>
  <c r="N481" i="17"/>
  <c r="O481" i="17" s="1"/>
  <c r="I482" i="17"/>
  <c r="J482" i="17" s="1"/>
  <c r="K482" i="17"/>
  <c r="L482" i="17" s="1"/>
  <c r="M482" i="17"/>
  <c r="N482" i="17"/>
  <c r="O482" i="17" s="1"/>
  <c r="I483" i="17"/>
  <c r="J483" i="17" s="1"/>
  <c r="K483" i="17"/>
  <c r="L483" i="17" s="1"/>
  <c r="M483" i="17"/>
  <c r="N483" i="17"/>
  <c r="O483" i="17" s="1"/>
  <c r="I484" i="17"/>
  <c r="J484" i="17" s="1"/>
  <c r="K484" i="17"/>
  <c r="L484" i="17" s="1"/>
  <c r="M484" i="17"/>
  <c r="N484" i="17"/>
  <c r="O484" i="17" s="1"/>
  <c r="I485" i="17"/>
  <c r="J485" i="17" s="1"/>
  <c r="K485" i="17"/>
  <c r="L485" i="17" s="1"/>
  <c r="M485" i="17"/>
  <c r="N485" i="17"/>
  <c r="O485" i="17" s="1"/>
  <c r="I486" i="17"/>
  <c r="J486" i="17" s="1"/>
  <c r="K486" i="17"/>
  <c r="L486" i="17" s="1"/>
  <c r="M486" i="17"/>
  <c r="N486" i="17"/>
  <c r="O486" i="17" s="1"/>
  <c r="I487" i="17"/>
  <c r="J487" i="17" s="1"/>
  <c r="K487" i="17"/>
  <c r="L487" i="17" s="1"/>
  <c r="M487" i="17"/>
  <c r="N487" i="17"/>
  <c r="O487" i="17" s="1"/>
  <c r="I488" i="17"/>
  <c r="J488" i="17" s="1"/>
  <c r="K488" i="17"/>
  <c r="L488" i="17" s="1"/>
  <c r="M488" i="17"/>
  <c r="N488" i="17"/>
  <c r="O488" i="17" s="1"/>
  <c r="I489" i="17"/>
  <c r="J489" i="17" s="1"/>
  <c r="K489" i="17"/>
  <c r="L489" i="17" s="1"/>
  <c r="M489" i="17"/>
  <c r="N489" i="17"/>
  <c r="O489" i="17" s="1"/>
  <c r="I490" i="17"/>
  <c r="J490" i="17" s="1"/>
  <c r="K490" i="17"/>
  <c r="L490" i="17" s="1"/>
  <c r="M490" i="17"/>
  <c r="N490" i="17"/>
  <c r="O490" i="17" s="1"/>
  <c r="I491" i="17"/>
  <c r="J491" i="17" s="1"/>
  <c r="K491" i="17"/>
  <c r="L491" i="17" s="1"/>
  <c r="M491" i="17"/>
  <c r="N491" i="17"/>
  <c r="O491" i="17" s="1"/>
  <c r="I492" i="17"/>
  <c r="J492" i="17" s="1"/>
  <c r="K492" i="17"/>
  <c r="L492" i="17" s="1"/>
  <c r="M492" i="17"/>
  <c r="N492" i="17"/>
  <c r="O492" i="17" s="1"/>
  <c r="I493" i="17"/>
  <c r="J493" i="17" s="1"/>
  <c r="K493" i="17"/>
  <c r="L493" i="17" s="1"/>
  <c r="M493" i="17"/>
  <c r="N493" i="17"/>
  <c r="O493" i="17" s="1"/>
  <c r="I494" i="17"/>
  <c r="J494" i="17" s="1"/>
  <c r="K494" i="17"/>
  <c r="L494" i="17" s="1"/>
  <c r="M494" i="17"/>
  <c r="N494" i="17"/>
  <c r="O494" i="17" s="1"/>
  <c r="I495" i="17"/>
  <c r="J495" i="17" s="1"/>
  <c r="K495" i="17"/>
  <c r="L495" i="17" s="1"/>
  <c r="M495" i="17"/>
  <c r="N495" i="17"/>
  <c r="O495" i="17" s="1"/>
  <c r="I496" i="17"/>
  <c r="J496" i="17" s="1"/>
  <c r="K496" i="17"/>
  <c r="L496" i="17" s="1"/>
  <c r="M496" i="17"/>
  <c r="N496" i="17"/>
  <c r="O496" i="17" s="1"/>
  <c r="I497" i="17"/>
  <c r="J497" i="17" s="1"/>
  <c r="K497" i="17"/>
  <c r="L497" i="17" s="1"/>
  <c r="M497" i="17"/>
  <c r="N497" i="17"/>
  <c r="O497" i="17" s="1"/>
  <c r="I498" i="17"/>
  <c r="J498" i="17" s="1"/>
  <c r="K498" i="17"/>
  <c r="L498" i="17" s="1"/>
  <c r="M498" i="17"/>
  <c r="N498" i="17"/>
  <c r="O498" i="17" s="1"/>
  <c r="I499" i="17"/>
  <c r="J499" i="17" s="1"/>
  <c r="K499" i="17"/>
  <c r="L499" i="17" s="1"/>
  <c r="M499" i="17"/>
  <c r="N499" i="17"/>
  <c r="O499" i="17" s="1"/>
  <c r="I500" i="17"/>
  <c r="J500" i="17" s="1"/>
  <c r="K500" i="17"/>
  <c r="L500" i="17" s="1"/>
  <c r="M500" i="17"/>
  <c r="N500" i="17"/>
  <c r="O500" i="17" s="1"/>
  <c r="I501" i="17"/>
  <c r="J501" i="17" s="1"/>
  <c r="K501" i="17"/>
  <c r="L501" i="17" s="1"/>
  <c r="M501" i="17"/>
  <c r="N501" i="17"/>
  <c r="O501" i="17" s="1"/>
  <c r="I502" i="17"/>
  <c r="J502" i="17" s="1"/>
  <c r="K502" i="17"/>
  <c r="L502" i="17" s="1"/>
  <c r="M502" i="17"/>
  <c r="N502" i="17"/>
  <c r="O502" i="17" s="1"/>
  <c r="I503" i="17"/>
  <c r="J503" i="17" s="1"/>
  <c r="K503" i="17"/>
  <c r="L503" i="17" s="1"/>
  <c r="M503" i="17"/>
  <c r="N503" i="17"/>
  <c r="O503" i="17" s="1"/>
  <c r="I504" i="17"/>
  <c r="J504" i="17" s="1"/>
  <c r="K504" i="17"/>
  <c r="L504" i="17" s="1"/>
  <c r="M504" i="17"/>
  <c r="N504" i="17"/>
  <c r="O504" i="17" s="1"/>
  <c r="I505" i="17"/>
  <c r="J505" i="17" s="1"/>
  <c r="K505" i="17"/>
  <c r="L505" i="17" s="1"/>
  <c r="M505" i="17"/>
  <c r="N505" i="17"/>
  <c r="O505" i="17" s="1"/>
  <c r="I506" i="17"/>
  <c r="J506" i="17" s="1"/>
  <c r="K506" i="17"/>
  <c r="L506" i="17" s="1"/>
  <c r="M506" i="17"/>
  <c r="N506" i="17"/>
  <c r="O506" i="17" s="1"/>
  <c r="I507" i="17"/>
  <c r="J507" i="17" s="1"/>
  <c r="K507" i="17"/>
  <c r="L507" i="17" s="1"/>
  <c r="M507" i="17"/>
  <c r="N507" i="17"/>
  <c r="O507" i="17" s="1"/>
  <c r="I508" i="17"/>
  <c r="J508" i="17" s="1"/>
  <c r="K508" i="17"/>
  <c r="L508" i="17" s="1"/>
  <c r="M508" i="17"/>
  <c r="N508" i="17"/>
  <c r="O508" i="17" s="1"/>
  <c r="I509" i="17"/>
  <c r="J509" i="17" s="1"/>
  <c r="K509" i="17"/>
  <c r="L509" i="17" s="1"/>
  <c r="M509" i="17"/>
  <c r="N509" i="17"/>
  <c r="O509" i="17" s="1"/>
  <c r="I510" i="17"/>
  <c r="J510" i="17" s="1"/>
  <c r="K510" i="17"/>
  <c r="L510" i="17" s="1"/>
  <c r="M510" i="17"/>
  <c r="N510" i="17"/>
  <c r="O510" i="17" s="1"/>
  <c r="I511" i="17"/>
  <c r="J511" i="17" s="1"/>
  <c r="K511" i="17"/>
  <c r="L511" i="17" s="1"/>
  <c r="M511" i="17"/>
  <c r="N511" i="17"/>
  <c r="O511" i="17" s="1"/>
  <c r="I512" i="17"/>
  <c r="J512" i="17" s="1"/>
  <c r="K512" i="17"/>
  <c r="L512" i="17" s="1"/>
  <c r="M512" i="17"/>
  <c r="N512" i="17"/>
  <c r="O512" i="17" s="1"/>
  <c r="I513" i="17"/>
  <c r="J513" i="17" s="1"/>
  <c r="K513" i="17"/>
  <c r="L513" i="17" s="1"/>
  <c r="M513" i="17"/>
  <c r="N513" i="17"/>
  <c r="O513" i="17" s="1"/>
  <c r="I514" i="17"/>
  <c r="J514" i="17" s="1"/>
  <c r="K514" i="17"/>
  <c r="L514" i="17" s="1"/>
  <c r="M514" i="17"/>
  <c r="N514" i="17"/>
  <c r="O514" i="17" s="1"/>
  <c r="I515" i="17"/>
  <c r="J515" i="17" s="1"/>
  <c r="K515" i="17"/>
  <c r="L515" i="17" s="1"/>
  <c r="M515" i="17"/>
  <c r="N515" i="17"/>
  <c r="O515" i="17" s="1"/>
  <c r="I516" i="17"/>
  <c r="J516" i="17" s="1"/>
  <c r="K516" i="17"/>
  <c r="L516" i="17" s="1"/>
  <c r="M516" i="17"/>
  <c r="N516" i="17"/>
  <c r="O516" i="17" s="1"/>
  <c r="I517" i="17"/>
  <c r="J517" i="17" s="1"/>
  <c r="K517" i="17"/>
  <c r="L517" i="17" s="1"/>
  <c r="M517" i="17"/>
  <c r="N517" i="17"/>
  <c r="O517" i="17" s="1"/>
  <c r="I518" i="17"/>
  <c r="J518" i="17" s="1"/>
  <c r="K518" i="17"/>
  <c r="L518" i="17" s="1"/>
  <c r="M518" i="17"/>
  <c r="N518" i="17"/>
  <c r="O518" i="17" s="1"/>
  <c r="I519" i="17"/>
  <c r="J519" i="17" s="1"/>
  <c r="K519" i="17"/>
  <c r="L519" i="17" s="1"/>
  <c r="M519" i="17"/>
  <c r="N519" i="17"/>
  <c r="O519" i="17" s="1"/>
  <c r="I520" i="17"/>
  <c r="J520" i="17" s="1"/>
  <c r="K520" i="17"/>
  <c r="L520" i="17" s="1"/>
  <c r="M520" i="17"/>
  <c r="N520" i="17"/>
  <c r="O520" i="17" s="1"/>
  <c r="I521" i="17"/>
  <c r="J521" i="17" s="1"/>
  <c r="K521" i="17"/>
  <c r="L521" i="17" s="1"/>
  <c r="M521" i="17"/>
  <c r="N521" i="17"/>
  <c r="O521" i="17" s="1"/>
  <c r="I522" i="17"/>
  <c r="J522" i="17" s="1"/>
  <c r="K522" i="17"/>
  <c r="L522" i="17" s="1"/>
  <c r="M522" i="17"/>
  <c r="N522" i="17"/>
  <c r="O522" i="17" s="1"/>
  <c r="I523" i="17"/>
  <c r="J523" i="17" s="1"/>
  <c r="K523" i="17"/>
  <c r="L523" i="17" s="1"/>
  <c r="M523" i="17"/>
  <c r="N523" i="17"/>
  <c r="O523" i="17" s="1"/>
  <c r="I524" i="17"/>
  <c r="J524" i="17" s="1"/>
  <c r="K524" i="17"/>
  <c r="L524" i="17" s="1"/>
  <c r="M524" i="17"/>
  <c r="N524" i="17"/>
  <c r="O524" i="17" s="1"/>
  <c r="I525" i="17"/>
  <c r="J525" i="17" s="1"/>
  <c r="K525" i="17"/>
  <c r="L525" i="17" s="1"/>
  <c r="M525" i="17"/>
  <c r="N525" i="17"/>
  <c r="O525" i="17" s="1"/>
  <c r="I526" i="17"/>
  <c r="J526" i="17" s="1"/>
  <c r="K526" i="17"/>
  <c r="L526" i="17" s="1"/>
  <c r="M526" i="17"/>
  <c r="N526" i="17"/>
  <c r="O526" i="17" s="1"/>
  <c r="I527" i="17"/>
  <c r="J527" i="17" s="1"/>
  <c r="K527" i="17"/>
  <c r="L527" i="17" s="1"/>
  <c r="M527" i="17"/>
  <c r="N527" i="17"/>
  <c r="O527" i="17" s="1"/>
  <c r="I528" i="17"/>
  <c r="J528" i="17" s="1"/>
  <c r="K528" i="17"/>
  <c r="L528" i="17" s="1"/>
  <c r="M528" i="17"/>
  <c r="N528" i="17"/>
  <c r="O528" i="17" s="1"/>
  <c r="I529" i="17"/>
  <c r="J529" i="17" s="1"/>
  <c r="K529" i="17"/>
  <c r="L529" i="17" s="1"/>
  <c r="M529" i="17"/>
  <c r="N529" i="17"/>
  <c r="O529" i="17" s="1"/>
  <c r="I530" i="17"/>
  <c r="J530" i="17" s="1"/>
  <c r="K530" i="17"/>
  <c r="L530" i="17" s="1"/>
  <c r="M530" i="17"/>
  <c r="N530" i="17"/>
  <c r="O530" i="17" s="1"/>
  <c r="I531" i="17"/>
  <c r="J531" i="17" s="1"/>
  <c r="K531" i="17"/>
  <c r="L531" i="17" s="1"/>
  <c r="M531" i="17"/>
  <c r="N531" i="17"/>
  <c r="O531" i="17" s="1"/>
  <c r="I532" i="17"/>
  <c r="J532" i="17" s="1"/>
  <c r="K532" i="17"/>
  <c r="L532" i="17" s="1"/>
  <c r="M532" i="17"/>
  <c r="N532" i="17"/>
  <c r="O532" i="17" s="1"/>
  <c r="I533" i="17"/>
  <c r="J533" i="17" s="1"/>
  <c r="K533" i="17"/>
  <c r="L533" i="17" s="1"/>
  <c r="M533" i="17"/>
  <c r="N533" i="17"/>
  <c r="O533" i="17" s="1"/>
  <c r="I534" i="17"/>
  <c r="J534" i="17" s="1"/>
  <c r="K534" i="17"/>
  <c r="L534" i="17" s="1"/>
  <c r="M534" i="17"/>
  <c r="N534" i="17"/>
  <c r="O534" i="17" s="1"/>
  <c r="I535" i="17"/>
  <c r="J535" i="17" s="1"/>
  <c r="K535" i="17"/>
  <c r="L535" i="17" s="1"/>
  <c r="M535" i="17"/>
  <c r="N535" i="17"/>
  <c r="O535" i="17" s="1"/>
  <c r="I536" i="17"/>
  <c r="J536" i="17" s="1"/>
  <c r="K536" i="17"/>
  <c r="L536" i="17" s="1"/>
  <c r="M536" i="17"/>
  <c r="N536" i="17"/>
  <c r="O536" i="17" s="1"/>
  <c r="I537" i="17"/>
  <c r="J537" i="17" s="1"/>
  <c r="K537" i="17"/>
  <c r="L537" i="17" s="1"/>
  <c r="M537" i="17"/>
  <c r="N537" i="17"/>
  <c r="O537" i="17" s="1"/>
  <c r="I538" i="17"/>
  <c r="J538" i="17" s="1"/>
  <c r="K538" i="17"/>
  <c r="L538" i="17" s="1"/>
  <c r="M538" i="17"/>
  <c r="N538" i="17"/>
  <c r="O538" i="17" s="1"/>
  <c r="I539" i="17"/>
  <c r="J539" i="17" s="1"/>
  <c r="K539" i="17"/>
  <c r="L539" i="17" s="1"/>
  <c r="M539" i="17"/>
  <c r="N539" i="17"/>
  <c r="O539" i="17" s="1"/>
  <c r="I540" i="17"/>
  <c r="J540" i="17" s="1"/>
  <c r="K540" i="17"/>
  <c r="L540" i="17" s="1"/>
  <c r="M540" i="17"/>
  <c r="N540" i="17"/>
  <c r="O540" i="17" s="1"/>
  <c r="I541" i="17"/>
  <c r="J541" i="17" s="1"/>
  <c r="K541" i="17"/>
  <c r="L541" i="17" s="1"/>
  <c r="M541" i="17"/>
  <c r="N541" i="17"/>
  <c r="O541" i="17" s="1"/>
  <c r="I542" i="17"/>
  <c r="J542" i="17" s="1"/>
  <c r="K542" i="17"/>
  <c r="L542" i="17" s="1"/>
  <c r="M542" i="17"/>
  <c r="N542" i="17"/>
  <c r="O542" i="17" s="1"/>
  <c r="I543" i="17"/>
  <c r="J543" i="17" s="1"/>
  <c r="K543" i="17"/>
  <c r="L543" i="17" s="1"/>
  <c r="M543" i="17"/>
  <c r="N543" i="17"/>
  <c r="O543" i="17" s="1"/>
  <c r="I544" i="17"/>
  <c r="J544" i="17" s="1"/>
  <c r="K544" i="17"/>
  <c r="L544" i="17" s="1"/>
  <c r="M544" i="17"/>
  <c r="N544" i="17"/>
  <c r="O544" i="17" s="1"/>
  <c r="I545" i="17"/>
  <c r="J545" i="17" s="1"/>
  <c r="K545" i="17"/>
  <c r="L545" i="17" s="1"/>
  <c r="M545" i="17"/>
  <c r="N545" i="17"/>
  <c r="O545" i="17" s="1"/>
  <c r="I546" i="17"/>
  <c r="J546" i="17" s="1"/>
  <c r="K546" i="17"/>
  <c r="L546" i="17" s="1"/>
  <c r="M546" i="17"/>
  <c r="N546" i="17"/>
  <c r="O546" i="17" s="1"/>
  <c r="I547" i="17"/>
  <c r="J547" i="17" s="1"/>
  <c r="K547" i="17"/>
  <c r="L547" i="17" s="1"/>
  <c r="M547" i="17"/>
  <c r="N547" i="17"/>
  <c r="O547" i="17" s="1"/>
  <c r="I548" i="17"/>
  <c r="J548" i="17" s="1"/>
  <c r="K548" i="17"/>
  <c r="L548" i="17" s="1"/>
  <c r="M548" i="17"/>
  <c r="N548" i="17"/>
  <c r="O548" i="17" s="1"/>
  <c r="I549" i="17"/>
  <c r="J549" i="17" s="1"/>
  <c r="K549" i="17"/>
  <c r="L549" i="17" s="1"/>
  <c r="M549" i="17"/>
  <c r="N549" i="17"/>
  <c r="O549" i="17" s="1"/>
  <c r="I550" i="17"/>
  <c r="J550" i="17" s="1"/>
  <c r="K550" i="17"/>
  <c r="L550" i="17" s="1"/>
  <c r="M550" i="17"/>
  <c r="N550" i="17"/>
  <c r="O550" i="17" s="1"/>
  <c r="I551" i="17"/>
  <c r="J551" i="17" s="1"/>
  <c r="K551" i="17"/>
  <c r="L551" i="17" s="1"/>
  <c r="M551" i="17"/>
  <c r="N551" i="17"/>
  <c r="O551" i="17" s="1"/>
  <c r="I552" i="17"/>
  <c r="J552" i="17" s="1"/>
  <c r="K552" i="17"/>
  <c r="L552" i="17" s="1"/>
  <c r="M552" i="17"/>
  <c r="N552" i="17"/>
  <c r="O552" i="17" s="1"/>
  <c r="I553" i="17"/>
  <c r="J553" i="17" s="1"/>
  <c r="K553" i="17"/>
  <c r="L553" i="17" s="1"/>
  <c r="M553" i="17"/>
  <c r="N553" i="17"/>
  <c r="O553" i="17" s="1"/>
  <c r="I554" i="17"/>
  <c r="J554" i="17" s="1"/>
  <c r="K554" i="17"/>
  <c r="L554" i="17" s="1"/>
  <c r="M554" i="17"/>
  <c r="N554" i="17"/>
  <c r="O554" i="17" s="1"/>
  <c r="I555" i="17"/>
  <c r="J555" i="17" s="1"/>
  <c r="K555" i="17"/>
  <c r="L555" i="17" s="1"/>
  <c r="M555" i="17"/>
  <c r="N555" i="17"/>
  <c r="O555" i="17" s="1"/>
  <c r="I556" i="17"/>
  <c r="J556" i="17" s="1"/>
  <c r="K556" i="17"/>
  <c r="L556" i="17" s="1"/>
  <c r="M556" i="17"/>
  <c r="N556" i="17"/>
  <c r="O556" i="17" s="1"/>
  <c r="I557" i="17"/>
  <c r="J557" i="17" s="1"/>
  <c r="K557" i="17"/>
  <c r="L557" i="17" s="1"/>
  <c r="M557" i="17"/>
  <c r="N557" i="17"/>
  <c r="O557" i="17" s="1"/>
  <c r="I558" i="17"/>
  <c r="J558" i="17" s="1"/>
  <c r="K558" i="17"/>
  <c r="L558" i="17" s="1"/>
  <c r="M558" i="17"/>
  <c r="N558" i="17"/>
  <c r="O558" i="17" s="1"/>
  <c r="I559" i="17"/>
  <c r="J559" i="17" s="1"/>
  <c r="K559" i="17"/>
  <c r="L559" i="17" s="1"/>
  <c r="M559" i="17"/>
  <c r="N559" i="17"/>
  <c r="O559" i="17" s="1"/>
  <c r="I560" i="17"/>
  <c r="J560" i="17" s="1"/>
  <c r="K560" i="17"/>
  <c r="L560" i="17" s="1"/>
  <c r="M560" i="17"/>
  <c r="N560" i="17"/>
  <c r="O560" i="17" s="1"/>
  <c r="I561" i="17"/>
  <c r="J561" i="17" s="1"/>
  <c r="K561" i="17"/>
  <c r="L561" i="17" s="1"/>
  <c r="M561" i="17"/>
  <c r="N561" i="17"/>
  <c r="O561" i="17" s="1"/>
  <c r="I562" i="17"/>
  <c r="J562" i="17" s="1"/>
  <c r="K562" i="17"/>
  <c r="L562" i="17" s="1"/>
  <c r="M562" i="17"/>
  <c r="N562" i="17"/>
  <c r="O562" i="17" s="1"/>
  <c r="I563" i="17"/>
  <c r="J563" i="17" s="1"/>
  <c r="K563" i="17"/>
  <c r="L563" i="17" s="1"/>
  <c r="M563" i="17"/>
  <c r="N563" i="17"/>
  <c r="O563" i="17" s="1"/>
  <c r="I564" i="17"/>
  <c r="J564" i="17" s="1"/>
  <c r="K564" i="17"/>
  <c r="L564" i="17" s="1"/>
  <c r="M564" i="17"/>
  <c r="N564" i="17"/>
  <c r="O564" i="17" s="1"/>
  <c r="I565" i="17"/>
  <c r="J565" i="17" s="1"/>
  <c r="K565" i="17"/>
  <c r="L565" i="17" s="1"/>
  <c r="M565" i="17"/>
  <c r="N565" i="17"/>
  <c r="O565" i="17" s="1"/>
  <c r="I566" i="17"/>
  <c r="J566" i="17" s="1"/>
  <c r="K566" i="17"/>
  <c r="L566" i="17" s="1"/>
  <c r="M566" i="17"/>
  <c r="N566" i="17"/>
  <c r="O566" i="17" s="1"/>
  <c r="I567" i="17"/>
  <c r="J567" i="17" s="1"/>
  <c r="K567" i="17"/>
  <c r="L567" i="17" s="1"/>
  <c r="M567" i="17"/>
  <c r="N567" i="17"/>
  <c r="O567" i="17" s="1"/>
  <c r="I568" i="17"/>
  <c r="J568" i="17" s="1"/>
  <c r="K568" i="17"/>
  <c r="L568" i="17" s="1"/>
  <c r="M568" i="17"/>
  <c r="N568" i="17"/>
  <c r="O568" i="17" s="1"/>
  <c r="I569" i="17"/>
  <c r="J569" i="17" s="1"/>
  <c r="K569" i="17"/>
  <c r="L569" i="17" s="1"/>
  <c r="M569" i="17"/>
  <c r="N569" i="17"/>
  <c r="O569" i="17" s="1"/>
  <c r="I570" i="17"/>
  <c r="J570" i="17" s="1"/>
  <c r="K570" i="17"/>
  <c r="L570" i="17" s="1"/>
  <c r="M570" i="17"/>
  <c r="N570" i="17"/>
  <c r="O570" i="17" s="1"/>
  <c r="I571" i="17"/>
  <c r="J571" i="17" s="1"/>
  <c r="K571" i="17"/>
  <c r="L571" i="17" s="1"/>
  <c r="M571" i="17"/>
  <c r="N571" i="17"/>
  <c r="O571" i="17" s="1"/>
  <c r="I572" i="17"/>
  <c r="J572" i="17" s="1"/>
  <c r="K572" i="17"/>
  <c r="L572" i="17" s="1"/>
  <c r="M572" i="17"/>
  <c r="N572" i="17"/>
  <c r="O572" i="17" s="1"/>
  <c r="I573" i="17"/>
  <c r="J573" i="17" s="1"/>
  <c r="K573" i="17"/>
  <c r="L573" i="17" s="1"/>
  <c r="M573" i="17"/>
  <c r="N573" i="17"/>
  <c r="O573" i="17" s="1"/>
  <c r="I574" i="17"/>
  <c r="J574" i="17" s="1"/>
  <c r="K574" i="17"/>
  <c r="L574" i="17" s="1"/>
  <c r="M574" i="17"/>
  <c r="N574" i="17"/>
  <c r="O574" i="17" s="1"/>
  <c r="I575" i="17"/>
  <c r="J575" i="17" s="1"/>
  <c r="K575" i="17"/>
  <c r="L575" i="17" s="1"/>
  <c r="M575" i="17"/>
  <c r="N575" i="17"/>
  <c r="O575" i="17" s="1"/>
  <c r="I576" i="17"/>
  <c r="J576" i="17" s="1"/>
  <c r="K576" i="17"/>
  <c r="L576" i="17" s="1"/>
  <c r="M576" i="17"/>
  <c r="N576" i="17"/>
  <c r="O576" i="17" s="1"/>
  <c r="I577" i="17"/>
  <c r="J577" i="17" s="1"/>
  <c r="K577" i="17"/>
  <c r="L577" i="17" s="1"/>
  <c r="M577" i="17"/>
  <c r="N577" i="17"/>
  <c r="O577" i="17" s="1"/>
  <c r="I578" i="17"/>
  <c r="J578" i="17" s="1"/>
  <c r="K578" i="17"/>
  <c r="L578" i="17" s="1"/>
  <c r="M578" i="17"/>
  <c r="N578" i="17"/>
  <c r="O578" i="17" s="1"/>
  <c r="I579" i="17"/>
  <c r="J579" i="17" s="1"/>
  <c r="K579" i="17"/>
  <c r="L579" i="17" s="1"/>
  <c r="M579" i="17"/>
  <c r="N579" i="17"/>
  <c r="O579" i="17" s="1"/>
  <c r="I580" i="17"/>
  <c r="J580" i="17" s="1"/>
  <c r="K580" i="17"/>
  <c r="L580" i="17" s="1"/>
  <c r="M580" i="17"/>
  <c r="N580" i="17"/>
  <c r="O580" i="17" s="1"/>
  <c r="I581" i="17"/>
  <c r="J581" i="17" s="1"/>
  <c r="K581" i="17"/>
  <c r="L581" i="17" s="1"/>
  <c r="M581" i="17"/>
  <c r="N581" i="17"/>
  <c r="O581" i="17" s="1"/>
  <c r="I582" i="17"/>
  <c r="J582" i="17" s="1"/>
  <c r="K582" i="17"/>
  <c r="L582" i="17" s="1"/>
  <c r="M582" i="17"/>
  <c r="N582" i="17"/>
  <c r="O582" i="17" s="1"/>
  <c r="I583" i="17"/>
  <c r="J583" i="17" s="1"/>
  <c r="K583" i="17"/>
  <c r="L583" i="17" s="1"/>
  <c r="M583" i="17"/>
  <c r="N583" i="17"/>
  <c r="O583" i="17" s="1"/>
  <c r="I584" i="17"/>
  <c r="J584" i="17" s="1"/>
  <c r="K584" i="17"/>
  <c r="L584" i="17" s="1"/>
  <c r="M584" i="17"/>
  <c r="N584" i="17"/>
  <c r="O584" i="17" s="1"/>
  <c r="I585" i="17"/>
  <c r="J585" i="17" s="1"/>
  <c r="K585" i="17"/>
  <c r="L585" i="17" s="1"/>
  <c r="M585" i="17"/>
  <c r="N585" i="17"/>
  <c r="O585" i="17" s="1"/>
  <c r="I586" i="17"/>
  <c r="J586" i="17" s="1"/>
  <c r="K586" i="17"/>
  <c r="L586" i="17" s="1"/>
  <c r="M586" i="17"/>
  <c r="N586" i="17"/>
  <c r="O586" i="17" s="1"/>
  <c r="I587" i="17"/>
  <c r="J587" i="17" s="1"/>
  <c r="K587" i="17"/>
  <c r="L587" i="17" s="1"/>
  <c r="M587" i="17"/>
  <c r="N587" i="17"/>
  <c r="O587" i="17" s="1"/>
  <c r="I588" i="17"/>
  <c r="J588" i="17" s="1"/>
  <c r="K588" i="17"/>
  <c r="L588" i="17" s="1"/>
  <c r="M588" i="17"/>
  <c r="N588" i="17"/>
  <c r="O588" i="17" s="1"/>
  <c r="I589" i="17"/>
  <c r="J589" i="17" s="1"/>
  <c r="K589" i="17"/>
  <c r="L589" i="17" s="1"/>
  <c r="M589" i="17"/>
  <c r="N589" i="17"/>
  <c r="O589" i="17" s="1"/>
  <c r="I590" i="17"/>
  <c r="J590" i="17" s="1"/>
  <c r="K590" i="17"/>
  <c r="L590" i="17" s="1"/>
  <c r="M590" i="17"/>
  <c r="N590" i="17"/>
  <c r="O590" i="17" s="1"/>
  <c r="I591" i="17"/>
  <c r="J591" i="17" s="1"/>
  <c r="K591" i="17"/>
  <c r="L591" i="17" s="1"/>
  <c r="M591" i="17"/>
  <c r="N591" i="17"/>
  <c r="O591" i="17" s="1"/>
  <c r="I592" i="17"/>
  <c r="J592" i="17" s="1"/>
  <c r="K592" i="17"/>
  <c r="L592" i="17" s="1"/>
  <c r="M592" i="17"/>
  <c r="N592" i="17"/>
  <c r="O592" i="17" s="1"/>
  <c r="I593" i="17"/>
  <c r="J593" i="17" s="1"/>
  <c r="K593" i="17"/>
  <c r="L593" i="17" s="1"/>
  <c r="M593" i="17"/>
  <c r="N593" i="17"/>
  <c r="O593" i="17" s="1"/>
  <c r="I594" i="17"/>
  <c r="J594" i="17" s="1"/>
  <c r="K594" i="17"/>
  <c r="L594" i="17" s="1"/>
  <c r="M594" i="17"/>
  <c r="N594" i="17"/>
  <c r="O594" i="17" s="1"/>
  <c r="I595" i="17"/>
  <c r="J595" i="17" s="1"/>
  <c r="K595" i="17"/>
  <c r="L595" i="17" s="1"/>
  <c r="M595" i="17"/>
  <c r="N595" i="17"/>
  <c r="O595" i="17" s="1"/>
  <c r="I596" i="17"/>
  <c r="J596" i="17" s="1"/>
  <c r="K596" i="17"/>
  <c r="L596" i="17" s="1"/>
  <c r="M596" i="17"/>
  <c r="N596" i="17"/>
  <c r="O596" i="17" s="1"/>
  <c r="I597" i="17"/>
  <c r="J597" i="17" s="1"/>
  <c r="K597" i="17"/>
  <c r="L597" i="17" s="1"/>
  <c r="M597" i="17"/>
  <c r="N597" i="17"/>
  <c r="O597" i="17" s="1"/>
  <c r="I598" i="17"/>
  <c r="J598" i="17" s="1"/>
  <c r="K598" i="17"/>
  <c r="L598" i="17" s="1"/>
  <c r="M598" i="17"/>
  <c r="N598" i="17"/>
  <c r="O598" i="17" s="1"/>
  <c r="I599" i="17"/>
  <c r="J599" i="17" s="1"/>
  <c r="K599" i="17"/>
  <c r="L599" i="17" s="1"/>
  <c r="M599" i="17"/>
  <c r="N599" i="17"/>
  <c r="O599" i="17" s="1"/>
  <c r="I600" i="17"/>
  <c r="J600" i="17" s="1"/>
  <c r="K600" i="17"/>
  <c r="L600" i="17" s="1"/>
  <c r="M600" i="17"/>
  <c r="N600" i="17"/>
  <c r="O600" i="17" s="1"/>
  <c r="I601" i="17"/>
  <c r="J601" i="17" s="1"/>
  <c r="K601" i="17"/>
  <c r="L601" i="17" s="1"/>
  <c r="M601" i="17"/>
  <c r="N601" i="17"/>
  <c r="O601" i="17" s="1"/>
  <c r="I602" i="17"/>
  <c r="J602" i="17" s="1"/>
  <c r="K602" i="17"/>
  <c r="L602" i="17" s="1"/>
  <c r="M602" i="17"/>
  <c r="N602" i="17"/>
  <c r="O602" i="17" s="1"/>
  <c r="I603" i="17"/>
  <c r="J603" i="17" s="1"/>
  <c r="K603" i="17"/>
  <c r="L603" i="17" s="1"/>
  <c r="M603" i="17"/>
  <c r="N603" i="17"/>
  <c r="O603" i="17" s="1"/>
  <c r="I604" i="17"/>
  <c r="J604" i="17" s="1"/>
  <c r="K604" i="17"/>
  <c r="L604" i="17" s="1"/>
  <c r="M604" i="17"/>
  <c r="N604" i="17"/>
  <c r="O604" i="17" s="1"/>
  <c r="I605" i="17"/>
  <c r="J605" i="17" s="1"/>
  <c r="K605" i="17"/>
  <c r="L605" i="17" s="1"/>
  <c r="M605" i="17"/>
  <c r="N605" i="17"/>
  <c r="O605" i="17" s="1"/>
  <c r="I606" i="17"/>
  <c r="J606" i="17" s="1"/>
  <c r="K606" i="17"/>
  <c r="L606" i="17" s="1"/>
  <c r="M606" i="17"/>
  <c r="N606" i="17"/>
  <c r="O606" i="17" s="1"/>
  <c r="I607" i="17"/>
  <c r="J607" i="17" s="1"/>
  <c r="K607" i="17"/>
  <c r="L607" i="17" s="1"/>
  <c r="M607" i="17"/>
  <c r="N607" i="17"/>
  <c r="O607" i="17" s="1"/>
  <c r="I608" i="17"/>
  <c r="J608" i="17" s="1"/>
  <c r="K608" i="17"/>
  <c r="L608" i="17" s="1"/>
  <c r="M608" i="17"/>
  <c r="N608" i="17"/>
  <c r="O608" i="17" s="1"/>
  <c r="I609" i="17"/>
  <c r="J609" i="17" s="1"/>
  <c r="K609" i="17"/>
  <c r="L609" i="17" s="1"/>
  <c r="M609" i="17"/>
  <c r="N609" i="17"/>
  <c r="O609" i="17" s="1"/>
  <c r="I610" i="17"/>
  <c r="J610" i="17" s="1"/>
  <c r="K610" i="17"/>
  <c r="L610" i="17" s="1"/>
  <c r="M610" i="17"/>
  <c r="N610" i="17"/>
  <c r="O610" i="17" s="1"/>
  <c r="I611" i="17"/>
  <c r="J611" i="17" s="1"/>
  <c r="K611" i="17"/>
  <c r="L611" i="17" s="1"/>
  <c r="M611" i="17"/>
  <c r="N611" i="17"/>
  <c r="O611" i="17" s="1"/>
  <c r="I612" i="17"/>
  <c r="J612" i="17" s="1"/>
  <c r="K612" i="17"/>
  <c r="L612" i="17" s="1"/>
  <c r="M612" i="17"/>
  <c r="N612" i="17"/>
  <c r="O612" i="17" s="1"/>
  <c r="I613" i="17"/>
  <c r="J613" i="17" s="1"/>
  <c r="K613" i="17"/>
  <c r="L613" i="17" s="1"/>
  <c r="M613" i="17"/>
  <c r="N613" i="17"/>
  <c r="O613" i="17" s="1"/>
  <c r="I614" i="17"/>
  <c r="J614" i="17" s="1"/>
  <c r="K614" i="17"/>
  <c r="L614" i="17" s="1"/>
  <c r="M614" i="17"/>
  <c r="N614" i="17"/>
  <c r="O614" i="17" s="1"/>
  <c r="I615" i="17"/>
  <c r="J615" i="17" s="1"/>
  <c r="K615" i="17"/>
  <c r="L615" i="17" s="1"/>
  <c r="M615" i="17"/>
  <c r="N615" i="17"/>
  <c r="O615" i="17" s="1"/>
  <c r="I616" i="17"/>
  <c r="J616" i="17" s="1"/>
  <c r="K616" i="17"/>
  <c r="L616" i="17" s="1"/>
  <c r="M616" i="17"/>
  <c r="N616" i="17"/>
  <c r="O616" i="17" s="1"/>
  <c r="I617" i="17"/>
  <c r="J617" i="17" s="1"/>
  <c r="K617" i="17"/>
  <c r="L617" i="17" s="1"/>
  <c r="M617" i="17"/>
  <c r="N617" i="17"/>
  <c r="O617" i="17" s="1"/>
  <c r="I618" i="17"/>
  <c r="J618" i="17" s="1"/>
  <c r="K618" i="17"/>
  <c r="L618" i="17" s="1"/>
  <c r="M618" i="17"/>
  <c r="N618" i="17"/>
  <c r="O618" i="17" s="1"/>
  <c r="I619" i="17"/>
  <c r="J619" i="17" s="1"/>
  <c r="K619" i="17"/>
  <c r="L619" i="17" s="1"/>
  <c r="M619" i="17"/>
  <c r="N619" i="17"/>
  <c r="O619" i="17" s="1"/>
  <c r="I620" i="17"/>
  <c r="J620" i="17" s="1"/>
  <c r="K620" i="17"/>
  <c r="L620" i="17" s="1"/>
  <c r="M620" i="17"/>
  <c r="N620" i="17"/>
  <c r="O620" i="17" s="1"/>
  <c r="I621" i="17"/>
  <c r="J621" i="17" s="1"/>
  <c r="K621" i="17"/>
  <c r="L621" i="17" s="1"/>
  <c r="M621" i="17"/>
  <c r="N621" i="17"/>
  <c r="O621" i="17" s="1"/>
  <c r="I622" i="17"/>
  <c r="J622" i="17" s="1"/>
  <c r="K622" i="17"/>
  <c r="L622" i="17" s="1"/>
  <c r="M622" i="17"/>
  <c r="N622" i="17"/>
  <c r="O622" i="17" s="1"/>
  <c r="I623" i="17"/>
  <c r="J623" i="17" s="1"/>
  <c r="K623" i="17"/>
  <c r="L623" i="17" s="1"/>
  <c r="M623" i="17"/>
  <c r="N623" i="17"/>
  <c r="O623" i="17" s="1"/>
  <c r="I624" i="17"/>
  <c r="J624" i="17" s="1"/>
  <c r="K624" i="17"/>
  <c r="L624" i="17" s="1"/>
  <c r="M624" i="17"/>
  <c r="N624" i="17"/>
  <c r="O624" i="17" s="1"/>
  <c r="I625" i="17"/>
  <c r="J625" i="17" s="1"/>
  <c r="K625" i="17"/>
  <c r="L625" i="17" s="1"/>
  <c r="M625" i="17"/>
  <c r="N625" i="17"/>
  <c r="O625" i="17" s="1"/>
  <c r="I626" i="17"/>
  <c r="J626" i="17" s="1"/>
  <c r="K626" i="17"/>
  <c r="L626" i="17" s="1"/>
  <c r="M626" i="17"/>
  <c r="N626" i="17"/>
  <c r="O626" i="17" s="1"/>
  <c r="I627" i="17"/>
  <c r="J627" i="17" s="1"/>
  <c r="K627" i="17"/>
  <c r="L627" i="17" s="1"/>
  <c r="M627" i="17"/>
  <c r="N627" i="17"/>
  <c r="O627" i="17" s="1"/>
  <c r="I628" i="17"/>
  <c r="J628" i="17" s="1"/>
  <c r="K628" i="17"/>
  <c r="L628" i="17" s="1"/>
  <c r="M628" i="17"/>
  <c r="N628" i="17"/>
  <c r="O628" i="17" s="1"/>
  <c r="I629" i="17"/>
  <c r="J629" i="17" s="1"/>
  <c r="K629" i="17"/>
  <c r="L629" i="17" s="1"/>
  <c r="M629" i="17"/>
  <c r="N629" i="17"/>
  <c r="O629" i="17" s="1"/>
  <c r="I630" i="17"/>
  <c r="J630" i="17" s="1"/>
  <c r="K630" i="17"/>
  <c r="L630" i="17" s="1"/>
  <c r="M630" i="17"/>
  <c r="N630" i="17"/>
  <c r="O630" i="17" s="1"/>
  <c r="I631" i="17"/>
  <c r="J631" i="17" s="1"/>
  <c r="K631" i="17"/>
  <c r="L631" i="17" s="1"/>
  <c r="M631" i="17"/>
  <c r="N631" i="17"/>
  <c r="O631" i="17" s="1"/>
  <c r="I632" i="17"/>
  <c r="J632" i="17" s="1"/>
  <c r="K632" i="17"/>
  <c r="L632" i="17" s="1"/>
  <c r="M632" i="17"/>
  <c r="N632" i="17"/>
  <c r="O632" i="17" s="1"/>
  <c r="I633" i="17"/>
  <c r="J633" i="17" s="1"/>
  <c r="K633" i="17"/>
  <c r="L633" i="17" s="1"/>
  <c r="M633" i="17"/>
  <c r="N633" i="17"/>
  <c r="O633" i="17" s="1"/>
  <c r="I634" i="17"/>
  <c r="J634" i="17" s="1"/>
  <c r="K634" i="17"/>
  <c r="L634" i="17" s="1"/>
  <c r="M634" i="17"/>
  <c r="N634" i="17"/>
  <c r="O634" i="17" s="1"/>
  <c r="I635" i="17"/>
  <c r="J635" i="17" s="1"/>
  <c r="K635" i="17"/>
  <c r="L635" i="17" s="1"/>
  <c r="M635" i="17"/>
  <c r="N635" i="17"/>
  <c r="O635" i="17" s="1"/>
  <c r="I636" i="17"/>
  <c r="J636" i="17" s="1"/>
  <c r="K636" i="17"/>
  <c r="L636" i="17" s="1"/>
  <c r="M636" i="17"/>
  <c r="N636" i="17"/>
  <c r="O636" i="17" s="1"/>
  <c r="I637" i="17"/>
  <c r="J637" i="17" s="1"/>
  <c r="K637" i="17"/>
  <c r="L637" i="17" s="1"/>
  <c r="M637" i="17"/>
  <c r="N637" i="17"/>
  <c r="O637" i="17" s="1"/>
  <c r="I638" i="17"/>
  <c r="J638" i="17" s="1"/>
  <c r="K638" i="17"/>
  <c r="L638" i="17" s="1"/>
  <c r="M638" i="17"/>
  <c r="N638" i="17"/>
  <c r="O638" i="17" s="1"/>
  <c r="I639" i="17"/>
  <c r="J639" i="17" s="1"/>
  <c r="K639" i="17"/>
  <c r="L639" i="17" s="1"/>
  <c r="M639" i="17"/>
  <c r="N639" i="17"/>
  <c r="O639" i="17" s="1"/>
  <c r="I640" i="17"/>
  <c r="J640" i="17" s="1"/>
  <c r="K640" i="17"/>
  <c r="L640" i="17" s="1"/>
  <c r="M640" i="17"/>
  <c r="N640" i="17"/>
  <c r="O640" i="17" s="1"/>
  <c r="I641" i="17"/>
  <c r="J641" i="17" s="1"/>
  <c r="K641" i="17"/>
  <c r="L641" i="17" s="1"/>
  <c r="M641" i="17"/>
  <c r="N641" i="17"/>
  <c r="O641" i="17" s="1"/>
  <c r="I642" i="17"/>
  <c r="J642" i="17" s="1"/>
  <c r="K642" i="17"/>
  <c r="L642" i="17" s="1"/>
  <c r="M642" i="17"/>
  <c r="N642" i="17"/>
  <c r="O642" i="17" s="1"/>
  <c r="I643" i="17"/>
  <c r="J643" i="17" s="1"/>
  <c r="K643" i="17"/>
  <c r="L643" i="17" s="1"/>
  <c r="M643" i="17"/>
  <c r="N643" i="17"/>
  <c r="O643" i="17" s="1"/>
  <c r="I644" i="17"/>
  <c r="J644" i="17" s="1"/>
  <c r="K644" i="17"/>
  <c r="L644" i="17" s="1"/>
  <c r="M644" i="17"/>
  <c r="N644" i="17"/>
  <c r="O644" i="17" s="1"/>
  <c r="I645" i="17"/>
  <c r="J645" i="17" s="1"/>
  <c r="K645" i="17"/>
  <c r="L645" i="17" s="1"/>
  <c r="M645" i="17"/>
  <c r="N645" i="17"/>
  <c r="O645" i="17" s="1"/>
  <c r="I646" i="17"/>
  <c r="J646" i="17" s="1"/>
  <c r="K646" i="17"/>
  <c r="L646" i="17" s="1"/>
  <c r="M646" i="17"/>
  <c r="N646" i="17"/>
  <c r="O646" i="17" s="1"/>
  <c r="I647" i="17"/>
  <c r="J647" i="17" s="1"/>
  <c r="K647" i="17"/>
  <c r="L647" i="17" s="1"/>
  <c r="M647" i="17"/>
  <c r="N647" i="17"/>
  <c r="O647" i="17" s="1"/>
  <c r="I648" i="17"/>
  <c r="J648" i="17" s="1"/>
  <c r="K648" i="17"/>
  <c r="L648" i="17" s="1"/>
  <c r="M648" i="17"/>
  <c r="N648" i="17"/>
  <c r="O648" i="17" s="1"/>
  <c r="I649" i="17"/>
  <c r="J649" i="17" s="1"/>
  <c r="K649" i="17"/>
  <c r="L649" i="17" s="1"/>
  <c r="M649" i="17"/>
  <c r="N649" i="17"/>
  <c r="O649" i="17" s="1"/>
  <c r="I650" i="17"/>
  <c r="J650" i="17" s="1"/>
  <c r="K650" i="17"/>
  <c r="L650" i="17" s="1"/>
  <c r="M650" i="17"/>
  <c r="N650" i="17"/>
  <c r="O650" i="17" s="1"/>
  <c r="I651" i="17"/>
  <c r="J651" i="17" s="1"/>
  <c r="K651" i="17"/>
  <c r="L651" i="17" s="1"/>
  <c r="M651" i="17"/>
  <c r="N651" i="17"/>
  <c r="O651" i="17" s="1"/>
  <c r="I652" i="17"/>
  <c r="J652" i="17" s="1"/>
  <c r="K652" i="17"/>
  <c r="L652" i="17" s="1"/>
  <c r="M652" i="17"/>
  <c r="N652" i="17"/>
  <c r="O652" i="17" s="1"/>
  <c r="I653" i="17"/>
  <c r="J653" i="17" s="1"/>
  <c r="K653" i="17"/>
  <c r="L653" i="17" s="1"/>
  <c r="M653" i="17"/>
  <c r="N653" i="17"/>
  <c r="O653" i="17" s="1"/>
  <c r="I654" i="17"/>
  <c r="J654" i="17" s="1"/>
  <c r="K654" i="17"/>
  <c r="L654" i="17" s="1"/>
  <c r="M654" i="17"/>
  <c r="N654" i="17"/>
  <c r="O654" i="17" s="1"/>
  <c r="I655" i="17"/>
  <c r="J655" i="17" s="1"/>
  <c r="K655" i="17"/>
  <c r="L655" i="17" s="1"/>
  <c r="M655" i="17"/>
  <c r="N655" i="17"/>
  <c r="O655" i="17" s="1"/>
  <c r="I656" i="17"/>
  <c r="J656" i="17" s="1"/>
  <c r="K656" i="17"/>
  <c r="L656" i="17" s="1"/>
  <c r="M656" i="17"/>
  <c r="N656" i="17"/>
  <c r="O656" i="17" s="1"/>
  <c r="I657" i="17"/>
  <c r="J657" i="17" s="1"/>
  <c r="K657" i="17"/>
  <c r="L657" i="17" s="1"/>
  <c r="M657" i="17"/>
  <c r="N657" i="17"/>
  <c r="O657" i="17" s="1"/>
  <c r="I658" i="17"/>
  <c r="J658" i="17" s="1"/>
  <c r="K658" i="17"/>
  <c r="L658" i="17" s="1"/>
  <c r="M658" i="17"/>
  <c r="N658" i="17"/>
  <c r="O658" i="17" s="1"/>
  <c r="I659" i="17"/>
  <c r="J659" i="17" s="1"/>
  <c r="K659" i="17"/>
  <c r="L659" i="17" s="1"/>
  <c r="M659" i="17"/>
  <c r="N659" i="17"/>
  <c r="O659" i="17" s="1"/>
  <c r="I660" i="17"/>
  <c r="J660" i="17" s="1"/>
  <c r="K660" i="17"/>
  <c r="L660" i="17" s="1"/>
  <c r="M660" i="17"/>
  <c r="N660" i="17"/>
  <c r="O660" i="17" s="1"/>
  <c r="I661" i="17"/>
  <c r="J661" i="17" s="1"/>
  <c r="K661" i="17"/>
  <c r="L661" i="17" s="1"/>
  <c r="M661" i="17"/>
  <c r="N661" i="17"/>
  <c r="O661" i="17" s="1"/>
  <c r="I662" i="17"/>
  <c r="J662" i="17" s="1"/>
  <c r="K662" i="17"/>
  <c r="L662" i="17" s="1"/>
  <c r="M662" i="17"/>
  <c r="N662" i="17"/>
  <c r="O662" i="17" s="1"/>
  <c r="I663" i="17"/>
  <c r="J663" i="17" s="1"/>
  <c r="K663" i="17"/>
  <c r="L663" i="17" s="1"/>
  <c r="M663" i="17"/>
  <c r="N663" i="17"/>
  <c r="O663" i="17" s="1"/>
  <c r="I664" i="17"/>
  <c r="J664" i="17" s="1"/>
  <c r="K664" i="17"/>
  <c r="L664" i="17" s="1"/>
  <c r="M664" i="17"/>
  <c r="N664" i="17"/>
  <c r="O664" i="17" s="1"/>
  <c r="I665" i="17"/>
  <c r="J665" i="17" s="1"/>
  <c r="K665" i="17"/>
  <c r="L665" i="17" s="1"/>
  <c r="M665" i="17"/>
  <c r="N665" i="17"/>
  <c r="O665" i="17" s="1"/>
  <c r="I666" i="17"/>
  <c r="J666" i="17" s="1"/>
  <c r="K666" i="17"/>
  <c r="L666" i="17" s="1"/>
  <c r="M666" i="17"/>
  <c r="N666" i="17"/>
  <c r="O666" i="17" s="1"/>
  <c r="I667" i="17"/>
  <c r="J667" i="17" s="1"/>
  <c r="K667" i="17"/>
  <c r="L667" i="17" s="1"/>
  <c r="M667" i="17"/>
  <c r="N667" i="17"/>
  <c r="O667" i="17" s="1"/>
  <c r="I668" i="17"/>
  <c r="J668" i="17" s="1"/>
  <c r="K668" i="17"/>
  <c r="L668" i="17" s="1"/>
  <c r="M668" i="17"/>
  <c r="N668" i="17"/>
  <c r="O668" i="17" s="1"/>
  <c r="I669" i="17"/>
  <c r="J669" i="17" s="1"/>
  <c r="K669" i="17"/>
  <c r="L669" i="17" s="1"/>
  <c r="M669" i="17"/>
  <c r="N669" i="17"/>
  <c r="O669" i="17" s="1"/>
  <c r="I670" i="17"/>
  <c r="J670" i="17" s="1"/>
  <c r="K670" i="17"/>
  <c r="L670" i="17" s="1"/>
  <c r="M670" i="17"/>
  <c r="N670" i="17"/>
  <c r="O670" i="17" s="1"/>
  <c r="I671" i="17"/>
  <c r="J671" i="17" s="1"/>
  <c r="K671" i="17"/>
  <c r="L671" i="17" s="1"/>
  <c r="M671" i="17"/>
  <c r="N671" i="17"/>
  <c r="O671" i="17" s="1"/>
  <c r="I672" i="17"/>
  <c r="J672" i="17" s="1"/>
  <c r="K672" i="17"/>
  <c r="L672" i="17" s="1"/>
  <c r="M672" i="17"/>
  <c r="N672" i="17"/>
  <c r="O672" i="17" s="1"/>
  <c r="I673" i="17"/>
  <c r="J673" i="17" s="1"/>
  <c r="K673" i="17"/>
  <c r="L673" i="17" s="1"/>
  <c r="M673" i="17"/>
  <c r="N673" i="17"/>
  <c r="O673" i="17" s="1"/>
  <c r="I674" i="17"/>
  <c r="J674" i="17" s="1"/>
  <c r="K674" i="17"/>
  <c r="L674" i="17" s="1"/>
  <c r="M674" i="17"/>
  <c r="N674" i="17"/>
  <c r="O674" i="17" s="1"/>
  <c r="I675" i="17"/>
  <c r="J675" i="17" s="1"/>
  <c r="K675" i="17"/>
  <c r="L675" i="17" s="1"/>
  <c r="M675" i="17"/>
  <c r="N675" i="17"/>
  <c r="O675" i="17" s="1"/>
  <c r="I676" i="17"/>
  <c r="J676" i="17" s="1"/>
  <c r="K676" i="17"/>
  <c r="L676" i="17" s="1"/>
  <c r="M676" i="17"/>
  <c r="N676" i="17"/>
  <c r="O676" i="17" s="1"/>
  <c r="I677" i="17"/>
  <c r="J677" i="17" s="1"/>
  <c r="K677" i="17"/>
  <c r="L677" i="17" s="1"/>
  <c r="M677" i="17"/>
  <c r="N677" i="17"/>
  <c r="O677" i="17" s="1"/>
  <c r="I678" i="17"/>
  <c r="J678" i="17" s="1"/>
  <c r="K678" i="17"/>
  <c r="L678" i="17" s="1"/>
  <c r="M678" i="17"/>
  <c r="N678" i="17"/>
  <c r="O678" i="17" s="1"/>
  <c r="I679" i="17"/>
  <c r="J679" i="17" s="1"/>
  <c r="K679" i="17"/>
  <c r="L679" i="17" s="1"/>
  <c r="M679" i="17"/>
  <c r="N679" i="17"/>
  <c r="O679" i="17" s="1"/>
  <c r="I680" i="17"/>
  <c r="J680" i="17" s="1"/>
  <c r="K680" i="17"/>
  <c r="L680" i="17" s="1"/>
  <c r="M680" i="17"/>
  <c r="N680" i="17"/>
  <c r="O680" i="17" s="1"/>
  <c r="I681" i="17"/>
  <c r="J681" i="17" s="1"/>
  <c r="K681" i="17"/>
  <c r="L681" i="17" s="1"/>
  <c r="M681" i="17"/>
  <c r="N681" i="17"/>
  <c r="O681" i="17" s="1"/>
  <c r="I682" i="17"/>
  <c r="J682" i="17" s="1"/>
  <c r="K682" i="17"/>
  <c r="L682" i="17" s="1"/>
  <c r="M682" i="17"/>
  <c r="N682" i="17"/>
  <c r="O682" i="17" s="1"/>
  <c r="I683" i="17"/>
  <c r="J683" i="17" s="1"/>
  <c r="K683" i="17"/>
  <c r="L683" i="17" s="1"/>
  <c r="M683" i="17"/>
  <c r="N683" i="17"/>
  <c r="O683" i="17" s="1"/>
  <c r="I684" i="17"/>
  <c r="J684" i="17" s="1"/>
  <c r="K684" i="17"/>
  <c r="L684" i="17" s="1"/>
  <c r="M684" i="17"/>
  <c r="N684" i="17"/>
  <c r="O684" i="17" s="1"/>
  <c r="I685" i="17"/>
  <c r="J685" i="17" s="1"/>
  <c r="K685" i="17"/>
  <c r="L685" i="17" s="1"/>
  <c r="M685" i="17"/>
  <c r="N685" i="17"/>
  <c r="O685" i="17" s="1"/>
  <c r="I686" i="17"/>
  <c r="J686" i="17" s="1"/>
  <c r="K686" i="17"/>
  <c r="L686" i="17" s="1"/>
  <c r="M686" i="17"/>
  <c r="N686" i="17"/>
  <c r="O686" i="17" s="1"/>
  <c r="I687" i="17"/>
  <c r="J687" i="17" s="1"/>
  <c r="K687" i="17"/>
  <c r="L687" i="17" s="1"/>
  <c r="M687" i="17"/>
  <c r="N687" i="17"/>
  <c r="O687" i="17" s="1"/>
  <c r="I688" i="17"/>
  <c r="J688" i="17" s="1"/>
  <c r="K688" i="17"/>
  <c r="L688" i="17" s="1"/>
  <c r="M688" i="17"/>
  <c r="N688" i="17"/>
  <c r="O688" i="17" s="1"/>
  <c r="I689" i="17"/>
  <c r="J689" i="17" s="1"/>
  <c r="K689" i="17"/>
  <c r="L689" i="17" s="1"/>
  <c r="M689" i="17"/>
  <c r="N689" i="17"/>
  <c r="O689" i="17" s="1"/>
  <c r="I690" i="17"/>
  <c r="J690" i="17" s="1"/>
  <c r="K690" i="17"/>
  <c r="L690" i="17" s="1"/>
  <c r="M690" i="17"/>
  <c r="N690" i="17"/>
  <c r="O690" i="17" s="1"/>
  <c r="I691" i="17"/>
  <c r="J691" i="17" s="1"/>
  <c r="K691" i="17"/>
  <c r="L691" i="17" s="1"/>
  <c r="M691" i="17"/>
  <c r="N691" i="17"/>
  <c r="O691" i="17" s="1"/>
  <c r="I692" i="17"/>
  <c r="J692" i="17" s="1"/>
  <c r="K692" i="17"/>
  <c r="L692" i="17" s="1"/>
  <c r="M692" i="17"/>
  <c r="N692" i="17"/>
  <c r="O692" i="17" s="1"/>
  <c r="I693" i="17"/>
  <c r="J693" i="17" s="1"/>
  <c r="K693" i="17"/>
  <c r="L693" i="17" s="1"/>
  <c r="M693" i="17"/>
  <c r="N693" i="17"/>
  <c r="O693" i="17" s="1"/>
  <c r="I694" i="17"/>
  <c r="J694" i="17" s="1"/>
  <c r="K694" i="17"/>
  <c r="L694" i="17" s="1"/>
  <c r="M694" i="17"/>
  <c r="N694" i="17"/>
  <c r="O694" i="17" s="1"/>
  <c r="I695" i="17"/>
  <c r="J695" i="17" s="1"/>
  <c r="K695" i="17"/>
  <c r="L695" i="17" s="1"/>
  <c r="M695" i="17"/>
  <c r="N695" i="17"/>
  <c r="O695" i="17" s="1"/>
  <c r="I696" i="17"/>
  <c r="J696" i="17" s="1"/>
  <c r="K696" i="17"/>
  <c r="L696" i="17" s="1"/>
  <c r="M696" i="17"/>
  <c r="N696" i="17"/>
  <c r="O696" i="17" s="1"/>
  <c r="I697" i="17"/>
  <c r="J697" i="17" s="1"/>
  <c r="K697" i="17"/>
  <c r="L697" i="17" s="1"/>
  <c r="M697" i="17"/>
  <c r="N697" i="17"/>
  <c r="O697" i="17" s="1"/>
  <c r="I698" i="17"/>
  <c r="J698" i="17" s="1"/>
  <c r="K698" i="17"/>
  <c r="L698" i="17" s="1"/>
  <c r="M698" i="17"/>
  <c r="N698" i="17"/>
  <c r="O698" i="17" s="1"/>
  <c r="I699" i="17"/>
  <c r="J699" i="17" s="1"/>
  <c r="K699" i="17"/>
  <c r="L699" i="17" s="1"/>
  <c r="M699" i="17"/>
  <c r="N699" i="17"/>
  <c r="O699" i="17" s="1"/>
  <c r="I700" i="17"/>
  <c r="J700" i="17" s="1"/>
  <c r="K700" i="17"/>
  <c r="L700" i="17" s="1"/>
  <c r="M700" i="17"/>
  <c r="N700" i="17"/>
  <c r="O700" i="17" s="1"/>
  <c r="I701" i="17"/>
  <c r="J701" i="17" s="1"/>
  <c r="K701" i="17"/>
  <c r="L701" i="17" s="1"/>
  <c r="M701" i="17"/>
  <c r="N701" i="17"/>
  <c r="O701" i="17" s="1"/>
  <c r="I702" i="17"/>
  <c r="J702" i="17" s="1"/>
  <c r="K702" i="17"/>
  <c r="L702" i="17" s="1"/>
  <c r="M702" i="17"/>
  <c r="N702" i="17"/>
  <c r="O702" i="17" s="1"/>
  <c r="I703" i="17"/>
  <c r="J703" i="17" s="1"/>
  <c r="K703" i="17"/>
  <c r="L703" i="17" s="1"/>
  <c r="M703" i="17"/>
  <c r="N703" i="17"/>
  <c r="O703" i="17" s="1"/>
  <c r="I704" i="17"/>
  <c r="J704" i="17" s="1"/>
  <c r="K704" i="17"/>
  <c r="L704" i="17" s="1"/>
  <c r="M704" i="17"/>
  <c r="N704" i="17"/>
  <c r="O704" i="17" s="1"/>
  <c r="I705" i="17"/>
  <c r="J705" i="17" s="1"/>
  <c r="K705" i="17"/>
  <c r="L705" i="17" s="1"/>
  <c r="M705" i="17"/>
  <c r="N705" i="17"/>
  <c r="O705" i="17" s="1"/>
  <c r="I706" i="17"/>
  <c r="J706" i="17" s="1"/>
  <c r="K706" i="17"/>
  <c r="L706" i="17" s="1"/>
  <c r="M706" i="17"/>
  <c r="N706" i="17"/>
  <c r="O706" i="17" s="1"/>
  <c r="I707" i="17"/>
  <c r="J707" i="17" s="1"/>
  <c r="K707" i="17"/>
  <c r="L707" i="17" s="1"/>
  <c r="M707" i="17"/>
  <c r="N707" i="17"/>
  <c r="O707" i="17" s="1"/>
  <c r="I708" i="17"/>
  <c r="J708" i="17" s="1"/>
  <c r="K708" i="17"/>
  <c r="L708" i="17" s="1"/>
  <c r="M708" i="17"/>
  <c r="N708" i="17"/>
  <c r="O708" i="17" s="1"/>
  <c r="I709" i="17"/>
  <c r="J709" i="17" s="1"/>
  <c r="K709" i="17"/>
  <c r="L709" i="17" s="1"/>
  <c r="M709" i="17"/>
  <c r="N709" i="17"/>
  <c r="O709" i="17" s="1"/>
  <c r="I710" i="17"/>
  <c r="J710" i="17" s="1"/>
  <c r="K710" i="17"/>
  <c r="L710" i="17" s="1"/>
  <c r="M710" i="17"/>
  <c r="N710" i="17"/>
  <c r="O710" i="17" s="1"/>
  <c r="I711" i="17"/>
  <c r="J711" i="17" s="1"/>
  <c r="K711" i="17"/>
  <c r="L711" i="17" s="1"/>
  <c r="M711" i="17"/>
  <c r="N711" i="17"/>
  <c r="O711" i="17" s="1"/>
  <c r="I712" i="17"/>
  <c r="J712" i="17" s="1"/>
  <c r="K712" i="17"/>
  <c r="L712" i="17" s="1"/>
  <c r="M712" i="17"/>
  <c r="N712" i="17"/>
  <c r="O712" i="17" s="1"/>
  <c r="I713" i="17"/>
  <c r="J713" i="17" s="1"/>
  <c r="K713" i="17"/>
  <c r="L713" i="17" s="1"/>
  <c r="M713" i="17"/>
  <c r="N713" i="17"/>
  <c r="O713" i="17" s="1"/>
  <c r="I714" i="17"/>
  <c r="J714" i="17" s="1"/>
  <c r="K714" i="17"/>
  <c r="L714" i="17" s="1"/>
  <c r="M714" i="17"/>
  <c r="N714" i="17"/>
  <c r="O714" i="17" s="1"/>
  <c r="I715" i="17"/>
  <c r="J715" i="17" s="1"/>
  <c r="K715" i="17"/>
  <c r="L715" i="17" s="1"/>
  <c r="M715" i="17"/>
  <c r="N715" i="17"/>
  <c r="O715" i="17" s="1"/>
  <c r="I716" i="17"/>
  <c r="J716" i="17" s="1"/>
  <c r="K716" i="17"/>
  <c r="L716" i="17" s="1"/>
  <c r="M716" i="17"/>
  <c r="N716" i="17"/>
  <c r="O716" i="17" s="1"/>
  <c r="I717" i="17"/>
  <c r="J717" i="17" s="1"/>
  <c r="K717" i="17"/>
  <c r="L717" i="17" s="1"/>
  <c r="M717" i="17"/>
  <c r="N717" i="17"/>
  <c r="O717" i="17" s="1"/>
  <c r="I718" i="17"/>
  <c r="J718" i="17" s="1"/>
  <c r="K718" i="17"/>
  <c r="L718" i="17" s="1"/>
  <c r="M718" i="17"/>
  <c r="N718" i="17"/>
  <c r="O718" i="17" s="1"/>
  <c r="I719" i="17"/>
  <c r="J719" i="17" s="1"/>
  <c r="K719" i="17"/>
  <c r="L719" i="17" s="1"/>
  <c r="M719" i="17"/>
  <c r="N719" i="17"/>
  <c r="O719" i="17" s="1"/>
  <c r="I720" i="17"/>
  <c r="J720" i="17" s="1"/>
  <c r="K720" i="17"/>
  <c r="L720" i="17" s="1"/>
  <c r="M720" i="17"/>
  <c r="N720" i="17"/>
  <c r="O720" i="17" s="1"/>
  <c r="I721" i="17"/>
  <c r="J721" i="17" s="1"/>
  <c r="K721" i="17"/>
  <c r="L721" i="17" s="1"/>
  <c r="M721" i="17"/>
  <c r="N721" i="17"/>
  <c r="O721" i="17" s="1"/>
  <c r="I722" i="17"/>
  <c r="J722" i="17" s="1"/>
  <c r="K722" i="17"/>
  <c r="L722" i="17" s="1"/>
  <c r="M722" i="17"/>
  <c r="N722" i="17"/>
  <c r="O722" i="17" s="1"/>
  <c r="I723" i="17"/>
  <c r="J723" i="17" s="1"/>
  <c r="K723" i="17"/>
  <c r="L723" i="17" s="1"/>
  <c r="M723" i="17"/>
  <c r="N723" i="17"/>
  <c r="O723" i="17" s="1"/>
  <c r="I724" i="17"/>
  <c r="J724" i="17" s="1"/>
  <c r="K724" i="17"/>
  <c r="L724" i="17" s="1"/>
  <c r="M724" i="17"/>
  <c r="N724" i="17"/>
  <c r="O724" i="17" s="1"/>
  <c r="I725" i="17"/>
  <c r="J725" i="17" s="1"/>
  <c r="K725" i="17"/>
  <c r="L725" i="17" s="1"/>
  <c r="M725" i="17"/>
  <c r="N725" i="17"/>
  <c r="O725" i="17" s="1"/>
  <c r="I726" i="17"/>
  <c r="J726" i="17" s="1"/>
  <c r="K726" i="17"/>
  <c r="L726" i="17" s="1"/>
  <c r="M726" i="17"/>
  <c r="N726" i="17"/>
  <c r="O726" i="17" s="1"/>
  <c r="I727" i="17"/>
  <c r="J727" i="17" s="1"/>
  <c r="K727" i="17"/>
  <c r="L727" i="17" s="1"/>
  <c r="M727" i="17"/>
  <c r="N727" i="17"/>
  <c r="O727" i="17" s="1"/>
  <c r="I728" i="17"/>
  <c r="J728" i="17" s="1"/>
  <c r="K728" i="17"/>
  <c r="L728" i="17" s="1"/>
  <c r="M728" i="17"/>
  <c r="N728" i="17"/>
  <c r="O728" i="17" s="1"/>
  <c r="I729" i="17"/>
  <c r="J729" i="17" s="1"/>
  <c r="K729" i="17"/>
  <c r="L729" i="17" s="1"/>
  <c r="M729" i="17"/>
  <c r="N729" i="17"/>
  <c r="O729" i="17" s="1"/>
  <c r="I730" i="17"/>
  <c r="J730" i="17" s="1"/>
  <c r="K730" i="17"/>
  <c r="L730" i="17" s="1"/>
  <c r="M730" i="17"/>
  <c r="N730" i="17"/>
  <c r="O730" i="17" s="1"/>
  <c r="I731" i="17"/>
  <c r="J731" i="17" s="1"/>
  <c r="K731" i="17"/>
  <c r="L731" i="17" s="1"/>
  <c r="M731" i="17"/>
  <c r="N731" i="17"/>
  <c r="O731" i="17" s="1"/>
  <c r="I732" i="17"/>
  <c r="J732" i="17" s="1"/>
  <c r="K732" i="17"/>
  <c r="L732" i="17" s="1"/>
  <c r="M732" i="17"/>
  <c r="N732" i="17"/>
  <c r="O732" i="17" s="1"/>
  <c r="I733" i="17"/>
  <c r="J733" i="17" s="1"/>
  <c r="K733" i="17"/>
  <c r="L733" i="17" s="1"/>
  <c r="M733" i="17"/>
  <c r="N733" i="17"/>
  <c r="O733" i="17" s="1"/>
  <c r="I734" i="17"/>
  <c r="J734" i="17" s="1"/>
  <c r="K734" i="17"/>
  <c r="L734" i="17" s="1"/>
  <c r="M734" i="17"/>
  <c r="N734" i="17"/>
  <c r="O734" i="17" s="1"/>
  <c r="I735" i="17"/>
  <c r="J735" i="17" s="1"/>
  <c r="K735" i="17"/>
  <c r="L735" i="17" s="1"/>
  <c r="M735" i="17"/>
  <c r="N735" i="17"/>
  <c r="O735" i="17" s="1"/>
  <c r="I736" i="17"/>
  <c r="J736" i="17" s="1"/>
  <c r="K736" i="17"/>
  <c r="L736" i="17" s="1"/>
  <c r="M736" i="17"/>
  <c r="N736" i="17"/>
  <c r="O736" i="17" s="1"/>
  <c r="I737" i="17"/>
  <c r="J737" i="17" s="1"/>
  <c r="K737" i="17"/>
  <c r="L737" i="17" s="1"/>
  <c r="M737" i="17"/>
  <c r="N737" i="17"/>
  <c r="O737" i="17" s="1"/>
  <c r="I738" i="17"/>
  <c r="J738" i="17" s="1"/>
  <c r="K738" i="17"/>
  <c r="L738" i="17" s="1"/>
  <c r="M738" i="17"/>
  <c r="N738" i="17"/>
  <c r="O738" i="17" s="1"/>
  <c r="I739" i="17"/>
  <c r="J739" i="17" s="1"/>
  <c r="K739" i="17"/>
  <c r="L739" i="17" s="1"/>
  <c r="M739" i="17"/>
  <c r="N739" i="17"/>
  <c r="O739" i="17" s="1"/>
  <c r="I740" i="17"/>
  <c r="J740" i="17" s="1"/>
  <c r="K740" i="17"/>
  <c r="L740" i="17" s="1"/>
  <c r="M740" i="17"/>
  <c r="N740" i="17"/>
  <c r="O740" i="17" s="1"/>
  <c r="I741" i="17"/>
  <c r="J741" i="17" s="1"/>
  <c r="K741" i="17"/>
  <c r="L741" i="17" s="1"/>
  <c r="M741" i="17"/>
  <c r="N741" i="17"/>
  <c r="O741" i="17" s="1"/>
  <c r="I742" i="17"/>
  <c r="J742" i="17" s="1"/>
  <c r="K742" i="17"/>
  <c r="L742" i="17" s="1"/>
  <c r="M742" i="17"/>
  <c r="N742" i="17"/>
  <c r="O742" i="17" s="1"/>
  <c r="I743" i="17"/>
  <c r="J743" i="17" s="1"/>
  <c r="K743" i="17"/>
  <c r="L743" i="17" s="1"/>
  <c r="M743" i="17"/>
  <c r="N743" i="17"/>
  <c r="O743" i="17" s="1"/>
  <c r="I744" i="17"/>
  <c r="J744" i="17" s="1"/>
  <c r="K744" i="17"/>
  <c r="L744" i="17" s="1"/>
  <c r="M744" i="17"/>
  <c r="N744" i="17"/>
  <c r="O744" i="17" s="1"/>
  <c r="I745" i="17"/>
  <c r="J745" i="17" s="1"/>
  <c r="K745" i="17"/>
  <c r="L745" i="17" s="1"/>
  <c r="M745" i="17"/>
  <c r="N745" i="17"/>
  <c r="O745" i="17" s="1"/>
  <c r="I746" i="17"/>
  <c r="J746" i="17" s="1"/>
  <c r="K746" i="17"/>
  <c r="L746" i="17" s="1"/>
  <c r="M746" i="17"/>
  <c r="N746" i="17"/>
  <c r="O746" i="17" s="1"/>
  <c r="I747" i="17"/>
  <c r="J747" i="17" s="1"/>
  <c r="K747" i="17"/>
  <c r="L747" i="17" s="1"/>
  <c r="M747" i="17"/>
  <c r="N747" i="17"/>
  <c r="O747" i="17" s="1"/>
  <c r="I748" i="17"/>
  <c r="J748" i="17" s="1"/>
  <c r="K748" i="17"/>
  <c r="L748" i="17" s="1"/>
  <c r="M748" i="17"/>
  <c r="N748" i="17"/>
  <c r="O748" i="17" s="1"/>
  <c r="I749" i="17"/>
  <c r="J749" i="17" s="1"/>
  <c r="K749" i="17"/>
  <c r="L749" i="17" s="1"/>
  <c r="M749" i="17"/>
  <c r="N749" i="17"/>
  <c r="O749" i="17" s="1"/>
  <c r="I750" i="17"/>
  <c r="J750" i="17" s="1"/>
  <c r="K750" i="17"/>
  <c r="L750" i="17" s="1"/>
  <c r="M750" i="17"/>
  <c r="N750" i="17"/>
  <c r="O750" i="17" s="1"/>
  <c r="I751" i="17"/>
  <c r="J751" i="17" s="1"/>
  <c r="K751" i="17"/>
  <c r="L751" i="17" s="1"/>
  <c r="M751" i="17"/>
  <c r="N751" i="17"/>
  <c r="O751" i="17" s="1"/>
  <c r="I752" i="17"/>
  <c r="J752" i="17" s="1"/>
  <c r="K752" i="17"/>
  <c r="L752" i="17" s="1"/>
  <c r="M752" i="17"/>
  <c r="N752" i="17"/>
  <c r="O752" i="17" s="1"/>
  <c r="I753" i="17"/>
  <c r="J753" i="17" s="1"/>
  <c r="K753" i="17"/>
  <c r="L753" i="17" s="1"/>
  <c r="M753" i="17"/>
  <c r="N753" i="17"/>
  <c r="O753" i="17" s="1"/>
  <c r="I754" i="17"/>
  <c r="J754" i="17" s="1"/>
  <c r="K754" i="17"/>
  <c r="L754" i="17" s="1"/>
  <c r="M754" i="17"/>
  <c r="N754" i="17"/>
  <c r="O754" i="17" s="1"/>
  <c r="I755" i="17"/>
  <c r="J755" i="17" s="1"/>
  <c r="K755" i="17"/>
  <c r="L755" i="17" s="1"/>
  <c r="M755" i="17"/>
  <c r="N755" i="17"/>
  <c r="O755" i="17" s="1"/>
  <c r="I756" i="17"/>
  <c r="J756" i="17" s="1"/>
  <c r="K756" i="17"/>
  <c r="L756" i="17" s="1"/>
  <c r="M756" i="17"/>
  <c r="N756" i="17"/>
  <c r="O756" i="17" s="1"/>
  <c r="I757" i="17"/>
  <c r="J757" i="17" s="1"/>
  <c r="K757" i="17"/>
  <c r="L757" i="17" s="1"/>
  <c r="M757" i="17"/>
  <c r="N757" i="17"/>
  <c r="O757" i="17" s="1"/>
  <c r="I758" i="17"/>
  <c r="J758" i="17" s="1"/>
  <c r="K758" i="17"/>
  <c r="L758" i="17" s="1"/>
  <c r="M758" i="17"/>
  <c r="N758" i="17"/>
  <c r="O758" i="17" s="1"/>
  <c r="I759" i="17"/>
  <c r="J759" i="17" s="1"/>
  <c r="K759" i="17"/>
  <c r="L759" i="17" s="1"/>
  <c r="M759" i="17"/>
  <c r="N759" i="17"/>
  <c r="O759" i="17" s="1"/>
  <c r="I760" i="17"/>
  <c r="J760" i="17" s="1"/>
  <c r="K760" i="17"/>
  <c r="L760" i="17" s="1"/>
  <c r="M760" i="17"/>
  <c r="N760" i="17"/>
  <c r="O760" i="17" s="1"/>
  <c r="I761" i="17"/>
  <c r="J761" i="17" s="1"/>
  <c r="K761" i="17"/>
  <c r="L761" i="17" s="1"/>
  <c r="M761" i="17"/>
  <c r="N761" i="17"/>
  <c r="O761" i="17" s="1"/>
  <c r="I762" i="17"/>
  <c r="J762" i="17" s="1"/>
  <c r="K762" i="17"/>
  <c r="L762" i="17" s="1"/>
  <c r="M762" i="17"/>
  <c r="N762" i="17"/>
  <c r="O762" i="17" s="1"/>
  <c r="I763" i="17"/>
  <c r="J763" i="17" s="1"/>
  <c r="K763" i="17"/>
  <c r="L763" i="17" s="1"/>
  <c r="M763" i="17"/>
  <c r="N763" i="17"/>
  <c r="O763" i="17" s="1"/>
  <c r="I764" i="17"/>
  <c r="J764" i="17" s="1"/>
  <c r="K764" i="17"/>
  <c r="L764" i="17" s="1"/>
  <c r="M764" i="17"/>
  <c r="N764" i="17"/>
  <c r="O764" i="17" s="1"/>
  <c r="I765" i="17"/>
  <c r="J765" i="17" s="1"/>
  <c r="K765" i="17"/>
  <c r="L765" i="17" s="1"/>
  <c r="M765" i="17"/>
  <c r="N765" i="17"/>
  <c r="O765" i="17" s="1"/>
  <c r="I766" i="17"/>
  <c r="J766" i="17" s="1"/>
  <c r="K766" i="17"/>
  <c r="L766" i="17" s="1"/>
  <c r="M766" i="17"/>
  <c r="N766" i="17"/>
  <c r="O766" i="17" s="1"/>
  <c r="I767" i="17"/>
  <c r="J767" i="17" s="1"/>
  <c r="K767" i="17"/>
  <c r="L767" i="17" s="1"/>
  <c r="M767" i="17"/>
  <c r="N767" i="17"/>
  <c r="O767" i="17" s="1"/>
  <c r="I768" i="17"/>
  <c r="J768" i="17" s="1"/>
  <c r="K768" i="17"/>
  <c r="L768" i="17" s="1"/>
  <c r="M768" i="17"/>
  <c r="N768" i="17"/>
  <c r="O768" i="17" s="1"/>
  <c r="I769" i="17"/>
  <c r="J769" i="17" s="1"/>
  <c r="K769" i="17"/>
  <c r="L769" i="17" s="1"/>
  <c r="M769" i="17"/>
  <c r="N769" i="17"/>
  <c r="O769" i="17" s="1"/>
  <c r="I770" i="17"/>
  <c r="J770" i="17" s="1"/>
  <c r="K770" i="17"/>
  <c r="L770" i="17" s="1"/>
  <c r="M770" i="17"/>
  <c r="N770" i="17"/>
  <c r="O770" i="17" s="1"/>
  <c r="I771" i="17"/>
  <c r="J771" i="17" s="1"/>
  <c r="K771" i="17"/>
  <c r="L771" i="17" s="1"/>
  <c r="M771" i="17"/>
  <c r="N771" i="17"/>
  <c r="O771" i="17" s="1"/>
  <c r="I772" i="17"/>
  <c r="J772" i="17" s="1"/>
  <c r="K772" i="17"/>
  <c r="L772" i="17" s="1"/>
  <c r="M772" i="17"/>
  <c r="N772" i="17"/>
  <c r="O772" i="17" s="1"/>
  <c r="I773" i="17"/>
  <c r="J773" i="17" s="1"/>
  <c r="K773" i="17"/>
  <c r="L773" i="17" s="1"/>
  <c r="M773" i="17"/>
  <c r="N773" i="17"/>
  <c r="O773" i="17" s="1"/>
  <c r="I774" i="17"/>
  <c r="J774" i="17" s="1"/>
  <c r="K774" i="17"/>
  <c r="L774" i="17" s="1"/>
  <c r="M774" i="17"/>
  <c r="N774" i="17"/>
  <c r="O774" i="17" s="1"/>
  <c r="I775" i="17"/>
  <c r="J775" i="17" s="1"/>
  <c r="K775" i="17"/>
  <c r="L775" i="17" s="1"/>
  <c r="M775" i="17"/>
  <c r="N775" i="17"/>
  <c r="O775" i="17" s="1"/>
  <c r="I776" i="17"/>
  <c r="J776" i="17" s="1"/>
  <c r="K776" i="17"/>
  <c r="L776" i="17" s="1"/>
  <c r="M776" i="17"/>
  <c r="N776" i="17"/>
  <c r="O776" i="17" s="1"/>
  <c r="I777" i="17"/>
  <c r="J777" i="17" s="1"/>
  <c r="K777" i="17"/>
  <c r="L777" i="17" s="1"/>
  <c r="M777" i="17"/>
  <c r="N777" i="17"/>
  <c r="O777" i="17" s="1"/>
  <c r="I778" i="17"/>
  <c r="J778" i="17" s="1"/>
  <c r="K778" i="17"/>
  <c r="L778" i="17" s="1"/>
  <c r="M778" i="17"/>
  <c r="N778" i="17"/>
  <c r="O778" i="17" s="1"/>
  <c r="I779" i="17"/>
  <c r="J779" i="17" s="1"/>
  <c r="K779" i="17"/>
  <c r="L779" i="17" s="1"/>
  <c r="M779" i="17"/>
  <c r="N779" i="17"/>
  <c r="O779" i="17" s="1"/>
  <c r="I780" i="17"/>
  <c r="J780" i="17" s="1"/>
  <c r="K780" i="17"/>
  <c r="L780" i="17" s="1"/>
  <c r="M780" i="17"/>
  <c r="N780" i="17"/>
  <c r="O780" i="17" s="1"/>
  <c r="I781" i="17"/>
  <c r="J781" i="17" s="1"/>
  <c r="K781" i="17"/>
  <c r="L781" i="17" s="1"/>
  <c r="M781" i="17"/>
  <c r="N781" i="17"/>
  <c r="O781" i="17" s="1"/>
  <c r="I782" i="17"/>
  <c r="J782" i="17" s="1"/>
  <c r="K782" i="17"/>
  <c r="L782" i="17" s="1"/>
  <c r="M782" i="17"/>
  <c r="N782" i="17"/>
  <c r="O782" i="17" s="1"/>
  <c r="I783" i="17"/>
  <c r="J783" i="17" s="1"/>
  <c r="K783" i="17"/>
  <c r="L783" i="17" s="1"/>
  <c r="M783" i="17"/>
  <c r="N783" i="17"/>
  <c r="O783" i="17" s="1"/>
  <c r="I784" i="17"/>
  <c r="J784" i="17" s="1"/>
  <c r="K784" i="17"/>
  <c r="L784" i="17" s="1"/>
  <c r="M784" i="17"/>
  <c r="N784" i="17"/>
  <c r="O784" i="17" s="1"/>
  <c r="I785" i="17"/>
  <c r="J785" i="17" s="1"/>
  <c r="K785" i="17"/>
  <c r="L785" i="17" s="1"/>
  <c r="M785" i="17"/>
  <c r="N785" i="17"/>
  <c r="O785" i="17" s="1"/>
  <c r="I786" i="17"/>
  <c r="J786" i="17" s="1"/>
  <c r="K786" i="17"/>
  <c r="L786" i="17" s="1"/>
  <c r="M786" i="17"/>
  <c r="N786" i="17"/>
  <c r="O786" i="17" s="1"/>
  <c r="I787" i="17"/>
  <c r="J787" i="17" s="1"/>
  <c r="K787" i="17"/>
  <c r="L787" i="17" s="1"/>
  <c r="M787" i="17"/>
  <c r="N787" i="17"/>
  <c r="O787" i="17" s="1"/>
  <c r="I788" i="17"/>
  <c r="J788" i="17" s="1"/>
  <c r="K788" i="17"/>
  <c r="L788" i="17" s="1"/>
  <c r="M788" i="17"/>
  <c r="N788" i="17"/>
  <c r="O788" i="17" s="1"/>
  <c r="I789" i="17"/>
  <c r="J789" i="17" s="1"/>
  <c r="K789" i="17"/>
  <c r="L789" i="17" s="1"/>
  <c r="M789" i="17"/>
  <c r="N789" i="17"/>
  <c r="O789" i="17" s="1"/>
  <c r="I790" i="17"/>
  <c r="J790" i="17" s="1"/>
  <c r="K790" i="17"/>
  <c r="L790" i="17" s="1"/>
  <c r="M790" i="17"/>
  <c r="N790" i="17"/>
  <c r="O790" i="17" s="1"/>
  <c r="I791" i="17"/>
  <c r="J791" i="17" s="1"/>
  <c r="K791" i="17"/>
  <c r="L791" i="17" s="1"/>
  <c r="M791" i="17"/>
  <c r="N791" i="17"/>
  <c r="O791" i="17" s="1"/>
  <c r="I792" i="17"/>
  <c r="J792" i="17" s="1"/>
  <c r="K792" i="17"/>
  <c r="L792" i="17" s="1"/>
  <c r="M792" i="17"/>
  <c r="N792" i="17"/>
  <c r="O792" i="17" s="1"/>
  <c r="I793" i="17"/>
  <c r="J793" i="17" s="1"/>
  <c r="K793" i="17"/>
  <c r="L793" i="17" s="1"/>
  <c r="M793" i="17"/>
  <c r="N793" i="17"/>
  <c r="O793" i="17" s="1"/>
  <c r="I794" i="17"/>
  <c r="J794" i="17" s="1"/>
  <c r="K794" i="17"/>
  <c r="L794" i="17" s="1"/>
  <c r="M794" i="17"/>
  <c r="N794" i="17"/>
  <c r="O794" i="17" s="1"/>
  <c r="I795" i="17"/>
  <c r="J795" i="17" s="1"/>
  <c r="K795" i="17"/>
  <c r="L795" i="17" s="1"/>
  <c r="M795" i="17"/>
  <c r="N795" i="17"/>
  <c r="O795" i="17" s="1"/>
  <c r="I796" i="17"/>
  <c r="J796" i="17" s="1"/>
  <c r="K796" i="17"/>
  <c r="L796" i="17" s="1"/>
  <c r="M796" i="17"/>
  <c r="N796" i="17"/>
  <c r="O796" i="17" s="1"/>
  <c r="I797" i="17"/>
  <c r="J797" i="17" s="1"/>
  <c r="K797" i="17"/>
  <c r="L797" i="17" s="1"/>
  <c r="M797" i="17"/>
  <c r="N797" i="17"/>
  <c r="O797" i="17" s="1"/>
  <c r="I798" i="17"/>
  <c r="J798" i="17" s="1"/>
  <c r="K798" i="17"/>
  <c r="L798" i="17" s="1"/>
  <c r="M798" i="17"/>
  <c r="N798" i="17"/>
  <c r="O798" i="17" s="1"/>
  <c r="I799" i="17"/>
  <c r="J799" i="17" s="1"/>
  <c r="K799" i="17"/>
  <c r="L799" i="17" s="1"/>
  <c r="M799" i="17"/>
  <c r="N799" i="17"/>
  <c r="O799" i="17" s="1"/>
  <c r="I800" i="17"/>
  <c r="J800" i="17" s="1"/>
  <c r="K800" i="17"/>
  <c r="L800" i="17" s="1"/>
  <c r="M800" i="17"/>
  <c r="N800" i="17"/>
  <c r="O800" i="17" s="1"/>
  <c r="I801" i="17"/>
  <c r="J801" i="17" s="1"/>
  <c r="K801" i="17"/>
  <c r="L801" i="17" s="1"/>
  <c r="M801" i="17"/>
  <c r="N801" i="17"/>
  <c r="O801" i="17" s="1"/>
  <c r="I802" i="17"/>
  <c r="J802" i="17" s="1"/>
  <c r="K802" i="17"/>
  <c r="L802" i="17" s="1"/>
  <c r="M802" i="17"/>
  <c r="N802" i="17"/>
  <c r="O802" i="17" s="1"/>
  <c r="I803" i="17"/>
  <c r="J803" i="17" s="1"/>
  <c r="K803" i="17"/>
  <c r="L803" i="17" s="1"/>
  <c r="M803" i="17"/>
  <c r="N803" i="17"/>
  <c r="O803" i="17" s="1"/>
  <c r="I804" i="17"/>
  <c r="J804" i="17" s="1"/>
  <c r="K804" i="17"/>
  <c r="L804" i="17" s="1"/>
  <c r="M804" i="17"/>
  <c r="N804" i="17"/>
  <c r="O804" i="17" s="1"/>
  <c r="I805" i="17"/>
  <c r="J805" i="17" s="1"/>
  <c r="K805" i="17"/>
  <c r="L805" i="17" s="1"/>
  <c r="M805" i="17"/>
  <c r="N805" i="17"/>
  <c r="O805" i="17" s="1"/>
  <c r="I806" i="17"/>
  <c r="J806" i="17" s="1"/>
  <c r="K806" i="17"/>
  <c r="L806" i="17" s="1"/>
  <c r="M806" i="17"/>
  <c r="N806" i="17"/>
  <c r="O806" i="17" s="1"/>
  <c r="I807" i="17"/>
  <c r="J807" i="17" s="1"/>
  <c r="K807" i="17"/>
  <c r="L807" i="17" s="1"/>
  <c r="M807" i="17"/>
  <c r="N807" i="17"/>
  <c r="O807" i="17" s="1"/>
  <c r="I808" i="17"/>
  <c r="J808" i="17" s="1"/>
  <c r="K808" i="17"/>
  <c r="L808" i="17" s="1"/>
  <c r="M808" i="17"/>
  <c r="N808" i="17"/>
  <c r="O808" i="17" s="1"/>
  <c r="I809" i="17"/>
  <c r="J809" i="17" s="1"/>
  <c r="K809" i="17"/>
  <c r="L809" i="17" s="1"/>
  <c r="M809" i="17"/>
  <c r="N809" i="17"/>
  <c r="O809" i="17" s="1"/>
  <c r="I810" i="17"/>
  <c r="J810" i="17" s="1"/>
  <c r="K810" i="17"/>
  <c r="L810" i="17" s="1"/>
  <c r="M810" i="17"/>
  <c r="N810" i="17"/>
  <c r="O810" i="17" s="1"/>
  <c r="I811" i="17"/>
  <c r="J811" i="17" s="1"/>
  <c r="K811" i="17"/>
  <c r="L811" i="17" s="1"/>
  <c r="M811" i="17"/>
  <c r="N811" i="17"/>
  <c r="O811" i="17" s="1"/>
  <c r="I812" i="17"/>
  <c r="J812" i="17" s="1"/>
  <c r="K812" i="17"/>
  <c r="L812" i="17" s="1"/>
  <c r="M812" i="17"/>
  <c r="N812" i="17"/>
  <c r="O812" i="17" s="1"/>
  <c r="I813" i="17"/>
  <c r="J813" i="17" s="1"/>
  <c r="K813" i="17"/>
  <c r="L813" i="17" s="1"/>
  <c r="M813" i="17"/>
  <c r="N813" i="17"/>
  <c r="O813" i="17" s="1"/>
  <c r="I814" i="17"/>
  <c r="J814" i="17" s="1"/>
  <c r="K814" i="17"/>
  <c r="L814" i="17" s="1"/>
  <c r="M814" i="17"/>
  <c r="N814" i="17"/>
  <c r="O814" i="17" s="1"/>
  <c r="I815" i="17"/>
  <c r="J815" i="17" s="1"/>
  <c r="K815" i="17"/>
  <c r="L815" i="17" s="1"/>
  <c r="M815" i="17"/>
  <c r="N815" i="17"/>
  <c r="O815" i="17" s="1"/>
  <c r="I816" i="17"/>
  <c r="J816" i="17" s="1"/>
  <c r="K816" i="17"/>
  <c r="L816" i="17" s="1"/>
  <c r="M816" i="17"/>
  <c r="N816" i="17"/>
  <c r="O816" i="17" s="1"/>
  <c r="I817" i="17"/>
  <c r="J817" i="17" s="1"/>
  <c r="K817" i="17"/>
  <c r="L817" i="17" s="1"/>
  <c r="M817" i="17"/>
  <c r="N817" i="17"/>
  <c r="O817" i="17" s="1"/>
  <c r="I818" i="17"/>
  <c r="J818" i="17" s="1"/>
  <c r="K818" i="17"/>
  <c r="L818" i="17" s="1"/>
  <c r="M818" i="17"/>
  <c r="N818" i="17"/>
  <c r="O818" i="17" s="1"/>
  <c r="I819" i="17"/>
  <c r="J819" i="17" s="1"/>
  <c r="K819" i="17"/>
  <c r="L819" i="17" s="1"/>
  <c r="M819" i="17"/>
  <c r="N819" i="17"/>
  <c r="O819" i="17" s="1"/>
  <c r="I820" i="17"/>
  <c r="J820" i="17" s="1"/>
  <c r="K820" i="17"/>
  <c r="L820" i="17" s="1"/>
  <c r="M820" i="17"/>
  <c r="N820" i="17"/>
  <c r="O820" i="17" s="1"/>
  <c r="I821" i="17"/>
  <c r="J821" i="17" s="1"/>
  <c r="K821" i="17"/>
  <c r="L821" i="17" s="1"/>
  <c r="M821" i="17"/>
  <c r="N821" i="17"/>
  <c r="O821" i="17" s="1"/>
  <c r="I822" i="17"/>
  <c r="J822" i="17" s="1"/>
  <c r="K822" i="17"/>
  <c r="L822" i="17" s="1"/>
  <c r="M822" i="17"/>
  <c r="N822" i="17"/>
  <c r="O822" i="17" s="1"/>
  <c r="I823" i="17"/>
  <c r="J823" i="17" s="1"/>
  <c r="K823" i="17"/>
  <c r="L823" i="17" s="1"/>
  <c r="M823" i="17"/>
  <c r="N823" i="17"/>
  <c r="O823" i="17" s="1"/>
  <c r="I824" i="17"/>
  <c r="J824" i="17" s="1"/>
  <c r="K824" i="17"/>
  <c r="L824" i="17" s="1"/>
  <c r="M824" i="17"/>
  <c r="N824" i="17"/>
  <c r="O824" i="17" s="1"/>
  <c r="I825" i="17"/>
  <c r="J825" i="17" s="1"/>
  <c r="K825" i="17"/>
  <c r="L825" i="17" s="1"/>
  <c r="M825" i="17"/>
  <c r="N825" i="17"/>
  <c r="O825" i="17" s="1"/>
  <c r="I826" i="17"/>
  <c r="J826" i="17" s="1"/>
  <c r="K826" i="17"/>
  <c r="L826" i="17" s="1"/>
  <c r="M826" i="17"/>
  <c r="N826" i="17"/>
  <c r="O826" i="17" s="1"/>
  <c r="I827" i="17"/>
  <c r="J827" i="17" s="1"/>
  <c r="K827" i="17"/>
  <c r="L827" i="17" s="1"/>
  <c r="M827" i="17"/>
  <c r="N827" i="17"/>
  <c r="O827" i="17" s="1"/>
  <c r="I828" i="17"/>
  <c r="J828" i="17" s="1"/>
  <c r="K828" i="17"/>
  <c r="L828" i="17" s="1"/>
  <c r="M828" i="17"/>
  <c r="N828" i="17"/>
  <c r="O828" i="17" s="1"/>
  <c r="I829" i="17"/>
  <c r="J829" i="17" s="1"/>
  <c r="K829" i="17"/>
  <c r="L829" i="17" s="1"/>
  <c r="M829" i="17"/>
  <c r="N829" i="17"/>
  <c r="O829" i="17" s="1"/>
  <c r="I830" i="17"/>
  <c r="J830" i="17" s="1"/>
  <c r="K830" i="17"/>
  <c r="L830" i="17" s="1"/>
  <c r="M830" i="17"/>
  <c r="N830" i="17"/>
  <c r="O830" i="17" s="1"/>
  <c r="I831" i="17"/>
  <c r="J831" i="17" s="1"/>
  <c r="K831" i="17"/>
  <c r="L831" i="17" s="1"/>
  <c r="M831" i="17"/>
  <c r="N831" i="17"/>
  <c r="O831" i="17" s="1"/>
  <c r="I832" i="17"/>
  <c r="J832" i="17" s="1"/>
  <c r="K832" i="17"/>
  <c r="L832" i="17" s="1"/>
  <c r="M832" i="17"/>
  <c r="N832" i="17"/>
  <c r="O832" i="17" s="1"/>
  <c r="I833" i="17"/>
  <c r="J833" i="17" s="1"/>
  <c r="K833" i="17"/>
  <c r="L833" i="17" s="1"/>
  <c r="M833" i="17"/>
  <c r="N833" i="17"/>
  <c r="O833" i="17" s="1"/>
  <c r="I834" i="17"/>
  <c r="J834" i="17" s="1"/>
  <c r="K834" i="17"/>
  <c r="L834" i="17" s="1"/>
  <c r="M834" i="17"/>
  <c r="N834" i="17"/>
  <c r="O834" i="17" s="1"/>
  <c r="I835" i="17"/>
  <c r="J835" i="17" s="1"/>
  <c r="K835" i="17"/>
  <c r="L835" i="17" s="1"/>
  <c r="M835" i="17"/>
  <c r="N835" i="17"/>
  <c r="O835" i="17" s="1"/>
  <c r="I836" i="17"/>
  <c r="J836" i="17" s="1"/>
  <c r="K836" i="17"/>
  <c r="L836" i="17" s="1"/>
  <c r="M836" i="17"/>
  <c r="N836" i="17"/>
  <c r="O836" i="17" s="1"/>
  <c r="I837" i="17"/>
  <c r="J837" i="17" s="1"/>
  <c r="K837" i="17"/>
  <c r="L837" i="17" s="1"/>
  <c r="M837" i="17"/>
  <c r="N837" i="17"/>
  <c r="O837" i="17" s="1"/>
  <c r="I838" i="17"/>
  <c r="J838" i="17" s="1"/>
  <c r="K838" i="17"/>
  <c r="L838" i="17" s="1"/>
  <c r="M838" i="17"/>
  <c r="N838" i="17"/>
  <c r="O838" i="17" s="1"/>
  <c r="I839" i="17"/>
  <c r="J839" i="17" s="1"/>
  <c r="K839" i="17"/>
  <c r="L839" i="17" s="1"/>
  <c r="M839" i="17"/>
  <c r="N839" i="17"/>
  <c r="O839" i="17" s="1"/>
  <c r="I840" i="17"/>
  <c r="J840" i="17" s="1"/>
  <c r="K840" i="17"/>
  <c r="L840" i="17" s="1"/>
  <c r="M840" i="17"/>
  <c r="N840" i="17"/>
  <c r="O840" i="17" s="1"/>
  <c r="I841" i="17"/>
  <c r="J841" i="17" s="1"/>
  <c r="K841" i="17"/>
  <c r="L841" i="17" s="1"/>
  <c r="M841" i="17"/>
  <c r="N841" i="17"/>
  <c r="O841" i="17" s="1"/>
  <c r="I842" i="17"/>
  <c r="J842" i="17" s="1"/>
  <c r="K842" i="17"/>
  <c r="L842" i="17" s="1"/>
  <c r="M842" i="17"/>
  <c r="N842" i="17"/>
  <c r="O842" i="17" s="1"/>
  <c r="I843" i="17"/>
  <c r="J843" i="17" s="1"/>
  <c r="K843" i="17"/>
  <c r="L843" i="17" s="1"/>
  <c r="M843" i="17"/>
  <c r="N843" i="17"/>
  <c r="O843" i="17" s="1"/>
  <c r="I844" i="17"/>
  <c r="J844" i="17" s="1"/>
  <c r="K844" i="17"/>
  <c r="L844" i="17" s="1"/>
  <c r="M844" i="17"/>
  <c r="N844" i="17"/>
  <c r="O844" i="17" s="1"/>
  <c r="I845" i="17"/>
  <c r="J845" i="17" s="1"/>
  <c r="K845" i="17"/>
  <c r="L845" i="17" s="1"/>
  <c r="M845" i="17"/>
  <c r="N845" i="17"/>
  <c r="O845" i="17" s="1"/>
  <c r="I846" i="17"/>
  <c r="J846" i="17" s="1"/>
  <c r="K846" i="17"/>
  <c r="L846" i="17" s="1"/>
  <c r="M846" i="17"/>
  <c r="N846" i="17"/>
  <c r="O846" i="17" s="1"/>
  <c r="I847" i="17"/>
  <c r="J847" i="17" s="1"/>
  <c r="K847" i="17"/>
  <c r="L847" i="17" s="1"/>
  <c r="M847" i="17"/>
  <c r="N847" i="17"/>
  <c r="O847" i="17" s="1"/>
  <c r="I848" i="17"/>
  <c r="J848" i="17" s="1"/>
  <c r="K848" i="17"/>
  <c r="L848" i="17" s="1"/>
  <c r="M848" i="17"/>
  <c r="N848" i="17"/>
  <c r="O848" i="17" s="1"/>
  <c r="I849" i="17"/>
  <c r="J849" i="17" s="1"/>
  <c r="K849" i="17"/>
  <c r="L849" i="17" s="1"/>
  <c r="M849" i="17"/>
  <c r="N849" i="17"/>
  <c r="O849" i="17" s="1"/>
  <c r="I850" i="17"/>
  <c r="J850" i="17" s="1"/>
  <c r="K850" i="17"/>
  <c r="L850" i="17" s="1"/>
  <c r="M850" i="17"/>
  <c r="N850" i="17"/>
  <c r="O850" i="17" s="1"/>
  <c r="I851" i="17"/>
  <c r="J851" i="17" s="1"/>
  <c r="K851" i="17"/>
  <c r="L851" i="17" s="1"/>
  <c r="M851" i="17"/>
  <c r="N851" i="17"/>
  <c r="O851" i="17" s="1"/>
  <c r="I852" i="17"/>
  <c r="J852" i="17" s="1"/>
  <c r="K852" i="17"/>
  <c r="L852" i="17" s="1"/>
  <c r="M852" i="17"/>
  <c r="N852" i="17"/>
  <c r="O852" i="17" s="1"/>
  <c r="I853" i="17"/>
  <c r="J853" i="17" s="1"/>
  <c r="K853" i="17"/>
  <c r="L853" i="17" s="1"/>
  <c r="M853" i="17"/>
  <c r="N853" i="17"/>
  <c r="O853" i="17" s="1"/>
  <c r="I854" i="17"/>
  <c r="J854" i="17" s="1"/>
  <c r="K854" i="17"/>
  <c r="L854" i="17" s="1"/>
  <c r="M854" i="17"/>
  <c r="N854" i="17"/>
  <c r="O854" i="17" s="1"/>
  <c r="I855" i="17"/>
  <c r="J855" i="17" s="1"/>
  <c r="K855" i="17"/>
  <c r="L855" i="17" s="1"/>
  <c r="M855" i="17"/>
  <c r="N855" i="17"/>
  <c r="O855" i="17" s="1"/>
  <c r="I856" i="17"/>
  <c r="J856" i="17" s="1"/>
  <c r="K856" i="17"/>
  <c r="L856" i="17" s="1"/>
  <c r="M856" i="17"/>
  <c r="N856" i="17"/>
  <c r="O856" i="17" s="1"/>
  <c r="I857" i="17"/>
  <c r="J857" i="17" s="1"/>
  <c r="K857" i="17"/>
  <c r="L857" i="17" s="1"/>
  <c r="M857" i="17"/>
  <c r="N857" i="17"/>
  <c r="O857" i="17" s="1"/>
  <c r="I858" i="17"/>
  <c r="J858" i="17" s="1"/>
  <c r="K858" i="17"/>
  <c r="L858" i="17" s="1"/>
  <c r="M858" i="17"/>
  <c r="N858" i="17"/>
  <c r="O858" i="17" s="1"/>
  <c r="I859" i="17"/>
  <c r="J859" i="17" s="1"/>
  <c r="K859" i="17"/>
  <c r="L859" i="17" s="1"/>
  <c r="M859" i="17"/>
  <c r="N859" i="17"/>
  <c r="O859" i="17" s="1"/>
  <c r="I860" i="17"/>
  <c r="J860" i="17" s="1"/>
  <c r="K860" i="17"/>
  <c r="L860" i="17" s="1"/>
  <c r="M860" i="17"/>
  <c r="N860" i="17"/>
  <c r="O860" i="17" s="1"/>
  <c r="I861" i="17"/>
  <c r="J861" i="17" s="1"/>
  <c r="K861" i="17"/>
  <c r="L861" i="17" s="1"/>
  <c r="M861" i="17"/>
  <c r="N861" i="17"/>
  <c r="O861" i="17" s="1"/>
  <c r="I862" i="17"/>
  <c r="J862" i="17" s="1"/>
  <c r="K862" i="17"/>
  <c r="L862" i="17" s="1"/>
  <c r="M862" i="17"/>
  <c r="N862" i="17"/>
  <c r="O862" i="17" s="1"/>
  <c r="I863" i="17"/>
  <c r="J863" i="17" s="1"/>
  <c r="K863" i="17"/>
  <c r="L863" i="17" s="1"/>
  <c r="M863" i="17"/>
  <c r="N863" i="17"/>
  <c r="O863" i="17" s="1"/>
  <c r="I864" i="17"/>
  <c r="J864" i="17" s="1"/>
  <c r="K864" i="17"/>
  <c r="L864" i="17" s="1"/>
  <c r="M864" i="17"/>
  <c r="N864" i="17"/>
  <c r="O864" i="17" s="1"/>
  <c r="I865" i="17"/>
  <c r="J865" i="17" s="1"/>
  <c r="K865" i="17"/>
  <c r="L865" i="17" s="1"/>
  <c r="M865" i="17"/>
  <c r="N865" i="17"/>
  <c r="O865" i="17" s="1"/>
  <c r="I866" i="17"/>
  <c r="J866" i="17" s="1"/>
  <c r="K866" i="17"/>
  <c r="L866" i="17" s="1"/>
  <c r="M866" i="17"/>
  <c r="N866" i="17"/>
  <c r="O866" i="17" s="1"/>
  <c r="I867" i="17"/>
  <c r="J867" i="17" s="1"/>
  <c r="K867" i="17"/>
  <c r="L867" i="17" s="1"/>
  <c r="M867" i="17"/>
  <c r="N867" i="17"/>
  <c r="O867" i="17" s="1"/>
  <c r="I868" i="17"/>
  <c r="J868" i="17" s="1"/>
  <c r="K868" i="17"/>
  <c r="L868" i="17" s="1"/>
  <c r="M868" i="17"/>
  <c r="N868" i="17"/>
  <c r="O868" i="17" s="1"/>
  <c r="I869" i="17"/>
  <c r="J869" i="17" s="1"/>
  <c r="K869" i="17"/>
  <c r="L869" i="17" s="1"/>
  <c r="M869" i="17"/>
  <c r="N869" i="17"/>
  <c r="O869" i="17" s="1"/>
  <c r="I870" i="17"/>
  <c r="J870" i="17" s="1"/>
  <c r="K870" i="17"/>
  <c r="L870" i="17" s="1"/>
  <c r="M870" i="17"/>
  <c r="N870" i="17"/>
  <c r="O870" i="17" s="1"/>
  <c r="I871" i="17"/>
  <c r="J871" i="17" s="1"/>
  <c r="K871" i="17"/>
  <c r="L871" i="17" s="1"/>
  <c r="M871" i="17"/>
  <c r="N871" i="17"/>
  <c r="O871" i="17" s="1"/>
  <c r="I872" i="17"/>
  <c r="J872" i="17" s="1"/>
  <c r="K872" i="17"/>
  <c r="L872" i="17" s="1"/>
  <c r="M872" i="17"/>
  <c r="N872" i="17"/>
  <c r="O872" i="17" s="1"/>
  <c r="I873" i="17"/>
  <c r="J873" i="17" s="1"/>
  <c r="K873" i="17"/>
  <c r="L873" i="17" s="1"/>
  <c r="M873" i="17"/>
  <c r="N873" i="17"/>
  <c r="O873" i="17" s="1"/>
  <c r="I874" i="17"/>
  <c r="J874" i="17" s="1"/>
  <c r="K874" i="17"/>
  <c r="L874" i="17" s="1"/>
  <c r="M874" i="17"/>
  <c r="N874" i="17"/>
  <c r="O874" i="17" s="1"/>
  <c r="I875" i="17"/>
  <c r="J875" i="17" s="1"/>
  <c r="K875" i="17"/>
  <c r="L875" i="17" s="1"/>
  <c r="M875" i="17"/>
  <c r="N875" i="17"/>
  <c r="O875" i="17" s="1"/>
  <c r="I876" i="17"/>
  <c r="J876" i="17" s="1"/>
  <c r="K876" i="17"/>
  <c r="L876" i="17" s="1"/>
  <c r="M876" i="17"/>
  <c r="N876" i="17"/>
  <c r="O876" i="17" s="1"/>
  <c r="I877" i="17"/>
  <c r="J877" i="17" s="1"/>
  <c r="K877" i="17"/>
  <c r="L877" i="17" s="1"/>
  <c r="M877" i="17"/>
  <c r="N877" i="17"/>
  <c r="O877" i="17" s="1"/>
  <c r="I878" i="17"/>
  <c r="J878" i="17" s="1"/>
  <c r="K878" i="17"/>
  <c r="L878" i="17" s="1"/>
  <c r="M878" i="17"/>
  <c r="N878" i="17"/>
  <c r="O878" i="17" s="1"/>
  <c r="I879" i="17"/>
  <c r="J879" i="17" s="1"/>
  <c r="K879" i="17"/>
  <c r="L879" i="17" s="1"/>
  <c r="M879" i="17"/>
  <c r="N879" i="17"/>
  <c r="O879" i="17" s="1"/>
  <c r="I880" i="17"/>
  <c r="J880" i="17" s="1"/>
  <c r="K880" i="17"/>
  <c r="L880" i="17" s="1"/>
  <c r="M880" i="17"/>
  <c r="N880" i="17"/>
  <c r="O880" i="17" s="1"/>
  <c r="I881" i="17"/>
  <c r="J881" i="17" s="1"/>
  <c r="K881" i="17"/>
  <c r="L881" i="17" s="1"/>
  <c r="M881" i="17"/>
  <c r="N881" i="17"/>
  <c r="O881" i="17" s="1"/>
  <c r="I882" i="17"/>
  <c r="J882" i="17" s="1"/>
  <c r="K882" i="17"/>
  <c r="L882" i="17" s="1"/>
  <c r="M882" i="17"/>
  <c r="N882" i="17"/>
  <c r="O882" i="17" s="1"/>
  <c r="I883" i="17"/>
  <c r="J883" i="17" s="1"/>
  <c r="K883" i="17"/>
  <c r="L883" i="17" s="1"/>
  <c r="M883" i="17"/>
  <c r="N883" i="17"/>
  <c r="O883" i="17" s="1"/>
  <c r="I884" i="17"/>
  <c r="J884" i="17" s="1"/>
  <c r="K884" i="17"/>
  <c r="L884" i="17" s="1"/>
  <c r="M884" i="17"/>
  <c r="N884" i="17"/>
  <c r="O884" i="17" s="1"/>
  <c r="I885" i="17"/>
  <c r="J885" i="17" s="1"/>
  <c r="K885" i="17"/>
  <c r="L885" i="17" s="1"/>
  <c r="M885" i="17"/>
  <c r="N885" i="17"/>
  <c r="O885" i="17" s="1"/>
  <c r="I886" i="17"/>
  <c r="J886" i="17" s="1"/>
  <c r="K886" i="17"/>
  <c r="L886" i="17" s="1"/>
  <c r="M886" i="17"/>
  <c r="N886" i="17"/>
  <c r="O886" i="17" s="1"/>
  <c r="I887" i="17"/>
  <c r="J887" i="17" s="1"/>
  <c r="K887" i="17"/>
  <c r="L887" i="17" s="1"/>
  <c r="M887" i="17"/>
  <c r="N887" i="17"/>
  <c r="O887" i="17" s="1"/>
  <c r="I888" i="17"/>
  <c r="J888" i="17" s="1"/>
  <c r="K888" i="17"/>
  <c r="L888" i="17" s="1"/>
  <c r="M888" i="17"/>
  <c r="N888" i="17"/>
  <c r="O888" i="17" s="1"/>
  <c r="I889" i="17"/>
  <c r="J889" i="17" s="1"/>
  <c r="K889" i="17"/>
  <c r="L889" i="17" s="1"/>
  <c r="M889" i="17"/>
  <c r="N889" i="17"/>
  <c r="O889" i="17" s="1"/>
  <c r="I890" i="17"/>
  <c r="J890" i="17" s="1"/>
  <c r="K890" i="17"/>
  <c r="L890" i="17" s="1"/>
  <c r="M890" i="17"/>
  <c r="N890" i="17"/>
  <c r="O890" i="17" s="1"/>
  <c r="I891" i="17"/>
  <c r="J891" i="17" s="1"/>
  <c r="K891" i="17"/>
  <c r="L891" i="17" s="1"/>
  <c r="M891" i="17"/>
  <c r="N891" i="17"/>
  <c r="O891" i="17" s="1"/>
  <c r="I892" i="17"/>
  <c r="J892" i="17" s="1"/>
  <c r="K892" i="17"/>
  <c r="L892" i="17" s="1"/>
  <c r="M892" i="17"/>
  <c r="N892" i="17"/>
  <c r="O892" i="17" s="1"/>
  <c r="I893" i="17"/>
  <c r="J893" i="17" s="1"/>
  <c r="K893" i="17"/>
  <c r="L893" i="17" s="1"/>
  <c r="M893" i="17"/>
  <c r="N893" i="17"/>
  <c r="O893" i="17" s="1"/>
  <c r="I894" i="17"/>
  <c r="J894" i="17" s="1"/>
  <c r="K894" i="17"/>
  <c r="L894" i="17" s="1"/>
  <c r="M894" i="17"/>
  <c r="N894" i="17"/>
  <c r="O894" i="17" s="1"/>
  <c r="I895" i="17"/>
  <c r="J895" i="17" s="1"/>
  <c r="K895" i="17"/>
  <c r="L895" i="17" s="1"/>
  <c r="M895" i="17"/>
  <c r="N895" i="17"/>
  <c r="O895" i="17" s="1"/>
  <c r="I896" i="17"/>
  <c r="J896" i="17" s="1"/>
  <c r="K896" i="17"/>
  <c r="L896" i="17" s="1"/>
  <c r="M896" i="17"/>
  <c r="N896" i="17"/>
  <c r="O896" i="17" s="1"/>
  <c r="I897" i="17"/>
  <c r="J897" i="17" s="1"/>
  <c r="K897" i="17"/>
  <c r="L897" i="17" s="1"/>
  <c r="M897" i="17"/>
  <c r="N897" i="17"/>
  <c r="O897" i="17" s="1"/>
  <c r="I898" i="17"/>
  <c r="J898" i="17" s="1"/>
  <c r="K898" i="17"/>
  <c r="L898" i="17" s="1"/>
  <c r="M898" i="17"/>
  <c r="N898" i="17"/>
  <c r="O898" i="17" s="1"/>
  <c r="I899" i="17"/>
  <c r="J899" i="17" s="1"/>
  <c r="K899" i="17"/>
  <c r="L899" i="17" s="1"/>
  <c r="M899" i="17"/>
  <c r="N899" i="17"/>
  <c r="O899" i="17" s="1"/>
  <c r="I900" i="17"/>
  <c r="J900" i="17" s="1"/>
  <c r="K900" i="17"/>
  <c r="L900" i="17" s="1"/>
  <c r="M900" i="17"/>
  <c r="N900" i="17"/>
  <c r="O900" i="17" s="1"/>
  <c r="I901" i="17"/>
  <c r="J901" i="17" s="1"/>
  <c r="K901" i="17"/>
  <c r="L901" i="17" s="1"/>
  <c r="M901" i="17"/>
  <c r="N901" i="17"/>
  <c r="O901" i="17" s="1"/>
  <c r="I902" i="17"/>
  <c r="J902" i="17" s="1"/>
  <c r="K902" i="17"/>
  <c r="L902" i="17" s="1"/>
  <c r="M902" i="17"/>
  <c r="N902" i="17"/>
  <c r="O902" i="17" s="1"/>
  <c r="I903" i="17"/>
  <c r="J903" i="17" s="1"/>
  <c r="K903" i="17"/>
  <c r="L903" i="17" s="1"/>
  <c r="M903" i="17"/>
  <c r="N903" i="17"/>
  <c r="O903" i="17" s="1"/>
  <c r="I904" i="17"/>
  <c r="J904" i="17" s="1"/>
  <c r="K904" i="17"/>
  <c r="L904" i="17" s="1"/>
  <c r="M904" i="17"/>
  <c r="N904" i="17"/>
  <c r="O904" i="17" s="1"/>
  <c r="I905" i="17"/>
  <c r="J905" i="17" s="1"/>
  <c r="K905" i="17"/>
  <c r="L905" i="17" s="1"/>
  <c r="M905" i="17"/>
  <c r="N905" i="17"/>
  <c r="O905" i="17" s="1"/>
  <c r="I906" i="17"/>
  <c r="J906" i="17" s="1"/>
  <c r="K906" i="17"/>
  <c r="L906" i="17" s="1"/>
  <c r="M906" i="17"/>
  <c r="N906" i="17"/>
  <c r="O906" i="17" s="1"/>
  <c r="I907" i="17"/>
  <c r="J907" i="17" s="1"/>
  <c r="K907" i="17"/>
  <c r="L907" i="17" s="1"/>
  <c r="M907" i="17"/>
  <c r="N907" i="17"/>
  <c r="O907" i="17" s="1"/>
  <c r="I908" i="17"/>
  <c r="J908" i="17" s="1"/>
  <c r="K908" i="17"/>
  <c r="L908" i="17" s="1"/>
  <c r="M908" i="17"/>
  <c r="N908" i="17"/>
  <c r="O908" i="17" s="1"/>
  <c r="I909" i="17"/>
  <c r="J909" i="17" s="1"/>
  <c r="K909" i="17"/>
  <c r="L909" i="17" s="1"/>
  <c r="M909" i="17"/>
  <c r="N909" i="17"/>
  <c r="O909" i="17" s="1"/>
  <c r="I910" i="17"/>
  <c r="J910" i="17" s="1"/>
  <c r="K910" i="17"/>
  <c r="L910" i="17" s="1"/>
  <c r="M910" i="17"/>
  <c r="N910" i="17"/>
  <c r="O910" i="17" s="1"/>
  <c r="I911" i="17"/>
  <c r="J911" i="17" s="1"/>
  <c r="K911" i="17"/>
  <c r="L911" i="17" s="1"/>
  <c r="M911" i="17"/>
  <c r="N911" i="17"/>
  <c r="O911" i="17" s="1"/>
  <c r="I912" i="17"/>
  <c r="J912" i="17" s="1"/>
  <c r="K912" i="17"/>
  <c r="L912" i="17" s="1"/>
  <c r="M912" i="17"/>
  <c r="N912" i="17"/>
  <c r="O912" i="17" s="1"/>
  <c r="I913" i="17"/>
  <c r="J913" i="17" s="1"/>
  <c r="K913" i="17"/>
  <c r="L913" i="17" s="1"/>
  <c r="M913" i="17"/>
  <c r="N913" i="17"/>
  <c r="O913" i="17" s="1"/>
  <c r="I914" i="17"/>
  <c r="J914" i="17" s="1"/>
  <c r="K914" i="17"/>
  <c r="L914" i="17" s="1"/>
  <c r="M914" i="17"/>
  <c r="N914" i="17"/>
  <c r="O914" i="17" s="1"/>
  <c r="I915" i="17"/>
  <c r="J915" i="17" s="1"/>
  <c r="K915" i="17"/>
  <c r="L915" i="17" s="1"/>
  <c r="M915" i="17"/>
  <c r="N915" i="17"/>
  <c r="O915" i="17" s="1"/>
  <c r="I916" i="17"/>
  <c r="J916" i="17" s="1"/>
  <c r="K916" i="17"/>
  <c r="L916" i="17" s="1"/>
  <c r="M916" i="17"/>
  <c r="N916" i="17"/>
  <c r="O916" i="17" s="1"/>
  <c r="I917" i="17"/>
  <c r="J917" i="17" s="1"/>
  <c r="K917" i="17"/>
  <c r="L917" i="17" s="1"/>
  <c r="M917" i="17"/>
  <c r="N917" i="17"/>
  <c r="O917" i="17" s="1"/>
  <c r="I918" i="17"/>
  <c r="J918" i="17" s="1"/>
  <c r="K918" i="17"/>
  <c r="L918" i="17" s="1"/>
  <c r="M918" i="17"/>
  <c r="N918" i="17"/>
  <c r="O918" i="17" s="1"/>
  <c r="I919" i="17"/>
  <c r="J919" i="17" s="1"/>
  <c r="K919" i="17"/>
  <c r="L919" i="17" s="1"/>
  <c r="M919" i="17"/>
  <c r="N919" i="17"/>
  <c r="O919" i="17" s="1"/>
  <c r="I920" i="17"/>
  <c r="J920" i="17" s="1"/>
  <c r="K920" i="17"/>
  <c r="L920" i="17" s="1"/>
  <c r="M920" i="17"/>
  <c r="N920" i="17"/>
  <c r="O920" i="17" s="1"/>
  <c r="I921" i="17"/>
  <c r="J921" i="17" s="1"/>
  <c r="K921" i="17"/>
  <c r="L921" i="17" s="1"/>
  <c r="M921" i="17"/>
  <c r="N921" i="17"/>
  <c r="O921" i="17" s="1"/>
  <c r="I922" i="17"/>
  <c r="J922" i="17" s="1"/>
  <c r="K922" i="17"/>
  <c r="L922" i="17" s="1"/>
  <c r="M922" i="17"/>
  <c r="N922" i="17"/>
  <c r="O922" i="17" s="1"/>
  <c r="I923" i="17"/>
  <c r="J923" i="17" s="1"/>
  <c r="K923" i="17"/>
  <c r="L923" i="17" s="1"/>
  <c r="M923" i="17"/>
  <c r="N923" i="17"/>
  <c r="O923" i="17" s="1"/>
  <c r="I924" i="17"/>
  <c r="J924" i="17" s="1"/>
  <c r="K924" i="17"/>
  <c r="L924" i="17" s="1"/>
  <c r="M924" i="17"/>
  <c r="N924" i="17"/>
  <c r="O924" i="17" s="1"/>
  <c r="I925" i="17"/>
  <c r="J925" i="17" s="1"/>
  <c r="K925" i="17"/>
  <c r="L925" i="17" s="1"/>
  <c r="M925" i="17"/>
  <c r="N925" i="17"/>
  <c r="O925" i="17" s="1"/>
  <c r="I926" i="17"/>
  <c r="J926" i="17" s="1"/>
  <c r="K926" i="17"/>
  <c r="L926" i="17" s="1"/>
  <c r="M926" i="17"/>
  <c r="N926" i="17"/>
  <c r="O926" i="17" s="1"/>
  <c r="I927" i="17"/>
  <c r="J927" i="17" s="1"/>
  <c r="K927" i="17"/>
  <c r="L927" i="17" s="1"/>
  <c r="M927" i="17"/>
  <c r="N927" i="17"/>
  <c r="O927" i="17" s="1"/>
  <c r="I928" i="17"/>
  <c r="J928" i="17" s="1"/>
  <c r="K928" i="17"/>
  <c r="L928" i="17" s="1"/>
  <c r="M928" i="17"/>
  <c r="N928" i="17"/>
  <c r="O928" i="17" s="1"/>
  <c r="I929" i="17"/>
  <c r="J929" i="17" s="1"/>
  <c r="K929" i="17"/>
  <c r="L929" i="17" s="1"/>
  <c r="M929" i="17"/>
  <c r="N929" i="17"/>
  <c r="O929" i="17" s="1"/>
  <c r="I930" i="17"/>
  <c r="J930" i="17" s="1"/>
  <c r="K930" i="17"/>
  <c r="L930" i="17" s="1"/>
  <c r="M930" i="17"/>
  <c r="N930" i="17"/>
  <c r="O930" i="17" s="1"/>
  <c r="I931" i="17"/>
  <c r="J931" i="17" s="1"/>
  <c r="K931" i="17"/>
  <c r="L931" i="17" s="1"/>
  <c r="M931" i="17"/>
  <c r="N931" i="17"/>
  <c r="O931" i="17" s="1"/>
  <c r="I932" i="17"/>
  <c r="J932" i="17" s="1"/>
  <c r="K932" i="17"/>
  <c r="L932" i="17" s="1"/>
  <c r="M932" i="17"/>
  <c r="N932" i="17"/>
  <c r="O932" i="17" s="1"/>
  <c r="I933" i="17"/>
  <c r="J933" i="17" s="1"/>
  <c r="K933" i="17"/>
  <c r="L933" i="17" s="1"/>
  <c r="M933" i="17"/>
  <c r="N933" i="17"/>
  <c r="O933" i="17" s="1"/>
  <c r="I934" i="17"/>
  <c r="J934" i="17" s="1"/>
  <c r="K934" i="17"/>
  <c r="L934" i="17" s="1"/>
  <c r="M934" i="17"/>
  <c r="N934" i="17"/>
  <c r="O934" i="17" s="1"/>
  <c r="I935" i="17"/>
  <c r="J935" i="17" s="1"/>
  <c r="K935" i="17"/>
  <c r="L935" i="17" s="1"/>
  <c r="M935" i="17"/>
  <c r="N935" i="17"/>
  <c r="O935" i="17" s="1"/>
  <c r="I936" i="17"/>
  <c r="J936" i="17" s="1"/>
  <c r="K936" i="17"/>
  <c r="L936" i="17" s="1"/>
  <c r="M936" i="17"/>
  <c r="N936" i="17"/>
  <c r="O936" i="17" s="1"/>
  <c r="I937" i="17"/>
  <c r="J937" i="17" s="1"/>
  <c r="K937" i="17"/>
  <c r="L937" i="17" s="1"/>
  <c r="M937" i="17"/>
  <c r="N937" i="17"/>
  <c r="O937" i="17" s="1"/>
  <c r="I938" i="17"/>
  <c r="J938" i="17" s="1"/>
  <c r="K938" i="17"/>
  <c r="L938" i="17" s="1"/>
  <c r="M938" i="17"/>
  <c r="N938" i="17"/>
  <c r="O938" i="17" s="1"/>
  <c r="I939" i="17"/>
  <c r="J939" i="17" s="1"/>
  <c r="K939" i="17"/>
  <c r="L939" i="17" s="1"/>
  <c r="M939" i="17"/>
  <c r="N939" i="17"/>
  <c r="O939" i="17" s="1"/>
  <c r="I940" i="17"/>
  <c r="J940" i="17" s="1"/>
  <c r="K940" i="17"/>
  <c r="L940" i="17" s="1"/>
  <c r="M940" i="17"/>
  <c r="N940" i="17"/>
  <c r="O940" i="17" s="1"/>
  <c r="I941" i="17"/>
  <c r="J941" i="17" s="1"/>
  <c r="K941" i="17"/>
  <c r="L941" i="17" s="1"/>
  <c r="M941" i="17"/>
  <c r="N941" i="17"/>
  <c r="O941" i="17" s="1"/>
  <c r="I942" i="17"/>
  <c r="J942" i="17" s="1"/>
  <c r="K942" i="17"/>
  <c r="L942" i="17" s="1"/>
  <c r="M942" i="17"/>
  <c r="N942" i="17"/>
  <c r="O942" i="17" s="1"/>
  <c r="I943" i="17"/>
  <c r="J943" i="17" s="1"/>
  <c r="K943" i="17"/>
  <c r="L943" i="17" s="1"/>
  <c r="M943" i="17"/>
  <c r="N943" i="17"/>
  <c r="O943" i="17" s="1"/>
  <c r="I944" i="17"/>
  <c r="J944" i="17" s="1"/>
  <c r="K944" i="17"/>
  <c r="L944" i="17" s="1"/>
  <c r="M944" i="17"/>
  <c r="N944" i="17"/>
  <c r="O944" i="17" s="1"/>
  <c r="I945" i="17"/>
  <c r="J945" i="17" s="1"/>
  <c r="K945" i="17"/>
  <c r="L945" i="17" s="1"/>
  <c r="M945" i="17"/>
  <c r="N945" i="17"/>
  <c r="O945" i="17" s="1"/>
  <c r="I946" i="17"/>
  <c r="J946" i="17" s="1"/>
  <c r="K946" i="17"/>
  <c r="L946" i="17" s="1"/>
  <c r="M946" i="17"/>
  <c r="N946" i="17"/>
  <c r="O946" i="17" s="1"/>
  <c r="I947" i="17"/>
  <c r="J947" i="17" s="1"/>
  <c r="K947" i="17"/>
  <c r="L947" i="17" s="1"/>
  <c r="M947" i="17"/>
  <c r="N947" i="17"/>
  <c r="O947" i="17" s="1"/>
  <c r="I948" i="17"/>
  <c r="J948" i="17" s="1"/>
  <c r="K948" i="17"/>
  <c r="L948" i="17" s="1"/>
  <c r="M948" i="17"/>
  <c r="N948" i="17"/>
  <c r="O948" i="17" s="1"/>
  <c r="I949" i="17"/>
  <c r="J949" i="17" s="1"/>
  <c r="K949" i="17"/>
  <c r="L949" i="17" s="1"/>
  <c r="M949" i="17"/>
  <c r="N949" i="17"/>
  <c r="O949" i="17" s="1"/>
  <c r="I950" i="17"/>
  <c r="J950" i="17" s="1"/>
  <c r="K950" i="17"/>
  <c r="L950" i="17" s="1"/>
  <c r="M950" i="17"/>
  <c r="N950" i="17"/>
  <c r="O950" i="17" s="1"/>
  <c r="I951" i="17"/>
  <c r="J951" i="17" s="1"/>
  <c r="K951" i="17"/>
  <c r="L951" i="17" s="1"/>
  <c r="M951" i="17"/>
  <c r="N951" i="17"/>
  <c r="O951" i="17" s="1"/>
  <c r="I952" i="17"/>
  <c r="J952" i="17" s="1"/>
  <c r="K952" i="17"/>
  <c r="L952" i="17" s="1"/>
  <c r="M952" i="17"/>
  <c r="N952" i="17"/>
  <c r="O952" i="17" s="1"/>
  <c r="I953" i="17"/>
  <c r="J953" i="17" s="1"/>
  <c r="K953" i="17"/>
  <c r="L953" i="17" s="1"/>
  <c r="M953" i="17"/>
  <c r="N953" i="17"/>
  <c r="O953" i="17" s="1"/>
  <c r="I954" i="17"/>
  <c r="J954" i="17" s="1"/>
  <c r="K954" i="17"/>
  <c r="L954" i="17" s="1"/>
  <c r="M954" i="17"/>
  <c r="N954" i="17"/>
  <c r="O954" i="17" s="1"/>
  <c r="I955" i="17"/>
  <c r="J955" i="17" s="1"/>
  <c r="K955" i="17"/>
  <c r="L955" i="17" s="1"/>
  <c r="M955" i="17"/>
  <c r="N955" i="17"/>
  <c r="O955" i="17" s="1"/>
  <c r="I956" i="17"/>
  <c r="J956" i="17" s="1"/>
  <c r="K956" i="17"/>
  <c r="L956" i="17" s="1"/>
  <c r="M956" i="17"/>
  <c r="N956" i="17"/>
  <c r="O956" i="17" s="1"/>
  <c r="I957" i="17"/>
  <c r="J957" i="17" s="1"/>
  <c r="K957" i="17"/>
  <c r="L957" i="17" s="1"/>
  <c r="M957" i="17"/>
  <c r="N957" i="17"/>
  <c r="O957" i="17" s="1"/>
  <c r="I958" i="17"/>
  <c r="J958" i="17" s="1"/>
  <c r="K958" i="17"/>
  <c r="L958" i="17" s="1"/>
  <c r="M958" i="17"/>
  <c r="N958" i="17"/>
  <c r="O958" i="17" s="1"/>
  <c r="I959" i="17"/>
  <c r="J959" i="17" s="1"/>
  <c r="K959" i="17"/>
  <c r="L959" i="17" s="1"/>
  <c r="M959" i="17"/>
  <c r="N959" i="17"/>
  <c r="O959" i="17" s="1"/>
  <c r="I960" i="17"/>
  <c r="J960" i="17" s="1"/>
  <c r="K960" i="17"/>
  <c r="L960" i="17" s="1"/>
  <c r="M960" i="17"/>
  <c r="N960" i="17"/>
  <c r="O960" i="17" s="1"/>
  <c r="I961" i="17"/>
  <c r="J961" i="17" s="1"/>
  <c r="K961" i="17"/>
  <c r="L961" i="17" s="1"/>
  <c r="M961" i="17"/>
  <c r="N961" i="17"/>
  <c r="O961" i="17" s="1"/>
  <c r="I962" i="17"/>
  <c r="J962" i="17" s="1"/>
  <c r="K962" i="17"/>
  <c r="L962" i="17" s="1"/>
  <c r="M962" i="17"/>
  <c r="N962" i="17"/>
  <c r="O962" i="17" s="1"/>
  <c r="I963" i="17"/>
  <c r="J963" i="17" s="1"/>
  <c r="K963" i="17"/>
  <c r="L963" i="17" s="1"/>
  <c r="M963" i="17"/>
  <c r="N963" i="17"/>
  <c r="O963" i="17" s="1"/>
  <c r="I964" i="17"/>
  <c r="J964" i="17" s="1"/>
  <c r="K964" i="17"/>
  <c r="L964" i="17" s="1"/>
  <c r="M964" i="17"/>
  <c r="N964" i="17"/>
  <c r="O964" i="17" s="1"/>
  <c r="I965" i="17"/>
  <c r="J965" i="17" s="1"/>
  <c r="K965" i="17"/>
  <c r="L965" i="17" s="1"/>
  <c r="M965" i="17"/>
  <c r="N965" i="17"/>
  <c r="O965" i="17" s="1"/>
  <c r="I966" i="17"/>
  <c r="J966" i="17" s="1"/>
  <c r="K966" i="17"/>
  <c r="L966" i="17" s="1"/>
  <c r="M966" i="17"/>
  <c r="N966" i="17"/>
  <c r="O966" i="17" s="1"/>
  <c r="I967" i="17"/>
  <c r="J967" i="17" s="1"/>
  <c r="K967" i="17"/>
  <c r="L967" i="17" s="1"/>
  <c r="M967" i="17"/>
  <c r="N967" i="17"/>
  <c r="O967" i="17" s="1"/>
  <c r="I968" i="17"/>
  <c r="J968" i="17" s="1"/>
  <c r="K968" i="17"/>
  <c r="L968" i="17" s="1"/>
  <c r="M968" i="17"/>
  <c r="N968" i="17"/>
  <c r="O968" i="17" s="1"/>
  <c r="I969" i="17"/>
  <c r="J969" i="17" s="1"/>
  <c r="K969" i="17"/>
  <c r="L969" i="17" s="1"/>
  <c r="M969" i="17"/>
  <c r="N969" i="17"/>
  <c r="O969" i="17" s="1"/>
  <c r="I970" i="17"/>
  <c r="J970" i="17" s="1"/>
  <c r="K970" i="17"/>
  <c r="L970" i="17" s="1"/>
  <c r="M970" i="17"/>
  <c r="N970" i="17"/>
  <c r="O970" i="17" s="1"/>
  <c r="I971" i="17"/>
  <c r="J971" i="17" s="1"/>
  <c r="K971" i="17"/>
  <c r="L971" i="17" s="1"/>
  <c r="M971" i="17"/>
  <c r="N971" i="17"/>
  <c r="O971" i="17" s="1"/>
  <c r="I972" i="17"/>
  <c r="J972" i="17" s="1"/>
  <c r="K972" i="17"/>
  <c r="L972" i="17" s="1"/>
  <c r="M972" i="17"/>
  <c r="N972" i="17"/>
  <c r="O972" i="17" s="1"/>
  <c r="I973" i="17"/>
  <c r="J973" i="17" s="1"/>
  <c r="K973" i="17"/>
  <c r="L973" i="17" s="1"/>
  <c r="M973" i="17"/>
  <c r="N973" i="17"/>
  <c r="O973" i="17" s="1"/>
  <c r="I974" i="17"/>
  <c r="J974" i="17" s="1"/>
  <c r="K974" i="17"/>
  <c r="L974" i="17" s="1"/>
  <c r="M974" i="17"/>
  <c r="N974" i="17"/>
  <c r="O974" i="17" s="1"/>
  <c r="I975" i="17"/>
  <c r="J975" i="17" s="1"/>
  <c r="K975" i="17"/>
  <c r="L975" i="17" s="1"/>
  <c r="M975" i="17"/>
  <c r="N975" i="17"/>
  <c r="O975" i="17" s="1"/>
  <c r="I976" i="17"/>
  <c r="J976" i="17" s="1"/>
  <c r="K976" i="17"/>
  <c r="L976" i="17" s="1"/>
  <c r="M976" i="17"/>
  <c r="N976" i="17"/>
  <c r="O976" i="17" s="1"/>
  <c r="I977" i="17"/>
  <c r="J977" i="17" s="1"/>
  <c r="K977" i="17"/>
  <c r="L977" i="17" s="1"/>
  <c r="M977" i="17"/>
  <c r="N977" i="17"/>
  <c r="O977" i="17" s="1"/>
  <c r="I978" i="17"/>
  <c r="J978" i="17" s="1"/>
  <c r="K978" i="17"/>
  <c r="L978" i="17" s="1"/>
  <c r="M978" i="17"/>
  <c r="N978" i="17"/>
  <c r="O978" i="17" s="1"/>
  <c r="I979" i="17"/>
  <c r="J979" i="17" s="1"/>
  <c r="K979" i="17"/>
  <c r="L979" i="17" s="1"/>
  <c r="M979" i="17"/>
  <c r="N979" i="17"/>
  <c r="O979" i="17" s="1"/>
  <c r="I980" i="17"/>
  <c r="J980" i="17" s="1"/>
  <c r="K980" i="17"/>
  <c r="L980" i="17" s="1"/>
  <c r="M980" i="17"/>
  <c r="N980" i="17"/>
  <c r="O980" i="17" s="1"/>
  <c r="I981" i="17"/>
  <c r="J981" i="17" s="1"/>
  <c r="K981" i="17"/>
  <c r="L981" i="17" s="1"/>
  <c r="M981" i="17"/>
  <c r="N981" i="17"/>
  <c r="O981" i="17" s="1"/>
  <c r="I982" i="17"/>
  <c r="J982" i="17" s="1"/>
  <c r="K982" i="17"/>
  <c r="L982" i="17" s="1"/>
  <c r="M982" i="17"/>
  <c r="N982" i="17"/>
  <c r="O982" i="17" s="1"/>
  <c r="I983" i="17"/>
  <c r="J983" i="17" s="1"/>
  <c r="K983" i="17"/>
  <c r="L983" i="17" s="1"/>
  <c r="M983" i="17"/>
  <c r="N983" i="17"/>
  <c r="O983" i="17" s="1"/>
  <c r="I984" i="17"/>
  <c r="J984" i="17" s="1"/>
  <c r="K984" i="17"/>
  <c r="L984" i="17" s="1"/>
  <c r="M984" i="17"/>
  <c r="N984" i="17"/>
  <c r="O984" i="17" s="1"/>
  <c r="I985" i="17"/>
  <c r="J985" i="17" s="1"/>
  <c r="K985" i="17"/>
  <c r="L985" i="17" s="1"/>
  <c r="M985" i="17"/>
  <c r="N985" i="17"/>
  <c r="O985" i="17" s="1"/>
  <c r="I986" i="17"/>
  <c r="J986" i="17" s="1"/>
  <c r="K986" i="17"/>
  <c r="L986" i="17" s="1"/>
  <c r="M986" i="17"/>
  <c r="N986" i="17"/>
  <c r="O986" i="17" s="1"/>
  <c r="I987" i="17"/>
  <c r="J987" i="17" s="1"/>
  <c r="K987" i="17"/>
  <c r="L987" i="17" s="1"/>
  <c r="M987" i="17"/>
  <c r="N987" i="17"/>
  <c r="O987" i="17" s="1"/>
  <c r="I988" i="17"/>
  <c r="J988" i="17" s="1"/>
  <c r="K988" i="17"/>
  <c r="L988" i="17" s="1"/>
  <c r="M988" i="17"/>
  <c r="N988" i="17"/>
  <c r="O988" i="17" s="1"/>
  <c r="I989" i="17"/>
  <c r="J989" i="17" s="1"/>
  <c r="K989" i="17"/>
  <c r="L989" i="17" s="1"/>
  <c r="M989" i="17"/>
  <c r="N989" i="17"/>
  <c r="O989" i="17" s="1"/>
  <c r="I990" i="17"/>
  <c r="J990" i="17" s="1"/>
  <c r="K990" i="17"/>
  <c r="L990" i="17" s="1"/>
  <c r="M990" i="17"/>
  <c r="N990" i="17"/>
  <c r="O990" i="17" s="1"/>
  <c r="I991" i="17"/>
  <c r="J991" i="17" s="1"/>
  <c r="K991" i="17"/>
  <c r="L991" i="17" s="1"/>
  <c r="M991" i="17"/>
  <c r="N991" i="17"/>
  <c r="O991" i="17" s="1"/>
  <c r="I992" i="17"/>
  <c r="J992" i="17" s="1"/>
  <c r="K992" i="17"/>
  <c r="L992" i="17" s="1"/>
  <c r="M992" i="17"/>
  <c r="N992" i="17"/>
  <c r="O992" i="17" s="1"/>
  <c r="I993" i="17"/>
  <c r="J993" i="17" s="1"/>
  <c r="K993" i="17"/>
  <c r="L993" i="17" s="1"/>
  <c r="M993" i="17"/>
  <c r="N993" i="17"/>
  <c r="O993" i="17" s="1"/>
  <c r="I994" i="17"/>
  <c r="J994" i="17" s="1"/>
  <c r="K994" i="17"/>
  <c r="L994" i="17" s="1"/>
  <c r="M994" i="17"/>
  <c r="N994" i="17"/>
  <c r="O994" i="17" s="1"/>
  <c r="I995" i="17"/>
  <c r="J995" i="17" s="1"/>
  <c r="K995" i="17"/>
  <c r="L995" i="17" s="1"/>
  <c r="M995" i="17"/>
  <c r="N995" i="17"/>
  <c r="O995" i="17" s="1"/>
  <c r="I996" i="17"/>
  <c r="J996" i="17" s="1"/>
  <c r="K996" i="17"/>
  <c r="L996" i="17" s="1"/>
  <c r="M996" i="17"/>
  <c r="N996" i="17"/>
  <c r="O996" i="17" s="1"/>
  <c r="I997" i="17"/>
  <c r="J997" i="17" s="1"/>
  <c r="K997" i="17"/>
  <c r="L997" i="17" s="1"/>
  <c r="M997" i="17"/>
  <c r="N997" i="17"/>
  <c r="O997" i="17" s="1"/>
  <c r="I998" i="17"/>
  <c r="J998" i="17" s="1"/>
  <c r="K998" i="17"/>
  <c r="L998" i="17" s="1"/>
  <c r="M998" i="17"/>
  <c r="N998" i="17"/>
  <c r="O998" i="17" s="1"/>
  <c r="I999" i="17"/>
  <c r="J999" i="17" s="1"/>
  <c r="K999" i="17"/>
  <c r="L999" i="17" s="1"/>
  <c r="M999" i="17"/>
  <c r="N999" i="17"/>
  <c r="O999" i="17" s="1"/>
  <c r="I1000" i="17"/>
  <c r="J1000" i="17" s="1"/>
  <c r="K1000" i="17"/>
  <c r="L1000" i="17" s="1"/>
  <c r="M1000" i="17"/>
  <c r="N1000" i="17"/>
  <c r="O1000" i="17" s="1"/>
  <c r="I1001" i="17"/>
  <c r="J1001" i="17" s="1"/>
  <c r="K1001" i="17"/>
  <c r="L1001" i="17" s="1"/>
  <c r="M1001" i="17"/>
  <c r="N1001" i="17"/>
  <c r="O1001" i="17" s="1"/>
  <c r="K2" i="17"/>
  <c r="M2" i="17"/>
  <c r="N2" i="17"/>
  <c r="O2"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<sst xmlns="http://schemas.openxmlformats.org/spreadsheetml/2006/main" count="11128" uniqueCount="6221">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</sst>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mmm\-dd\-yyyy"/>
    <numFmt numFmtId="167" formatCode="0.0\ &quot;kg&quot;"/>
    <numFmt numFmtId="168"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3" fontId="0" fillId="0" borderId="0" xfId="0" applyNumberFormat="1"/>
  </cellXfs>
  <cellStyles count="2">
    <cellStyle name="Currency" xfId="1" builtinId="4"/>
    <cellStyle name="Normal" xfId="0" builtinId="0"/>
  </cellStyles>
  <dxfs count="16">
    <dxf>
      <font>
        <b val="0"/>
        <i val="0"/>
        <sz val="11"/>
        <color theme="1"/>
        <name val="Amasis MT Pro"/>
        <family val="1"/>
        <scheme val="none"/>
      </font>
    </dxf>
    <dxf>
      <font>
        <b val="0"/>
        <i val="0"/>
        <sz val="11"/>
        <name val="Amasis MT Pro"/>
        <family val="1"/>
        <scheme val="none"/>
      </font>
      <fill>
        <patternFill>
          <bgColor theme="7" tint="0.79998168889431442"/>
        </patternFill>
      </fill>
      <border diagonalUp="0" diagonalDown="0">
        <left style="thin">
          <color auto="1"/>
        </left>
        <right style="thin">
          <color auto="1"/>
        </right>
        <top style="thin">
          <color auto="1"/>
        </top>
        <bottom style="thin">
          <color auto="1"/>
        </bottom>
        <vertical/>
        <horizontal/>
      </border>
    </dxf>
    <dxf>
      <numFmt numFmtId="0" formatCode="General"/>
    </dxf>
    <dxf>
      <font>
        <sz val="11"/>
        <color theme="1"/>
        <name val="Amasis MT Pro"/>
        <family val="1"/>
        <scheme val="none"/>
      </font>
    </dxf>
    <dxf>
      <font>
        <b val="0"/>
        <i val="0"/>
        <sz val="11"/>
        <color auto="1"/>
        <name val="Amasis MT Pro"/>
        <family val="1"/>
        <scheme val="none"/>
      </font>
      <fill>
        <patternFill patternType="solid">
          <fgColor theme="0"/>
          <bgColor theme="7" tint="0.7999816888943144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stom" pivot="0" table="0" count="8" xr9:uid="{8F1FF2DB-B448-4C93-967C-50415EC9C08C}">
      <tableStyleElement type="wholeTable" dxfId="4"/>
      <tableStyleElement type="headerRow" dxfId="3"/>
    </tableStyle>
    <tableStyle name="Slicer Style 1" pivot="0" table="0" count="6" xr9:uid="{709F61ED-8D48-4E21-A87A-C26979A27759}">
      <tableStyleElement type="wholeTable" dxfId="1"/>
      <tableStyleElement type="headerRow" dxfId="0"/>
    </tableStyle>
  </tableStyles>
  <colors>
    <mruColors>
      <color rgb="FFFF481D"/>
      <color rgb="FFFFF7E1"/>
      <color rgb="FFFFF0C5"/>
      <color rgb="FFFFE28F"/>
    </mruColors>
  </colors>
  <extLst>
    <ext xmlns:x14="http://schemas.microsoft.com/office/spreadsheetml/2009/9/main" uri="{46F421CA-312F-682f-3DD2-61675219B42D}">
      <x14:dxfs count="4">
        <dxf>
          <font>
            <b val="0"/>
            <i val="0"/>
            <sz val="11"/>
            <color theme="0"/>
            <name val="Amasis MT Pro"/>
            <family val="1"/>
            <scheme val="none"/>
          </font>
          <fill>
            <patternFill>
              <bgColor theme="1"/>
            </patternFill>
          </fill>
          <border>
            <left style="thin">
              <color auto="1"/>
            </left>
            <right style="thin">
              <color auto="1"/>
            </right>
            <top style="thin">
              <color auto="1"/>
            </top>
            <bottom style="thin">
              <color auto="1"/>
            </bottom>
          </border>
        </dxf>
        <dxf>
          <font>
            <b val="0"/>
            <i val="0"/>
            <sz val="11"/>
            <color rgb="FFFF0000"/>
            <name val="Amasis MT Pro"/>
            <family val="1"/>
            <scheme val="none"/>
          </font>
          <fill>
            <patternFill>
              <bgColor theme="1"/>
            </patternFill>
          </fill>
          <border>
            <left style="thin">
              <color auto="1"/>
            </left>
            <right style="thin">
              <color auto="1"/>
            </right>
            <top style="thin">
              <color auto="1"/>
            </top>
            <bottom style="thin">
              <color auto="1"/>
            </bottom>
          </border>
        </dxf>
        <dxf>
          <font>
            <b val="0"/>
            <i val="0"/>
            <sz val="10"/>
            <color theme="0"/>
            <name val="Amasis MT Pro"/>
            <family val="1"/>
            <scheme val="none"/>
          </font>
          <fill>
            <patternFill>
              <bgColor theme="1"/>
            </patternFill>
          </fill>
        </dxf>
        <dxf>
          <font>
            <b val="0"/>
            <i val="0"/>
            <sz val="10"/>
            <color theme="0"/>
            <name val="Amasis MT Pro"/>
            <family val="1"/>
            <scheme val="none"/>
          </font>
          <fill>
            <patternFill>
              <bgColor theme="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dxf>
        <dxf>
          <fill>
            <patternFill patternType="solid">
              <fgColor theme="0"/>
              <bgColor theme="1"/>
            </patternFill>
          </fill>
          <border>
            <left style="thin">
              <color auto="1"/>
            </left>
            <right style="thin">
              <color auto="1"/>
            </right>
            <top style="thin">
              <color auto="1"/>
            </top>
            <bottom style="thin">
              <color auto="1"/>
            </bottom>
          </border>
        </dxf>
        <dxf>
          <font>
            <sz val="9"/>
            <color theme="1"/>
            <name val="Amasis MT Pro"/>
            <family val="1"/>
            <scheme val="none"/>
          </font>
        </dxf>
        <dxf>
          <font>
            <sz val="9"/>
            <color theme="1"/>
            <name val="Amasis MT Pro"/>
            <family val="1"/>
            <scheme val="none"/>
          </font>
        </dxf>
        <dxf>
          <font>
            <sz val="9"/>
            <color theme="1"/>
            <name val="Amasis MT Pro"/>
            <family val="1"/>
            <scheme val="none"/>
          </font>
        </dxf>
        <dxf>
          <font>
            <sz val="10"/>
            <color theme="1"/>
            <name val="Amasis MT Pro"/>
            <family val="1"/>
            <scheme val="none"/>
          </font>
        </dxf>
      </x15:dxfs>
    </ext>
    <ext xmlns:x15="http://schemas.microsoft.com/office/spreadsheetml/2010/11/main" uri="{9260A510-F301-46a8-8635-F512D64BE5F5}">
      <x15:timelineStyles defaultTimelineStyle="TimeSlicerStyleLight1">
        <x15:timelineStyle name="Custom">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masis MT Pro" panose="02040504050005020304" pitchFamily="18" charset="0"/>
              </a:rPr>
              <a:t>Total</a:t>
            </a:r>
            <a:r>
              <a:rPr lang="en-US" baseline="0">
                <a:latin typeface="Amasis MT Pro" panose="02040504050005020304" pitchFamily="18" charset="0"/>
              </a:rPr>
              <a:t> Sales Over Time</a:t>
            </a:r>
          </a:p>
        </c:rich>
      </c:tx>
      <c:overlay val="0"/>
      <c:spPr>
        <a:solidFill>
          <a:srgbClr val="FFF0C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5"/>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tx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5"/>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2941763970201"/>
          <c:y val="9.6486161251504207E-2"/>
          <c:w val="0.79438335773628055"/>
          <c:h val="0.744689350654273"/>
        </c:manualLayout>
      </c:layout>
      <c:lineChart>
        <c:grouping val="standard"/>
        <c:varyColors val="0"/>
        <c:ser>
          <c:idx val="0"/>
          <c:order val="0"/>
          <c:tx>
            <c:strRef>
              <c:f>'Total Sales'!$C$3:$C$4</c:f>
              <c:strCache>
                <c:ptCount val="1"/>
                <c:pt idx="0">
                  <c:v>Arabica</c:v>
                </c:pt>
              </c:strCache>
            </c:strRef>
          </c:tx>
          <c:spPr>
            <a:ln w="28575" cap="rnd">
              <a:solidFill>
                <a:schemeClr val="tx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D0-4F27-A2D2-14A3E2D6BFCA}"/>
            </c:ext>
          </c:extLst>
        </c:ser>
        <c:ser>
          <c:idx val="1"/>
          <c:order val="1"/>
          <c:tx>
            <c:strRef>
              <c:f>'Total Sales'!$D$3:$D$4</c:f>
              <c:strCache>
                <c:ptCount val="1"/>
                <c:pt idx="0">
                  <c:v>Excelsa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5D0-4F27-A2D2-14A3E2D6BFCA}"/>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5D0-4F27-A2D2-14A3E2D6BFC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5D0-4F27-A2D2-14A3E2D6BFCA}"/>
            </c:ext>
          </c:extLst>
        </c:ser>
        <c:dLbls>
          <c:showLegendKey val="0"/>
          <c:showVal val="0"/>
          <c:showCatName val="0"/>
          <c:showSerName val="0"/>
          <c:showPercent val="0"/>
          <c:showBubbleSize val="0"/>
        </c:dLbls>
        <c:smooth val="0"/>
        <c:axId val="747625560"/>
        <c:axId val="747620520"/>
      </c:lineChart>
      <c:catAx>
        <c:axId val="747625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20520"/>
        <c:crosses val="autoZero"/>
        <c:auto val="1"/>
        <c:lblAlgn val="ctr"/>
        <c:lblOffset val="100"/>
        <c:noMultiLvlLbl val="0"/>
      </c:catAx>
      <c:valAx>
        <c:axId val="747620520"/>
        <c:scaling>
          <c:orientation val="minMax"/>
        </c:scaling>
        <c:delete val="0"/>
        <c:axPos val="l"/>
        <c:majorGridlines>
          <c:spPr>
            <a:ln w="9525" cap="flat" cmpd="sng" algn="ctr">
              <a:solidFill>
                <a:schemeClr val="tx1">
                  <a:alpha val="27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25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0C5"/>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 Sales</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masis MT Pro" panose="02040504050005020304" pitchFamily="18"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tx1"/>
              </a:gs>
              <a:gs pos="100000">
                <a:schemeClr val="accent4">
                  <a:lumMod val="0"/>
                  <a:lumOff val="100000"/>
                </a:schemeClr>
              </a:gs>
              <a:gs pos="76000">
                <a:srgbClr val="818181"/>
              </a:gs>
              <a:gs pos="40000">
                <a:schemeClr val="tx1"/>
              </a:gs>
            </a:gsLst>
            <a:lin ang="2700000" scaled="1"/>
            <a:tileRect/>
          </a:gradFill>
          <a:ln>
            <a:solidFill>
              <a:schemeClr val="tx1"/>
            </a:solidFill>
          </a:ln>
          <a:effectLst/>
          <a:sp3d>
            <a:contourClr>
              <a:schemeClr val="tx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a:gsLst>
              <a:gs pos="0">
                <a:srgbClr val="FFFF00"/>
              </a:gs>
              <a:gs pos="72472">
                <a:srgbClr val="FFFFC7"/>
              </a:gs>
              <a:gs pos="69000">
                <a:srgbClr val="FFFFC0"/>
              </a:gs>
              <a:gs pos="34000">
                <a:srgbClr val="FFFF80"/>
              </a:gs>
              <a:gs pos="100000">
                <a:schemeClr val="accent4">
                  <a:lumMod val="0"/>
                  <a:lumOff val="100000"/>
                </a:schemeClr>
              </a:gs>
            </a:gsLst>
            <a:lin ang="2700000" scaled="1"/>
          </a:gradFill>
          <a:ln>
            <a:solidFill>
              <a:schemeClr val="tx1"/>
            </a:solidFill>
          </a:ln>
          <a:effectLst/>
          <a:sp3d>
            <a:contourClr>
              <a:schemeClr val="tx1"/>
            </a:contourClr>
          </a:sp3d>
        </c:spPr>
      </c:pivotFmt>
      <c:pivotFmt>
        <c:idx val="2"/>
        <c:spPr>
          <a:gradFill flip="none" rotWithShape="1">
            <a:gsLst>
              <a:gs pos="67000">
                <a:srgbClr val="50C987"/>
              </a:gs>
              <a:gs pos="100000">
                <a:schemeClr val="bg1"/>
              </a:gs>
              <a:gs pos="35000">
                <a:srgbClr val="00B050"/>
              </a:gs>
              <a:gs pos="0">
                <a:srgbClr val="00B050"/>
              </a:gs>
            </a:gsLst>
            <a:lin ang="2700000" scaled="1"/>
            <a:tileRect/>
          </a:gradFill>
          <a:ln>
            <a:solidFill>
              <a:schemeClr val="tx1"/>
            </a:solidFill>
          </a:ln>
          <a:effectLst/>
          <a:sp3d>
            <a:contourClr>
              <a:schemeClr val="tx1"/>
            </a:contourClr>
          </a:sp3d>
        </c:spPr>
      </c:pivotFmt>
      <c:pivotFmt>
        <c:idx val="3"/>
        <c:spPr>
          <a:gradFill flip="none" rotWithShape="1">
            <a:gsLst>
              <a:gs pos="67000">
                <a:srgbClr val="C0ECFC"/>
              </a:gs>
              <a:gs pos="32000">
                <a:srgbClr val="80D8F8"/>
              </a:gs>
              <a:gs pos="0">
                <a:srgbClr val="00B0F0"/>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4"/>
        <c:spPr>
          <a:gradFill flip="none" rotWithShape="1">
            <a:gsLst>
              <a:gs pos="0">
                <a:schemeClr val="tx1"/>
              </a:gs>
              <a:gs pos="100000">
                <a:schemeClr val="accent4">
                  <a:lumMod val="0"/>
                  <a:lumOff val="100000"/>
                </a:schemeClr>
              </a:gs>
              <a:gs pos="76000">
                <a:srgbClr val="818181"/>
              </a:gs>
              <a:gs pos="40000">
                <a:schemeClr val="tx1"/>
              </a:gs>
            </a:gsLst>
            <a:lin ang="2700000" scaled="1"/>
            <a:tileRect/>
          </a:gradFill>
          <a:ln>
            <a:solidFill>
              <a:schemeClr val="tx1"/>
            </a:solidFill>
          </a:ln>
          <a:effectLst/>
          <a:sp3d>
            <a:contourClr>
              <a:schemeClr val="tx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gradFill flip="none" rotWithShape="1">
            <a:gsLst>
              <a:gs pos="67000">
                <a:srgbClr val="50C987"/>
              </a:gs>
              <a:gs pos="100000">
                <a:schemeClr val="bg1"/>
              </a:gs>
              <a:gs pos="35000">
                <a:srgbClr val="00B050"/>
              </a:gs>
              <a:gs pos="0">
                <a:srgbClr val="00B050"/>
              </a:gs>
            </a:gsLst>
            <a:lin ang="2700000" scaled="1"/>
            <a:tileRect/>
          </a:gradFill>
          <a:ln>
            <a:solidFill>
              <a:schemeClr val="tx1"/>
            </a:solidFill>
          </a:ln>
          <a:effectLst/>
          <a:sp3d>
            <a:contourClr>
              <a:schemeClr val="tx1"/>
            </a:contourClr>
          </a:sp3d>
        </c:spPr>
      </c:pivotFmt>
      <c:pivotFmt>
        <c:idx val="6"/>
        <c:spPr>
          <a:gradFill>
            <a:gsLst>
              <a:gs pos="0">
                <a:srgbClr val="FFFF00"/>
              </a:gs>
              <a:gs pos="72472">
                <a:srgbClr val="FFFFC7"/>
              </a:gs>
              <a:gs pos="69000">
                <a:srgbClr val="FFFFC0"/>
              </a:gs>
              <a:gs pos="34000">
                <a:srgbClr val="FFFF80"/>
              </a:gs>
              <a:gs pos="100000">
                <a:schemeClr val="accent4">
                  <a:lumMod val="0"/>
                  <a:lumOff val="100000"/>
                </a:schemeClr>
              </a:gs>
            </a:gsLst>
            <a:lin ang="2700000" scaled="1"/>
          </a:gradFill>
          <a:ln>
            <a:solidFill>
              <a:schemeClr val="tx1"/>
            </a:solidFill>
          </a:ln>
          <a:effectLst/>
          <a:sp3d>
            <a:contourClr>
              <a:schemeClr val="tx1"/>
            </a:contourClr>
          </a:sp3d>
        </c:spPr>
      </c:pivotFmt>
      <c:pivotFmt>
        <c:idx val="7"/>
        <c:spPr>
          <a:gradFill flip="none" rotWithShape="1">
            <a:gsLst>
              <a:gs pos="67000">
                <a:srgbClr val="C0ECFC"/>
              </a:gs>
              <a:gs pos="32000">
                <a:srgbClr val="80D8F8"/>
              </a:gs>
              <a:gs pos="0">
                <a:srgbClr val="00B0F0"/>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8"/>
        <c:spPr>
          <a:gradFill flip="none" rotWithShape="1">
            <a:gsLst>
              <a:gs pos="0">
                <a:schemeClr val="tx1"/>
              </a:gs>
              <a:gs pos="100000">
                <a:schemeClr val="accent4">
                  <a:lumMod val="0"/>
                  <a:lumOff val="100000"/>
                </a:schemeClr>
              </a:gs>
              <a:gs pos="76000">
                <a:srgbClr val="818181"/>
              </a:gs>
              <a:gs pos="40000">
                <a:schemeClr val="tx1"/>
              </a:gs>
            </a:gsLst>
            <a:lin ang="27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67000">
                <a:srgbClr val="50C987"/>
              </a:gs>
              <a:gs pos="100000">
                <a:schemeClr val="bg1"/>
              </a:gs>
              <a:gs pos="35000">
                <a:srgbClr val="00B050"/>
              </a:gs>
              <a:gs pos="0">
                <a:srgbClr val="00B050"/>
              </a:gs>
            </a:gsLst>
            <a:lin ang="2700000" scaled="1"/>
            <a:tileRect/>
          </a:gradFill>
          <a:ln>
            <a:solidFill>
              <a:schemeClr val="tx1"/>
            </a:solidFill>
          </a:ln>
          <a:effectLst/>
          <a:sp3d>
            <a:contourClr>
              <a:schemeClr val="tx1"/>
            </a:contourClr>
          </a:sp3d>
        </c:spPr>
      </c:pivotFmt>
      <c:pivotFmt>
        <c:idx val="10"/>
        <c:spPr>
          <a:gradFill>
            <a:gsLst>
              <a:gs pos="0">
                <a:srgbClr val="FFFF00"/>
              </a:gs>
              <a:gs pos="72472">
                <a:srgbClr val="FFFFC7"/>
              </a:gs>
              <a:gs pos="69000">
                <a:srgbClr val="FFFFC0"/>
              </a:gs>
              <a:gs pos="34000">
                <a:srgbClr val="FFFF80"/>
              </a:gs>
              <a:gs pos="100000">
                <a:schemeClr val="accent4">
                  <a:lumMod val="0"/>
                  <a:lumOff val="100000"/>
                </a:schemeClr>
              </a:gs>
            </a:gsLst>
            <a:lin ang="2700000" scaled="1"/>
          </a:gradFill>
          <a:ln>
            <a:solidFill>
              <a:schemeClr val="tx1"/>
            </a:solidFill>
          </a:ln>
          <a:effectLst/>
          <a:sp3d>
            <a:contourClr>
              <a:schemeClr val="tx1"/>
            </a:contourClr>
          </a:sp3d>
        </c:spPr>
      </c:pivotFmt>
      <c:pivotFmt>
        <c:idx val="11"/>
        <c:spPr>
          <a:gradFill flip="none" rotWithShape="1">
            <a:gsLst>
              <a:gs pos="67000">
                <a:srgbClr val="C0ECFC"/>
              </a:gs>
              <a:gs pos="32000">
                <a:srgbClr val="80D8F8"/>
              </a:gs>
              <a:gs pos="0">
                <a:srgbClr val="00B0F0"/>
              </a:gs>
              <a:gs pos="100000">
                <a:schemeClr val="accent4">
                  <a:lumMod val="0"/>
                  <a:lumOff val="100000"/>
                </a:schemeClr>
              </a:gs>
            </a:gsLst>
            <a:lin ang="2700000" scaled="1"/>
            <a:tileRect/>
          </a:gradFill>
          <a:ln>
            <a:solidFill>
              <a:schemeClr val="tx1"/>
            </a:solidFill>
          </a:ln>
          <a:effectLst/>
          <a:sp3d>
            <a:contourClr>
              <a:schemeClr val="tx1"/>
            </a:contourClr>
          </a:sp3d>
        </c:spPr>
      </c:pivotFmt>
    </c:pivotFmts>
    <c:view3D>
      <c:rotX val="15"/>
      <c:rotY val="20"/>
      <c:depthPercent val="100"/>
      <c:rAngAx val="1"/>
    </c:view3D>
    <c:floor>
      <c:thickness val="0"/>
      <c:spPr>
        <a:noFill/>
        <a:ln>
          <a:noFill/>
        </a:ln>
        <a:effectLst/>
        <a:sp3d/>
      </c:spPr>
    </c:floor>
    <c:sideWall>
      <c:thickness val="0"/>
      <c:spPr>
        <a:solidFill>
          <a:srgbClr val="FFF7E1"/>
        </a:solidFill>
        <a:ln>
          <a:solidFill>
            <a:schemeClr val="tx1"/>
          </a:solidFill>
        </a:ln>
        <a:effectLst/>
        <a:sp3d>
          <a:contourClr>
            <a:schemeClr val="tx1"/>
          </a:contourClr>
        </a:sp3d>
      </c:spPr>
    </c:sideWall>
    <c:backWall>
      <c:thickness val="0"/>
      <c:spPr>
        <a:solidFill>
          <a:srgbClr val="FFF7E1"/>
        </a:solidFill>
        <a:ln>
          <a:solidFill>
            <a:schemeClr val="tx1"/>
          </a:solidFill>
        </a:ln>
        <a:effectLst/>
        <a:sp3d>
          <a:contourClr>
            <a:schemeClr val="tx1"/>
          </a:contourClr>
        </a:sp3d>
      </c:spPr>
    </c:backWall>
    <c:plotArea>
      <c:layout/>
      <c:bar3DChart>
        <c:barDir val="col"/>
        <c:grouping val="stacked"/>
        <c:varyColors val="0"/>
        <c:ser>
          <c:idx val="0"/>
          <c:order val="0"/>
          <c:tx>
            <c:strRef>
              <c:f>'Country Bar Chart'!$B$3</c:f>
              <c:strCache>
                <c:ptCount val="1"/>
                <c:pt idx="0">
                  <c:v>Total</c:v>
                </c:pt>
              </c:strCache>
            </c:strRef>
          </c:tx>
          <c:spPr>
            <a:gradFill flip="none" rotWithShape="1">
              <a:gsLst>
                <a:gs pos="0">
                  <a:schemeClr val="tx1"/>
                </a:gs>
                <a:gs pos="100000">
                  <a:schemeClr val="accent4">
                    <a:lumMod val="0"/>
                    <a:lumOff val="100000"/>
                  </a:schemeClr>
                </a:gs>
                <a:gs pos="76000">
                  <a:srgbClr val="818181"/>
                </a:gs>
                <a:gs pos="40000">
                  <a:schemeClr val="tx1"/>
                </a:gs>
              </a:gsLst>
              <a:lin ang="2700000" scaled="1"/>
              <a:tileRect/>
            </a:gradFill>
            <a:ln>
              <a:solidFill>
                <a:schemeClr val="tx1"/>
              </a:solidFill>
            </a:ln>
            <a:effectLst/>
            <a:sp3d>
              <a:contourClr>
                <a:schemeClr val="tx1"/>
              </a:contourClr>
            </a:sp3d>
          </c:spPr>
          <c:invertIfNegative val="0"/>
          <c:dPt>
            <c:idx val="0"/>
            <c:invertIfNegative val="0"/>
            <c:bubble3D val="0"/>
            <c:spPr>
              <a:gradFill flip="none" rotWithShape="1">
                <a:gsLst>
                  <a:gs pos="67000">
                    <a:srgbClr val="50C987"/>
                  </a:gs>
                  <a:gs pos="100000">
                    <a:schemeClr val="bg1"/>
                  </a:gs>
                  <a:gs pos="35000">
                    <a:srgbClr val="00B050"/>
                  </a:gs>
                  <a:gs pos="0">
                    <a:srgbClr val="00B050"/>
                  </a:gs>
                </a:gsLst>
                <a:lin ang="2700000" scaled="1"/>
                <a:tileRect/>
              </a:gradFill>
              <a:ln>
                <a:solidFill>
                  <a:schemeClr val="tx1"/>
                </a:solidFill>
              </a:ln>
              <a:effectLst/>
              <a:sp3d>
                <a:contourClr>
                  <a:schemeClr val="tx1"/>
                </a:contourClr>
              </a:sp3d>
            </c:spPr>
            <c:extLst>
              <c:ext xmlns:c16="http://schemas.microsoft.com/office/drawing/2014/chart" uri="{C3380CC4-5D6E-409C-BE32-E72D297353CC}">
                <c16:uniqueId val="{00000001-4FA4-44C1-8965-552F592C8EEF}"/>
              </c:ext>
            </c:extLst>
          </c:dPt>
          <c:dPt>
            <c:idx val="1"/>
            <c:invertIfNegative val="0"/>
            <c:bubble3D val="0"/>
            <c:spPr>
              <a:gradFill>
                <a:gsLst>
                  <a:gs pos="0">
                    <a:srgbClr val="FFFF00"/>
                  </a:gs>
                  <a:gs pos="72472">
                    <a:srgbClr val="FFFFC7"/>
                  </a:gs>
                  <a:gs pos="69000">
                    <a:srgbClr val="FFFFC0"/>
                  </a:gs>
                  <a:gs pos="34000">
                    <a:srgbClr val="FFFF80"/>
                  </a:gs>
                  <a:gs pos="100000">
                    <a:schemeClr val="accent4">
                      <a:lumMod val="0"/>
                      <a:lumOff val="100000"/>
                    </a:schemeClr>
                  </a:gs>
                </a:gsLst>
                <a:lin ang="2700000" scaled="1"/>
              </a:gradFill>
              <a:ln>
                <a:solidFill>
                  <a:schemeClr val="tx1"/>
                </a:solidFill>
              </a:ln>
              <a:effectLst/>
              <a:sp3d>
                <a:contourClr>
                  <a:schemeClr val="tx1"/>
                </a:contourClr>
              </a:sp3d>
            </c:spPr>
            <c:extLst>
              <c:ext xmlns:c16="http://schemas.microsoft.com/office/drawing/2014/chart" uri="{C3380CC4-5D6E-409C-BE32-E72D297353CC}">
                <c16:uniqueId val="{00000003-4FA4-44C1-8965-552F592C8EEF}"/>
              </c:ext>
            </c:extLst>
          </c:dPt>
          <c:dPt>
            <c:idx val="2"/>
            <c:invertIfNegative val="0"/>
            <c:bubble3D val="0"/>
            <c:spPr>
              <a:gradFill flip="none" rotWithShape="1">
                <a:gsLst>
                  <a:gs pos="67000">
                    <a:srgbClr val="C0ECFC"/>
                  </a:gs>
                  <a:gs pos="32000">
                    <a:srgbClr val="80D8F8"/>
                  </a:gs>
                  <a:gs pos="0">
                    <a:srgbClr val="00B0F0"/>
                  </a:gs>
                  <a:gs pos="100000">
                    <a:schemeClr val="accent4">
                      <a:lumMod val="0"/>
                      <a:lumOff val="100000"/>
                    </a:schemeClr>
                  </a:gs>
                </a:gsLst>
                <a:lin ang="2700000" scaled="1"/>
                <a:tileRect/>
              </a:gradFill>
              <a:ln>
                <a:solidFill>
                  <a:schemeClr val="tx1"/>
                </a:solidFill>
              </a:ln>
              <a:effectLst/>
              <a:sp3d>
                <a:contourClr>
                  <a:schemeClr val="tx1"/>
                </a:contourClr>
              </a:sp3d>
            </c:spPr>
            <c:extLst>
              <c:ext xmlns:c16="http://schemas.microsoft.com/office/drawing/2014/chart" uri="{C3380CC4-5D6E-409C-BE32-E72D297353CC}">
                <c16:uniqueId val="{00000005-4FA4-44C1-8965-552F592C8EEF}"/>
              </c:ext>
            </c:extLst>
          </c:dPt>
          <c:cat>
            <c:strRef>
              <c:f>'Country Bar Chart'!$A$4:$A$6</c:f>
              <c:strCache>
                <c:ptCount val="3"/>
                <c:pt idx="0">
                  <c:v>United States</c:v>
                </c:pt>
                <c:pt idx="1">
                  <c:v>Ireland</c:v>
                </c:pt>
                <c:pt idx="2">
                  <c:v>United Kingdom</c:v>
                </c:pt>
              </c:strCache>
            </c:strRef>
          </c:cat>
          <c:val>
            <c:numRef>
              <c:f>'Country Bar Chart'!$B$4:$B$6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4FA4-44C1-8965-552F592C8EEF}"/>
            </c:ext>
          </c:extLst>
        </c:ser>
        <c:dLbls>
          <c:showLegendKey val="0"/>
          <c:showVal val="0"/>
          <c:showCatName val="0"/>
          <c:showSerName val="0"/>
          <c:showPercent val="0"/>
          <c:showBubbleSize val="0"/>
        </c:dLbls>
        <c:gapWidth val="150"/>
        <c:shape val="box"/>
        <c:axId val="747628440"/>
        <c:axId val="747629880"/>
        <c:axId val="0"/>
      </c:bar3DChart>
      <c:catAx>
        <c:axId val="747628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7629880"/>
        <c:crosses val="autoZero"/>
        <c:auto val="1"/>
        <c:lblAlgn val="ctr"/>
        <c:lblOffset val="100"/>
        <c:noMultiLvlLbl val="0"/>
      </c:catAx>
      <c:valAx>
        <c:axId val="747629880"/>
        <c:scaling>
          <c:orientation val="minMax"/>
        </c:scaling>
        <c:delete val="0"/>
        <c:axPos val="l"/>
        <c:majorGridlines>
          <c:spPr>
            <a:ln w="9525" cap="flat" cmpd="sng" algn="ctr">
              <a:solidFill>
                <a:schemeClr val="tx1"/>
              </a:solidFill>
              <a:round/>
            </a:ln>
            <a:effectLst>
              <a:outerShdw blurRad="50800" dist="50800" dir="5400000" algn="ctr" rotWithShape="0">
                <a:schemeClr val="bg1"/>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28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0C5"/>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Buyers!Total Sales</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masis MT Pro" panose="02040504050005020304" pitchFamily="18" charset="0"/>
              </a:rPr>
              <a:t>Top 5 Coffee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tx1"/>
              </a:gs>
              <a:gs pos="100000">
                <a:schemeClr val="accent4">
                  <a:lumMod val="0"/>
                  <a:lumOff val="100000"/>
                </a:schemeClr>
              </a:gs>
              <a:gs pos="76000">
                <a:srgbClr val="818181"/>
              </a:gs>
              <a:gs pos="40000">
                <a:schemeClr val="tx1"/>
              </a:gs>
            </a:gsLst>
            <a:lin ang="27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FF00"/>
              </a:gs>
              <a:gs pos="72472">
                <a:srgbClr val="FFFFC7"/>
              </a:gs>
              <a:gs pos="69000">
                <a:srgbClr val="FFFFC0"/>
              </a:gs>
              <a:gs pos="34000">
                <a:srgbClr val="FFFF80"/>
              </a:gs>
              <a:gs pos="100000">
                <a:schemeClr val="accent4">
                  <a:lumMod val="0"/>
                  <a:lumOff val="100000"/>
                </a:schemeClr>
              </a:gs>
            </a:gsLst>
            <a:lin ang="2700000" scaled="1"/>
          </a:gradFill>
          <a:ln>
            <a:solidFill>
              <a:schemeClr val="tx1"/>
            </a:solidFill>
          </a:ln>
          <a:effectLst/>
          <a:sp3d>
            <a:contourClr>
              <a:schemeClr val="tx1"/>
            </a:contourClr>
          </a:sp3d>
        </c:spPr>
      </c:pivotFmt>
      <c:pivotFmt>
        <c:idx val="2"/>
        <c:spPr>
          <a:gradFill flip="none" rotWithShape="1">
            <a:gsLst>
              <a:gs pos="67000">
                <a:srgbClr val="50C987"/>
              </a:gs>
              <a:gs pos="100000">
                <a:schemeClr val="bg1"/>
              </a:gs>
              <a:gs pos="35000">
                <a:srgbClr val="00B050"/>
              </a:gs>
              <a:gs pos="0">
                <a:srgbClr val="00B050"/>
              </a:gs>
            </a:gsLst>
            <a:lin ang="2700000" scaled="1"/>
            <a:tileRect/>
          </a:gradFill>
          <a:ln>
            <a:solidFill>
              <a:schemeClr val="tx1"/>
            </a:solidFill>
          </a:ln>
          <a:effectLst/>
          <a:sp3d>
            <a:contourClr>
              <a:schemeClr val="tx1"/>
            </a:contourClr>
          </a:sp3d>
        </c:spPr>
      </c:pivotFmt>
      <c:pivotFmt>
        <c:idx val="3"/>
        <c:spPr>
          <a:gradFill flip="none" rotWithShape="1">
            <a:gsLst>
              <a:gs pos="67000">
                <a:srgbClr val="C0ECFC"/>
              </a:gs>
              <a:gs pos="32000">
                <a:srgbClr val="80D8F8"/>
              </a:gs>
              <a:gs pos="0">
                <a:srgbClr val="00B0F0"/>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4"/>
        <c:spPr>
          <a:gradFill flip="none" rotWithShape="1">
            <a:gsLst>
              <a:gs pos="0">
                <a:schemeClr val="tx1"/>
              </a:gs>
              <a:gs pos="100000">
                <a:schemeClr val="accent4">
                  <a:lumMod val="0"/>
                  <a:lumOff val="100000"/>
                </a:schemeClr>
              </a:gs>
              <a:gs pos="76000">
                <a:srgbClr val="818181"/>
              </a:gs>
              <a:gs pos="40000">
                <a:schemeClr val="tx1"/>
              </a:gs>
            </a:gsLst>
            <a:lin ang="27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67000">
                <a:srgbClr val="C0ECFC"/>
              </a:gs>
              <a:gs pos="32000">
                <a:srgbClr val="80D8F8"/>
              </a:gs>
              <a:gs pos="0">
                <a:srgbClr val="00B0F0"/>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6"/>
        <c:spPr>
          <a:gradFill>
            <a:gsLst>
              <a:gs pos="0">
                <a:srgbClr val="FFFF00"/>
              </a:gs>
              <a:gs pos="72472">
                <a:srgbClr val="FFFFC7"/>
              </a:gs>
              <a:gs pos="69000">
                <a:srgbClr val="FFFFC0"/>
              </a:gs>
              <a:gs pos="34000">
                <a:srgbClr val="FFFF80"/>
              </a:gs>
              <a:gs pos="100000">
                <a:schemeClr val="accent4">
                  <a:lumMod val="0"/>
                  <a:lumOff val="100000"/>
                </a:schemeClr>
              </a:gs>
            </a:gsLst>
            <a:lin ang="2700000" scaled="1"/>
          </a:gradFill>
          <a:ln>
            <a:solidFill>
              <a:schemeClr val="tx1"/>
            </a:solidFill>
          </a:ln>
          <a:effectLst/>
          <a:sp3d>
            <a:contourClr>
              <a:schemeClr val="tx1"/>
            </a:contourClr>
          </a:sp3d>
        </c:spPr>
      </c:pivotFmt>
      <c:pivotFmt>
        <c:idx val="7"/>
        <c:spPr>
          <a:gradFill flip="none" rotWithShape="1">
            <a:gsLst>
              <a:gs pos="67000">
                <a:srgbClr val="50C987"/>
              </a:gs>
              <a:gs pos="100000">
                <a:schemeClr val="bg1"/>
              </a:gs>
              <a:gs pos="35000">
                <a:srgbClr val="00B050"/>
              </a:gs>
              <a:gs pos="0">
                <a:srgbClr val="00B050"/>
              </a:gs>
            </a:gsLst>
            <a:lin ang="2700000" scaled="1"/>
            <a:tileRect/>
          </a:gradFill>
          <a:ln>
            <a:solidFill>
              <a:schemeClr val="tx1"/>
            </a:solidFill>
          </a:ln>
          <a:effectLst/>
          <a:sp3d>
            <a:contourClr>
              <a:schemeClr val="tx1"/>
            </a:contourClr>
          </a:sp3d>
        </c:spPr>
      </c:pivotFmt>
      <c:pivotFmt>
        <c:idx val="8"/>
        <c:spPr>
          <a:gradFill flip="none" rotWithShape="1">
            <a:gsLst>
              <a:gs pos="71000">
                <a:srgbClr val="FFF0C0"/>
              </a:gs>
              <a:gs pos="34000">
                <a:srgbClr val="FFE080"/>
              </a:gs>
              <a:gs pos="0">
                <a:srgbClr val="FFC000"/>
              </a:gs>
              <a:gs pos="100000">
                <a:schemeClr val="bg1"/>
              </a:gs>
            </a:gsLst>
            <a:lin ang="2700000" scaled="1"/>
            <a:tileRect/>
          </a:gradFill>
          <a:ln>
            <a:solidFill>
              <a:schemeClr val="tx1"/>
            </a:solidFill>
          </a:ln>
          <a:effectLst/>
          <a:sp3d>
            <a:contourClr>
              <a:schemeClr val="tx1"/>
            </a:contourClr>
          </a:sp3d>
        </c:spPr>
      </c:pivotFmt>
      <c:pivotFmt>
        <c:idx val="9"/>
        <c:spPr>
          <a:gradFill flip="none" rotWithShape="1">
            <a:gsLst>
              <a:gs pos="71000">
                <a:srgbClr val="C0DCF0"/>
              </a:gs>
              <a:gs pos="34000">
                <a:srgbClr val="80B8E0"/>
              </a:gs>
              <a:gs pos="0">
                <a:srgbClr val="0070C0"/>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10"/>
        <c:spPr>
          <a:gradFill flip="none" rotWithShape="1">
            <a:gsLst>
              <a:gs pos="67000">
                <a:srgbClr val="D5E0CD"/>
              </a:gs>
              <a:gs pos="35000">
                <a:srgbClr val="AAC19A"/>
              </a:gs>
              <a:gs pos="0">
                <a:schemeClr val="accent6">
                  <a:lumMod val="75000"/>
                </a:schemeClr>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11"/>
        <c:spPr>
          <a:gradFill flip="none" rotWithShape="1">
            <a:gsLst>
              <a:gs pos="67000">
                <a:srgbClr val="FFD2C7"/>
              </a:gs>
              <a:gs pos="33000">
                <a:srgbClr val="FFA48E"/>
              </a:gs>
              <a:gs pos="0">
                <a:srgbClr val="FF481D"/>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12"/>
        <c:spPr>
          <a:gradFill flip="none" rotWithShape="1">
            <a:gsLst>
              <a:gs pos="0">
                <a:schemeClr val="tx1">
                  <a:lumMod val="65000"/>
                  <a:lumOff val="35000"/>
                </a:schemeClr>
              </a:gs>
              <a:gs pos="100000">
                <a:schemeClr val="accent4">
                  <a:lumMod val="0"/>
                  <a:lumOff val="100000"/>
                </a:schemeClr>
              </a:gs>
              <a:gs pos="72000">
                <a:srgbClr val="C0C0C0"/>
              </a:gs>
              <a:gs pos="36000">
                <a:srgbClr val="818181"/>
              </a:gs>
            </a:gsLst>
            <a:lin ang="2700000" scaled="1"/>
            <a:tileRect/>
          </a:gradFill>
          <a:ln>
            <a:solidFill>
              <a:schemeClr val="tx1"/>
            </a:solidFill>
          </a:ln>
          <a:effectLst/>
          <a:sp3d>
            <a:contourClr>
              <a:schemeClr val="tx1"/>
            </a:contourClr>
          </a:sp3d>
        </c:spPr>
      </c:pivotFmt>
      <c:pivotFmt>
        <c:idx val="13"/>
        <c:spPr>
          <a:gradFill flip="none" rotWithShape="1">
            <a:gsLst>
              <a:gs pos="0">
                <a:schemeClr val="tx1"/>
              </a:gs>
              <a:gs pos="100000">
                <a:schemeClr val="accent4">
                  <a:lumMod val="0"/>
                  <a:lumOff val="100000"/>
                </a:schemeClr>
              </a:gs>
              <a:gs pos="76000">
                <a:srgbClr val="818181"/>
              </a:gs>
              <a:gs pos="40000">
                <a:schemeClr val="tx1"/>
              </a:gs>
            </a:gsLst>
            <a:lin ang="27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71000">
                <a:srgbClr val="FFF0C0"/>
              </a:gs>
              <a:gs pos="34000">
                <a:srgbClr val="FFE080"/>
              </a:gs>
              <a:gs pos="0">
                <a:srgbClr val="FFC000"/>
              </a:gs>
              <a:gs pos="100000">
                <a:schemeClr val="bg1"/>
              </a:gs>
            </a:gsLst>
            <a:lin ang="2700000" scaled="1"/>
            <a:tileRect/>
          </a:gradFill>
          <a:ln>
            <a:solidFill>
              <a:schemeClr val="tx1"/>
            </a:solidFill>
          </a:ln>
          <a:effectLst/>
          <a:sp3d>
            <a:contourClr>
              <a:schemeClr val="tx1"/>
            </a:contourClr>
          </a:sp3d>
        </c:spPr>
      </c:pivotFmt>
      <c:pivotFmt>
        <c:idx val="15"/>
        <c:spPr>
          <a:gradFill flip="none" rotWithShape="1">
            <a:gsLst>
              <a:gs pos="71000">
                <a:srgbClr val="C0DCF0"/>
              </a:gs>
              <a:gs pos="34000">
                <a:srgbClr val="80B8E0"/>
              </a:gs>
              <a:gs pos="0">
                <a:srgbClr val="0070C0"/>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16"/>
        <c:spPr>
          <a:gradFill flip="none" rotWithShape="1">
            <a:gsLst>
              <a:gs pos="67000">
                <a:srgbClr val="D5E0CD"/>
              </a:gs>
              <a:gs pos="35000">
                <a:srgbClr val="AAC19A"/>
              </a:gs>
              <a:gs pos="0">
                <a:schemeClr val="accent6">
                  <a:lumMod val="75000"/>
                </a:schemeClr>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17"/>
        <c:spPr>
          <a:gradFill flip="none" rotWithShape="1">
            <a:gsLst>
              <a:gs pos="67000">
                <a:srgbClr val="FFD2C7"/>
              </a:gs>
              <a:gs pos="33000">
                <a:srgbClr val="FFA48E"/>
              </a:gs>
              <a:gs pos="0">
                <a:srgbClr val="FF481D"/>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18"/>
        <c:spPr>
          <a:gradFill flip="none" rotWithShape="1">
            <a:gsLst>
              <a:gs pos="0">
                <a:schemeClr val="tx1">
                  <a:lumMod val="65000"/>
                  <a:lumOff val="35000"/>
                </a:schemeClr>
              </a:gs>
              <a:gs pos="100000">
                <a:schemeClr val="accent4">
                  <a:lumMod val="0"/>
                  <a:lumOff val="100000"/>
                </a:schemeClr>
              </a:gs>
              <a:gs pos="72000">
                <a:srgbClr val="C0C0C0"/>
              </a:gs>
              <a:gs pos="36000">
                <a:srgbClr val="818181"/>
              </a:gs>
            </a:gsLst>
            <a:lin ang="2700000" scaled="1"/>
            <a:tileRect/>
          </a:gradFill>
          <a:ln>
            <a:solidFill>
              <a:schemeClr val="tx1"/>
            </a:solidFill>
          </a:ln>
          <a:effectLst/>
          <a:sp3d>
            <a:contourClr>
              <a:schemeClr val="tx1"/>
            </a:contourClr>
          </a:sp3d>
        </c:spPr>
      </c:pivotFmt>
      <c:pivotFmt>
        <c:idx val="19"/>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21"/>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22"/>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23"/>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pivotFmt>
      <c:pivotFmt>
        <c:idx val="24"/>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pivotFmt>
    </c:pivotFmts>
    <c:view3D>
      <c:rotX val="15"/>
      <c:rotY val="20"/>
      <c:depthPercent val="100"/>
      <c:rAngAx val="1"/>
    </c:view3D>
    <c:floor>
      <c:thickness val="0"/>
      <c:spPr>
        <a:noFill/>
        <a:ln>
          <a:noFill/>
        </a:ln>
        <a:effectLst/>
        <a:sp3d/>
      </c:spPr>
    </c:floor>
    <c:sideWall>
      <c:thickness val="0"/>
      <c:spPr>
        <a:solidFill>
          <a:srgbClr val="FFF7E1"/>
        </a:solidFill>
        <a:ln>
          <a:solidFill>
            <a:schemeClr val="tx1"/>
          </a:solidFill>
        </a:ln>
        <a:effectLst/>
        <a:sp3d>
          <a:contourClr>
            <a:schemeClr val="tx1"/>
          </a:contourClr>
        </a:sp3d>
      </c:spPr>
    </c:sideWall>
    <c:backWall>
      <c:thickness val="0"/>
      <c:spPr>
        <a:solidFill>
          <a:srgbClr val="FFF7E1"/>
        </a:solidFill>
        <a:ln>
          <a:solidFill>
            <a:schemeClr val="tx1"/>
          </a:solidFill>
        </a:ln>
        <a:effectLst/>
        <a:sp3d>
          <a:contourClr>
            <a:schemeClr val="tx1"/>
          </a:contourClr>
        </a:sp3d>
      </c:spPr>
    </c:backWall>
    <c:plotArea>
      <c:layout/>
      <c:bar3DChart>
        <c:barDir val="col"/>
        <c:grouping val="stacked"/>
        <c:varyColors val="0"/>
        <c:ser>
          <c:idx val="0"/>
          <c:order val="0"/>
          <c:tx>
            <c:strRef>
              <c:f>'Top Buyers'!$B$3</c:f>
              <c:strCache>
                <c:ptCount val="1"/>
                <c:pt idx="0">
                  <c:v>Total</c:v>
                </c:pt>
              </c:strCache>
            </c:strRef>
          </c:tx>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invertIfNegative val="0"/>
          <c:dPt>
            <c:idx val="0"/>
            <c:invertIfNegative val="0"/>
            <c:bubble3D val="0"/>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extLst>
              <c:ext xmlns:c16="http://schemas.microsoft.com/office/drawing/2014/chart" uri="{C3380CC4-5D6E-409C-BE32-E72D297353CC}">
                <c16:uniqueId val="{00000001-9307-4B03-9352-A4B08FD85451}"/>
              </c:ext>
            </c:extLst>
          </c:dPt>
          <c:dPt>
            <c:idx val="1"/>
            <c:invertIfNegative val="0"/>
            <c:bubble3D val="0"/>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extLst>
              <c:ext xmlns:c16="http://schemas.microsoft.com/office/drawing/2014/chart" uri="{C3380CC4-5D6E-409C-BE32-E72D297353CC}">
                <c16:uniqueId val="{00000003-9307-4B03-9352-A4B08FD85451}"/>
              </c:ext>
            </c:extLst>
          </c:dPt>
          <c:dPt>
            <c:idx val="2"/>
            <c:invertIfNegative val="0"/>
            <c:bubble3D val="0"/>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extLst>
              <c:ext xmlns:c16="http://schemas.microsoft.com/office/drawing/2014/chart" uri="{C3380CC4-5D6E-409C-BE32-E72D297353CC}">
                <c16:uniqueId val="{00000005-9307-4B03-9352-A4B08FD85451}"/>
              </c:ext>
            </c:extLst>
          </c:dPt>
          <c:dPt>
            <c:idx val="3"/>
            <c:invertIfNegative val="0"/>
            <c:bubble3D val="0"/>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extLst>
              <c:ext xmlns:c16="http://schemas.microsoft.com/office/drawing/2014/chart" uri="{C3380CC4-5D6E-409C-BE32-E72D297353CC}">
                <c16:uniqueId val="{00000007-9307-4B03-9352-A4B08FD85451}"/>
              </c:ext>
            </c:extLst>
          </c:dPt>
          <c:dPt>
            <c:idx val="4"/>
            <c:invertIfNegative val="0"/>
            <c:bubble3D val="0"/>
            <c:spPr>
              <a:gradFill flip="none" rotWithShape="1">
                <a:gsLst>
                  <a:gs pos="0">
                    <a:srgbClr val="FF481D"/>
                  </a:gs>
                  <a:gs pos="68000">
                    <a:srgbClr val="FFD2C7"/>
                  </a:gs>
                  <a:gs pos="32000">
                    <a:srgbClr val="FFA48E"/>
                  </a:gs>
                  <a:gs pos="100000">
                    <a:schemeClr val="accent4">
                      <a:lumMod val="0"/>
                      <a:lumOff val="100000"/>
                    </a:schemeClr>
                  </a:gs>
                </a:gsLst>
                <a:lin ang="2700000" scaled="1"/>
                <a:tileRect/>
              </a:gradFill>
              <a:ln>
                <a:solidFill>
                  <a:schemeClr val="tx1"/>
                </a:solidFill>
              </a:ln>
              <a:effectLst/>
              <a:sp3d>
                <a:contourClr>
                  <a:schemeClr val="tx1"/>
                </a:contourClr>
              </a:sp3d>
            </c:spPr>
            <c:extLst>
              <c:ext xmlns:c16="http://schemas.microsoft.com/office/drawing/2014/chart" uri="{C3380CC4-5D6E-409C-BE32-E72D297353CC}">
                <c16:uniqueId val="{00000009-9307-4B03-9352-A4B08FD85451}"/>
              </c:ext>
            </c:extLst>
          </c:dPt>
          <c:cat>
            <c:strRef>
              <c:f>'Top Buyers'!$A$4:$A$8</c:f>
              <c:strCache>
                <c:ptCount val="5"/>
                <c:pt idx="0">
                  <c:v>Allis Wilmore</c:v>
                </c:pt>
                <c:pt idx="1">
                  <c:v>Brenn Dundredge</c:v>
                </c:pt>
                <c:pt idx="2">
                  <c:v>Terri Farra</c:v>
                </c:pt>
                <c:pt idx="3">
                  <c:v>Nealson Cuttler</c:v>
                </c:pt>
                <c:pt idx="4">
                  <c:v>Don Flintiff</c:v>
                </c:pt>
              </c:strCache>
            </c:strRef>
          </c:cat>
          <c:val>
            <c:numRef>
              <c:f>'Top Buyers'!$B$4:$B$8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A-9307-4B03-9352-A4B08FD85451}"/>
            </c:ext>
          </c:extLst>
        </c:ser>
        <c:dLbls>
          <c:showLegendKey val="0"/>
          <c:showVal val="0"/>
          <c:showCatName val="0"/>
          <c:showSerName val="0"/>
          <c:showPercent val="0"/>
          <c:showBubbleSize val="0"/>
        </c:dLbls>
        <c:gapWidth val="150"/>
        <c:shape val="box"/>
        <c:axId val="747628440"/>
        <c:axId val="747629880"/>
        <c:axId val="0"/>
      </c:bar3DChart>
      <c:catAx>
        <c:axId val="747628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7629880"/>
        <c:crosses val="autoZero"/>
        <c:auto val="1"/>
        <c:lblAlgn val="ctr"/>
        <c:lblOffset val="100"/>
        <c:noMultiLvlLbl val="0"/>
      </c:catAx>
      <c:valAx>
        <c:axId val="747629880"/>
        <c:scaling>
          <c:orientation val="minMax"/>
        </c:scaling>
        <c:delete val="0"/>
        <c:axPos val="l"/>
        <c:majorGridlines>
          <c:spPr>
            <a:ln w="9525" cap="flat" cmpd="sng" algn="ctr">
              <a:solidFill>
                <a:schemeClr val="tx1"/>
              </a:solidFill>
              <a:round/>
            </a:ln>
            <a:effectLst>
              <a:outerShdw blurRad="50800" dist="50800" dir="5400000" algn="ctr" rotWithShape="0">
                <a:schemeClr val="bg1"/>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28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0C5"/>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110378</xdr:colOff>
      <xdr:row>1</xdr:row>
      <xdr:rowOff>137272</xdr:rowOff>
    </xdr:from>
    <xdr:to>
      <xdr:col>21</xdr:col>
      <xdr:colOff>603436</xdr:colOff>
      <xdr:row>5</xdr:row>
      <xdr:rowOff>136151</xdr:rowOff>
    </xdr:to>
    <xdr:sp macro="" textlink="">
      <xdr:nvSpPr>
        <xdr:cNvPr id="2" name="Rectangle 1">
          <a:extLst>
            <a:ext uri="{FF2B5EF4-FFF2-40B4-BE49-F238E27FC236}">
              <a16:creationId xmlns:a16="http://schemas.microsoft.com/office/drawing/2014/main" id="{EA5E897A-87A6-B985-6275-C646036E1963}"/>
            </a:ext>
          </a:extLst>
        </xdr:cNvPr>
        <xdr:cNvSpPr/>
      </xdr:nvSpPr>
      <xdr:spPr>
        <a:xfrm>
          <a:off x="110378" y="193301"/>
          <a:ext cx="12707470" cy="760879"/>
        </a:xfrm>
        <a:prstGeom prst="rect">
          <a:avLst/>
        </a:prstGeom>
        <a:solidFill>
          <a:schemeClr val="accent4">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ysClr val="windowText" lastClr="000000"/>
              </a:solidFill>
              <a:latin typeface="Amasis MT Pro" panose="02040504050005020304" pitchFamily="18" charset="0"/>
            </a:rPr>
            <a:t>COFFEE</a:t>
          </a:r>
          <a:r>
            <a:rPr lang="en-US" sz="3200" baseline="0">
              <a:solidFill>
                <a:sysClr val="windowText" lastClr="000000"/>
              </a:solidFill>
              <a:latin typeface="Amasis MT Pro" panose="02040504050005020304" pitchFamily="18" charset="0"/>
            </a:rPr>
            <a:t> SALES DASHBOARD</a:t>
          </a:r>
          <a:endParaRPr lang="en-US" sz="3200">
            <a:solidFill>
              <a:sysClr val="windowText" lastClr="000000"/>
            </a:solidFill>
            <a:latin typeface="Amasis MT Pro" panose="02040504050005020304" pitchFamily="18" charset="0"/>
          </a:endParaRPr>
        </a:p>
      </xdr:txBody>
    </xdr:sp>
    <xdr:clientData/>
  </xdr:twoCellAnchor>
  <xdr:twoCellAnchor>
    <xdr:from>
      <xdr:col>1</xdr:col>
      <xdr:colOff>14566</xdr:colOff>
      <xdr:row>15</xdr:row>
      <xdr:rowOff>125505</xdr:rowOff>
    </xdr:from>
    <xdr:to>
      <xdr:col>14</xdr:col>
      <xdr:colOff>495753</xdr:colOff>
      <xdr:row>43</xdr:row>
      <xdr:rowOff>68355</xdr:rowOff>
    </xdr:to>
    <xdr:graphicFrame macro="">
      <xdr:nvGraphicFramePr>
        <xdr:cNvPr id="3" name="Chart 2">
          <a:extLst>
            <a:ext uri="{FF2B5EF4-FFF2-40B4-BE49-F238E27FC236}">
              <a16:creationId xmlns:a16="http://schemas.microsoft.com/office/drawing/2014/main" id="{2DC4046B-96A0-4058-9887-6739B438E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5042</xdr:colOff>
      <xdr:row>6</xdr:row>
      <xdr:rowOff>1680</xdr:rowOff>
    </xdr:from>
    <xdr:to>
      <xdr:col>14</xdr:col>
      <xdr:colOff>489697</xdr:colOff>
      <xdr:row>15</xdr:row>
      <xdr:rowOff>66262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E339C33-1EC3-47C0-B105-43BA795B77B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101" y="1010209"/>
              <a:ext cx="8351184" cy="17790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559173</xdr:colOff>
      <xdr:row>6</xdr:row>
      <xdr:rowOff>6162</xdr:rowOff>
    </xdr:from>
    <xdr:to>
      <xdr:col>22</xdr:col>
      <xdr:colOff>0</xdr:colOff>
      <xdr:row>10</xdr:row>
      <xdr:rowOff>76266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BBB156A-0E38-4DC5-963D-A17DCBC552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37761" y="1014691"/>
              <a:ext cx="4281768" cy="832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10</xdr:row>
      <xdr:rowOff>119026</xdr:rowOff>
    </xdr:from>
    <xdr:to>
      <xdr:col>21</xdr:col>
      <xdr:colOff>604095</xdr:colOff>
      <xdr:row>15</xdr:row>
      <xdr:rowOff>84507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A873D28-2584-42E8-9EFE-C9BDA168D4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03859" y="1889555"/>
              <a:ext cx="2114648" cy="917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561074</xdr:colOff>
      <xdr:row>10</xdr:row>
      <xdr:rowOff>119561</xdr:rowOff>
    </xdr:from>
    <xdr:to>
      <xdr:col>18</xdr:col>
      <xdr:colOff>257175</xdr:colOff>
      <xdr:row>15</xdr:row>
      <xdr:rowOff>81461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37F1C7C-2F4B-47AB-9833-79F22A7DA8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39662" y="1890090"/>
              <a:ext cx="2116572"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556177</xdr:colOff>
      <xdr:row>15</xdr:row>
      <xdr:rowOff>125066</xdr:rowOff>
    </xdr:from>
    <xdr:to>
      <xdr:col>21</xdr:col>
      <xdr:colOff>593912</xdr:colOff>
      <xdr:row>29</xdr:row>
      <xdr:rowOff>58391</xdr:rowOff>
    </xdr:to>
    <xdr:graphicFrame macro="">
      <xdr:nvGraphicFramePr>
        <xdr:cNvPr id="8" name="Chart 7">
          <a:extLst>
            <a:ext uri="{FF2B5EF4-FFF2-40B4-BE49-F238E27FC236}">
              <a16:creationId xmlns:a16="http://schemas.microsoft.com/office/drawing/2014/main" id="{B42C7705-7360-409B-A095-AE85C05D8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565702</xdr:colOff>
      <xdr:row>29</xdr:row>
      <xdr:rowOff>133350</xdr:rowOff>
    </xdr:from>
    <xdr:to>
      <xdr:col>21</xdr:col>
      <xdr:colOff>593912</xdr:colOff>
      <xdr:row>43</xdr:row>
      <xdr:rowOff>57150</xdr:rowOff>
    </xdr:to>
    <xdr:graphicFrame macro="">
      <xdr:nvGraphicFramePr>
        <xdr:cNvPr id="9" name="Chart 8">
          <a:extLst>
            <a:ext uri="{FF2B5EF4-FFF2-40B4-BE49-F238E27FC236}">
              <a16:creationId xmlns:a16="http://schemas.microsoft.com/office/drawing/2014/main" id="{4642B086-528B-4E0C-92E3-97A418698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316.66602384259" createdVersion="8" refreshedVersion="8" minRefreshableVersion="3" recordCount="1000" xr:uid="{37D40BBF-2A83-4ACF-9D2F-8BD080254F26}">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08217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No Email"/>
    <x v="1"/>
    <s v="Exc"/>
    <x v="1"/>
    <s v="M"/>
    <x v="0"/>
    <x v="0"/>
    <n v="13.75"/>
    <n v="27.5"/>
    <x v="1"/>
  </r>
  <r>
    <s v="KAC-83089-793"/>
    <x v="2"/>
    <s v="23806-46781-OU"/>
    <s v="R-L-2.5"/>
    <n v="2"/>
    <x v="2"/>
    <s v="No Email"/>
    <x v="1"/>
    <s v="Rob"/>
    <x v="0"/>
    <s v="L"/>
    <x v="1"/>
    <x v="2"/>
    <n v="27.484999999999996"/>
    <n v="54.969999999999992"/>
    <x v="1"/>
  </r>
  <r>
    <s v="CVP-18956-553"/>
    <x v="3"/>
    <s v="86561-91660-RB"/>
    <s v="L-D-1"/>
    <n v="3"/>
    <x v="3"/>
    <s v="No Email"/>
    <x v="0"/>
    <s v="Lib"/>
    <x v="3"/>
    <s v="D"/>
    <x v="2"/>
    <x v="0"/>
    <n v="12.95"/>
    <n v="38.849999999999994"/>
    <x v="1"/>
  </r>
  <r>
    <s v="IPP-31994-879"/>
    <x v="4"/>
    <s v="65223-29612-CB"/>
    <s v="E-D-0.5"/>
    <n v="3"/>
    <x v="4"/>
    <s v="slobe6@nifty.com"/>
    <x v="0"/>
    <s v="Exc"/>
    <x v="1"/>
    <s v="D"/>
    <x v="2"/>
    <x v="1"/>
    <n v="7.29"/>
    <n v="21.87"/>
    <x v="0"/>
  </r>
  <r>
    <s v="SNZ-65340-705"/>
    <x v="5"/>
    <s v="21134-81676-FR"/>
    <s v="L-L-0.2"/>
    <n v="1"/>
    <x v="5"/>
    <s v="No Email"/>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No Email"/>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No Email"/>
    <x v="0"/>
    <s v="Lib"/>
    <x v="3"/>
    <s v="M"/>
    <x v="0"/>
    <x v="3"/>
    <n v="4.3650000000000002"/>
    <n v="21.825000000000003"/>
    <x v="1"/>
  </r>
  <r>
    <s v="WOQ-36015-429"/>
    <x v="24"/>
    <s v="51427-89175-QJ"/>
    <s v="A-D-0.5"/>
    <n v="6"/>
    <x v="27"/>
    <s v="No Email"/>
    <x v="0"/>
    <s v="Ara"/>
    <x v="2"/>
    <s v="D"/>
    <x v="2"/>
    <x v="1"/>
    <n v="5.97"/>
    <n v="35.82"/>
    <x v="1"/>
  </r>
  <r>
    <s v="WOQ-36015-429"/>
    <x v="24"/>
    <s v="51427-89175-QJ"/>
    <s v="L-M-0.5"/>
    <n v="6"/>
    <x v="27"/>
    <s v="No Email"/>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No Email"/>
    <x v="0"/>
    <s v="Rob"/>
    <x v="0"/>
    <s v="M"/>
    <x v="0"/>
    <x v="0"/>
    <n v="9.9499999999999993"/>
    <n v="59.699999999999996"/>
    <x v="0"/>
  </r>
  <r>
    <s v="LUO-37559-016"/>
    <x v="32"/>
    <s v="21240-83132-SP"/>
    <s v="L-M-1"/>
    <n v="3"/>
    <x v="35"/>
    <s v="No Email"/>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No Email"/>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No Email"/>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No Email"/>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No Email"/>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No Email"/>
    <x v="2"/>
    <s v="Rob"/>
    <x v="0"/>
    <s v="D"/>
    <x v="2"/>
    <x v="1"/>
    <n v="5.3699999999999992"/>
    <n v="26.849999999999994"/>
    <x v="0"/>
  </r>
  <r>
    <s v="EEJ-16185-108"/>
    <x v="53"/>
    <s v="65552-60476-KY"/>
    <s v="L-L-0.2"/>
    <n v="5"/>
    <x v="56"/>
    <s v="No Email"/>
    <x v="0"/>
    <s v="Lib"/>
    <x v="3"/>
    <s v="L"/>
    <x v="1"/>
    <x v="3"/>
    <n v="4.7549999999999999"/>
    <n v="23.774999999999999"/>
    <x v="0"/>
  </r>
  <r>
    <s v="RWR-77888-800"/>
    <x v="54"/>
    <s v="69904-02729-YS"/>
    <s v="A-M-0.5"/>
    <n v="1"/>
    <x v="57"/>
    <s v="adykes1r@eventbrite.com"/>
    <x v="0"/>
    <s v="Ara"/>
    <x v="2"/>
    <s v="M"/>
    <x v="0"/>
    <x v="1"/>
    <n v="6.75"/>
    <n v="6.75"/>
    <x v="1"/>
  </r>
  <r>
    <s v="LHN-75209-742"/>
    <x v="55"/>
    <s v="01433-04270-AX"/>
    <s v="R-M-0.5"/>
    <n v="6"/>
    <x v="58"/>
    <s v="No Email"/>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No Email"/>
    <x v="0"/>
    <s v="Ara"/>
    <x v="2"/>
    <s v="M"/>
    <x v="0"/>
    <x v="2"/>
    <n v="25.874999999999996"/>
    <n v="77.624999999999986"/>
    <x v="1"/>
  </r>
  <r>
    <s v="LEF-83057-763"/>
    <x v="64"/>
    <s v="15395-90855-VB"/>
    <s v="L-M-0.2"/>
    <n v="5"/>
    <x v="67"/>
    <s v="No Email"/>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No Email"/>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No Email"/>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No Email"/>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No Email"/>
    <x v="0"/>
    <s v="Exc"/>
    <x v="1"/>
    <s v="L"/>
    <x v="1"/>
    <x v="0"/>
    <n v="14.85"/>
    <n v="44.55"/>
    <x v="0"/>
  </r>
  <r>
    <s v="YWH-50638-556"/>
    <x v="83"/>
    <s v="89442-35633-HJ"/>
    <s v="E-L-0.5"/>
    <n v="4"/>
    <x v="86"/>
    <s v="elangcaster2l@spotify.com"/>
    <x v="2"/>
    <s v="Exc"/>
    <x v="1"/>
    <s v="L"/>
    <x v="1"/>
    <x v="1"/>
    <n v="8.91"/>
    <n v="35.64"/>
    <x v="0"/>
  </r>
  <r>
    <s v="ISL-11200-600"/>
    <x v="84"/>
    <s v="13654-85265-IL"/>
    <s v="A-D-0.2"/>
    <n v="6"/>
    <x v="87"/>
    <s v="No Email"/>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No Email"/>
    <x v="1"/>
    <s v="Ara"/>
    <x v="2"/>
    <s v="D"/>
    <x v="2"/>
    <x v="3"/>
    <n v="2.9849999999999999"/>
    <n v="2.9849999999999999"/>
    <x v="1"/>
  </r>
  <r>
    <s v="DBC-44122-300"/>
    <x v="88"/>
    <s v="13366-78506-KP"/>
    <s v="L-M-0.2"/>
    <n v="3"/>
    <x v="92"/>
    <s v="No Email"/>
    <x v="0"/>
    <s v="Lib"/>
    <x v="3"/>
    <s v="M"/>
    <x v="0"/>
    <x v="3"/>
    <n v="4.3650000000000002"/>
    <n v="13.095000000000001"/>
    <x v="0"/>
  </r>
  <r>
    <s v="FJQ-60035-234"/>
    <x v="89"/>
    <s v="08847-29858-HN"/>
    <s v="A-L-0.2"/>
    <n v="2"/>
    <x v="93"/>
    <s v="No Email"/>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No Email"/>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No Email"/>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No Email"/>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No Email"/>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No Email"/>
    <x v="1"/>
    <s v="Exc"/>
    <x v="1"/>
    <s v="L"/>
    <x v="1"/>
    <x v="2"/>
    <n v="34.154999999999994"/>
    <n v="102.46499999999997"/>
    <x v="1"/>
  </r>
  <r>
    <s v="PPP-78935-365"/>
    <x v="123"/>
    <s v="91074-60023-IP"/>
    <s v="E-D-1"/>
    <n v="4"/>
    <x v="129"/>
    <s v="No Email"/>
    <x v="0"/>
    <s v="Exc"/>
    <x v="1"/>
    <s v="D"/>
    <x v="2"/>
    <x v="0"/>
    <n v="12.15"/>
    <n v="48.6"/>
    <x v="1"/>
  </r>
  <r>
    <s v="JUO-34131-517"/>
    <x v="124"/>
    <s v="07972-83748-JI"/>
    <s v="L-D-1"/>
    <n v="6"/>
    <x v="130"/>
    <s v="No Email"/>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No Email"/>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No Email"/>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No Email"/>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No Email"/>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No Email"/>
    <x v="0"/>
    <s v="Rob"/>
    <x v="0"/>
    <s v="D"/>
    <x v="2"/>
    <x v="2"/>
    <n v="20.584999999999997"/>
    <n v="123.50999999999999"/>
    <x v="0"/>
  </r>
  <r>
    <s v="TME-59627-221"/>
    <x v="140"/>
    <s v="72282-40594-RX"/>
    <s v="L-L-2.5"/>
    <n v="6"/>
    <x v="149"/>
    <s v="No Email"/>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No Email"/>
    <x v="0"/>
    <s v="Rob"/>
    <x v="0"/>
    <s v="D"/>
    <x v="2"/>
    <x v="0"/>
    <n v="8.9499999999999993"/>
    <n v="53.699999999999996"/>
    <x v="0"/>
  </r>
  <r>
    <s v="EIL-44855-309"/>
    <x v="147"/>
    <s v="59741-90220-OW"/>
    <s v="R-D-0.5"/>
    <n v="5"/>
    <x v="156"/>
    <s v="No Email"/>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No Email"/>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No Email"/>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No Email"/>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No Email"/>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No Email"/>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No Email"/>
    <x v="0"/>
    <s v="Exc"/>
    <x v="1"/>
    <s v="M"/>
    <x v="0"/>
    <x v="0"/>
    <n v="13.75"/>
    <n v="82.5"/>
    <x v="1"/>
  </r>
  <r>
    <s v="TJG-73587-353"/>
    <x v="175"/>
    <s v="24766-58139-GT"/>
    <s v="R-D-0.2"/>
    <n v="3"/>
    <x v="190"/>
    <s v="No Email"/>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No Email"/>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No Email"/>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No Email"/>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No Email"/>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No Email"/>
    <x v="0"/>
    <s v="Ara"/>
    <x v="2"/>
    <s v="M"/>
    <x v="0"/>
    <x v="2"/>
    <n v="25.874999999999996"/>
    <n v="155.24999999999997"/>
    <x v="0"/>
  </r>
  <r>
    <s v="AHV-66988-037"/>
    <x v="208"/>
    <s v="12743-00952-KO"/>
    <s v="R-M-2.5"/>
    <n v="2"/>
    <x v="225"/>
    <s v="No Email"/>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No Email"/>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No Email"/>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No Email"/>
    <x v="0"/>
    <s v="Lib"/>
    <x v="3"/>
    <s v="M"/>
    <x v="0"/>
    <x v="2"/>
    <n v="33.464999999999996"/>
    <n v="133.85999999999999"/>
    <x v="1"/>
  </r>
  <r>
    <s v="VZH-86274-142"/>
    <x v="226"/>
    <s v="53120-45532-KL"/>
    <s v="R-L-1"/>
    <n v="5"/>
    <x v="247"/>
    <s v="No Email"/>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No Email"/>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No Email"/>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No Email"/>
    <x v="0"/>
    <s v="Exc"/>
    <x v="1"/>
    <s v="M"/>
    <x v="0"/>
    <x v="2"/>
    <n v="31.624999999999996"/>
    <n v="94.874999999999986"/>
    <x v="1"/>
  </r>
  <r>
    <s v="BYZ-39669-954"/>
    <x v="243"/>
    <s v="66408-53777-VE"/>
    <s v="L-L-2.5"/>
    <n v="1"/>
    <x v="267"/>
    <s v="No Email"/>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No Email"/>
    <x v="1"/>
    <s v="Exc"/>
    <x v="1"/>
    <s v="M"/>
    <x v="0"/>
    <x v="1"/>
    <n v="8.25"/>
    <n v="8.25"/>
    <x v="0"/>
  </r>
  <r>
    <s v="DFK-35846-692"/>
    <x v="247"/>
    <s v="49612-33852-CN"/>
    <s v="R-D-0.2"/>
    <n v="5"/>
    <x v="271"/>
    <s v="No Email"/>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No Email"/>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No Email"/>
    <x v="0"/>
    <s v="Exc"/>
    <x v="1"/>
    <s v="L"/>
    <x v="1"/>
    <x v="0"/>
    <n v="14.85"/>
    <n v="44.55"/>
    <x v="1"/>
  </r>
  <r>
    <s v="ULM-49433-003"/>
    <x v="252"/>
    <s v="99421-80253-UI"/>
    <s v="E-M-1"/>
    <n v="2"/>
    <x v="277"/>
    <s v="No Email"/>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No Email"/>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No Email"/>
    <x v="0"/>
    <s v="Exc"/>
    <x v="1"/>
    <s v="M"/>
    <x v="0"/>
    <x v="0"/>
    <n v="13.75"/>
    <n v="13.75"/>
    <x v="1"/>
  </r>
  <r>
    <s v="IBW-87442-480"/>
    <x v="272"/>
    <s v="79814-23626-JR"/>
    <s v="A-L-2.5"/>
    <n v="1"/>
    <x v="305"/>
    <s v="tle91@epa.gov"/>
    <x v="0"/>
    <s v="Ara"/>
    <x v="2"/>
    <s v="L"/>
    <x v="1"/>
    <x v="2"/>
    <n v="29.784999999999997"/>
    <n v="29.784999999999997"/>
    <x v="0"/>
  </r>
  <r>
    <s v="DGZ-82537-477"/>
    <x v="252"/>
    <s v="43439-94003-DW"/>
    <s v="R-D-1"/>
    <n v="5"/>
    <x v="306"/>
    <s v="No Email"/>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No Email"/>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No Email"/>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No Email"/>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No Email"/>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No Email"/>
    <x v="0"/>
    <s v="Exc"/>
    <x v="1"/>
    <s v="D"/>
    <x v="2"/>
    <x v="1"/>
    <n v="7.29"/>
    <n v="36.450000000000003"/>
    <x v="1"/>
  </r>
  <r>
    <s v="UEB-09112-118"/>
    <x v="297"/>
    <s v="82718-93677-XO"/>
    <s v="A-M-0.5"/>
    <n v="4"/>
    <x v="329"/>
    <s v="No Email"/>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No Email"/>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No Email"/>
    <x v="0"/>
    <s v="Exc"/>
    <x v="1"/>
    <s v="D"/>
    <x v="2"/>
    <x v="1"/>
    <n v="7.29"/>
    <n v="43.74"/>
    <x v="1"/>
  </r>
  <r>
    <s v="DGL-29648-995"/>
    <x v="307"/>
    <s v="59367-30821-ZQ"/>
    <s v="L-M-0.2"/>
    <n v="2"/>
    <x v="342"/>
    <s v="No Email"/>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No Email"/>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No Email"/>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No Email"/>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No Email"/>
    <x v="0"/>
    <s v="Exc"/>
    <x v="1"/>
    <s v="L"/>
    <x v="1"/>
    <x v="1"/>
    <n v="8.91"/>
    <n v="53.46"/>
    <x v="0"/>
  </r>
  <r>
    <s v="UBW-50312-037"/>
    <x v="321"/>
    <s v="69503-12127-YD"/>
    <s v="A-L-2.5"/>
    <n v="4"/>
    <x v="358"/>
    <s v="No Email"/>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No Email"/>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No Email"/>
    <x v="1"/>
    <s v="Exc"/>
    <x v="1"/>
    <s v="M"/>
    <x v="0"/>
    <x v="1"/>
    <n v="8.25"/>
    <n v="49.5"/>
    <x v="1"/>
  </r>
  <r>
    <s v="WKL-27981-758"/>
    <x v="177"/>
    <s v="73699-93557-FZ"/>
    <s v="A-M-2.5"/>
    <n v="2"/>
    <x v="381"/>
    <s v="fmiellbc@spiegel.de"/>
    <x v="0"/>
    <s v="Ara"/>
    <x v="2"/>
    <s v="M"/>
    <x v="0"/>
    <x v="2"/>
    <n v="25.874999999999996"/>
    <n v="51.749999999999993"/>
    <x v="0"/>
  </r>
  <r>
    <s v="VRT-39834-265"/>
    <x v="341"/>
    <s v="86686-37462-CK"/>
    <s v="L-L-1"/>
    <n v="3"/>
    <x v="382"/>
    <s v="No Email"/>
    <x v="1"/>
    <s v="Lib"/>
    <x v="3"/>
    <s v="L"/>
    <x v="1"/>
    <x v="0"/>
    <n v="15.85"/>
    <n v="47.55"/>
    <x v="0"/>
  </r>
  <r>
    <s v="QTC-71005-730"/>
    <x v="342"/>
    <s v="14298-02150-KH"/>
    <s v="A-L-0.2"/>
    <n v="4"/>
    <x v="383"/>
    <s v="No Email"/>
    <x v="0"/>
    <s v="Ara"/>
    <x v="2"/>
    <s v="L"/>
    <x v="1"/>
    <x v="3"/>
    <n v="3.8849999999999998"/>
    <n v="15.54"/>
    <x v="1"/>
  </r>
  <r>
    <s v="TNX-09857-717"/>
    <x v="343"/>
    <s v="48675-07824-HJ"/>
    <s v="L-M-1"/>
    <n v="6"/>
    <x v="384"/>
    <s v="No Email"/>
    <x v="0"/>
    <s v="Lib"/>
    <x v="3"/>
    <s v="M"/>
    <x v="0"/>
    <x v="0"/>
    <n v="14.55"/>
    <n v="87.300000000000011"/>
    <x v="0"/>
  </r>
  <r>
    <s v="JZV-43874-185"/>
    <x v="344"/>
    <s v="18551-80943-YQ"/>
    <s v="A-M-1"/>
    <n v="5"/>
    <x v="385"/>
    <s v="No Email"/>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No Email"/>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No Email"/>
    <x v="0"/>
    <s v="Ara"/>
    <x v="2"/>
    <s v="L"/>
    <x v="1"/>
    <x v="1"/>
    <n v="7.77"/>
    <n v="23.31"/>
    <x v="0"/>
  </r>
  <r>
    <s v="KJJ-12573-591"/>
    <x v="347"/>
    <s v="12997-41076-FQ"/>
    <s v="A-L-2.5"/>
    <n v="1"/>
    <x v="390"/>
    <s v="No Email"/>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No Email"/>
    <x v="0"/>
    <s v="Ara"/>
    <x v="2"/>
    <s v="D"/>
    <x v="2"/>
    <x v="1"/>
    <n v="5.97"/>
    <n v="29.849999999999998"/>
    <x v="1"/>
  </r>
  <r>
    <s v="CYH-53243-218"/>
    <x v="237"/>
    <s v="88167-57964-PH"/>
    <s v="R-M-0.5"/>
    <n v="3"/>
    <x v="394"/>
    <s v="No Email"/>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No Email"/>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No Email"/>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No Email"/>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No Email"/>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No Email"/>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No Email"/>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No Email"/>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No Email"/>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No Email"/>
    <x v="1"/>
    <s v="Rob"/>
    <x v="0"/>
    <s v="D"/>
    <x v="2"/>
    <x v="3"/>
    <n v="2.6849999999999996"/>
    <n v="8.0549999999999997"/>
    <x v="0"/>
  </r>
  <r>
    <s v="JIG-27636-870"/>
    <x v="402"/>
    <s v="67204-04870-LG"/>
    <s v="R-L-1"/>
    <n v="4"/>
    <x v="466"/>
    <s v="No Email"/>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No Email"/>
    <x v="0"/>
    <s v="Rob"/>
    <x v="0"/>
    <s v="D"/>
    <x v="2"/>
    <x v="2"/>
    <n v="20.584999999999997"/>
    <n v="102.92499999999998"/>
    <x v="0"/>
  </r>
  <r>
    <s v="DGC-21813-731"/>
    <x v="127"/>
    <s v="43606-83072-OA"/>
    <s v="L-D-0.2"/>
    <n v="2"/>
    <x v="479"/>
    <s v="No Email"/>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No Email"/>
    <x v="0"/>
    <s v="Lib"/>
    <x v="3"/>
    <s v="L"/>
    <x v="1"/>
    <x v="2"/>
    <n v="36.454999999999998"/>
    <n v="72.91"/>
    <x v="1"/>
  </r>
  <r>
    <s v="ITR-54735-364"/>
    <x v="416"/>
    <s v="92599-58687-CS"/>
    <s v="R-D-0.2"/>
    <n v="5"/>
    <x v="485"/>
    <s v="No Email"/>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No Email"/>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No Email"/>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No Email"/>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No Email"/>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No Email"/>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No Email"/>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No Email"/>
    <x v="0"/>
    <s v="Exc"/>
    <x v="1"/>
    <s v="M"/>
    <x v="0"/>
    <x v="2"/>
    <n v="31.624999999999996"/>
    <n v="189.74999999999997"/>
    <x v="0"/>
  </r>
  <r>
    <s v="PNU-22150-408"/>
    <x v="437"/>
    <s v="77408-43873-RS"/>
    <s v="A-D-0.2"/>
    <n v="6"/>
    <x v="518"/>
    <s v="No Email"/>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No Email"/>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No Email"/>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No Email"/>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No Email"/>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No Email"/>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No Email"/>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No Email"/>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No Email"/>
    <x v="1"/>
    <s v="Ara"/>
    <x v="2"/>
    <s v="M"/>
    <x v="0"/>
    <x v="3"/>
    <n v="3.375"/>
    <n v="13.5"/>
    <x v="1"/>
  </r>
  <r>
    <s v="DYP-74337-787"/>
    <x v="431"/>
    <s v="41486-52502-QQ"/>
    <s v="R-M-0.5"/>
    <n v="1"/>
    <x v="565"/>
    <s v="No Email"/>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No Email"/>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No Email"/>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No Email"/>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No Email"/>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No Email"/>
    <x v="0"/>
    <s v="Lib"/>
    <x v="3"/>
    <s v="D"/>
    <x v="2"/>
    <x v="2"/>
    <n v="29.784999999999997"/>
    <n v="119.13999999999999"/>
    <x v="0"/>
  </r>
  <r>
    <s v="EZL-27919-704"/>
    <x v="481"/>
    <s v="49480-85909-DG"/>
    <s v="L-L-0.5"/>
    <n v="5"/>
    <x v="621"/>
    <s v="No Email"/>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No Email"/>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No Email"/>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No Email"/>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No Email"/>
    <x v="1"/>
    <s v="Lib"/>
    <x v="3"/>
    <s v="D"/>
    <x v="2"/>
    <x v="2"/>
    <n v="29.784999999999997"/>
    <n v="119.13999999999999"/>
    <x v="0"/>
  </r>
  <r>
    <s v="CWT-27056-328"/>
    <x v="531"/>
    <s v="18570-80998-ZS"/>
    <s v="E-D-0.2"/>
    <n v="6"/>
    <x v="648"/>
    <s v="No Email"/>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No Email"/>
    <x v="1"/>
    <s v="Lib"/>
    <x v="3"/>
    <s v="D"/>
    <x v="2"/>
    <x v="0"/>
    <n v="12.95"/>
    <n v="25.9"/>
    <x v="1"/>
  </r>
  <r>
    <s v="BLI-21697-702"/>
    <x v="534"/>
    <s v="21141-12455-VB"/>
    <s v="A-M-0.5"/>
    <n v="2"/>
    <x v="652"/>
    <s v="sdejo@newsvine.com"/>
    <x v="0"/>
    <s v="Ara"/>
    <x v="2"/>
    <s v="M"/>
    <x v="0"/>
    <x v="1"/>
    <n v="6.75"/>
    <n v="13.5"/>
    <x v="0"/>
  </r>
  <r>
    <s v="KFJ-46568-890"/>
    <x v="535"/>
    <s v="71003-85639-HB"/>
    <s v="E-L-0.5"/>
    <n v="2"/>
    <x v="653"/>
    <s v="No Email"/>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No Email"/>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No Email"/>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No Email"/>
    <x v="0"/>
    <s v="Ara"/>
    <x v="2"/>
    <s v="M"/>
    <x v="0"/>
    <x v="3"/>
    <n v="3.375"/>
    <n v="6.75"/>
    <x v="0"/>
  </r>
  <r>
    <s v="ATY-28980-884"/>
    <x v="117"/>
    <s v="50705-17295-NK"/>
    <s v="A-L-0.2"/>
    <n v="6"/>
    <x v="668"/>
    <s v="caleixok5@globo.com"/>
    <x v="0"/>
    <s v="Ara"/>
    <x v="2"/>
    <s v="L"/>
    <x v="1"/>
    <x v="3"/>
    <n v="3.8849999999999998"/>
    <n v="23.31"/>
    <x v="1"/>
  </r>
  <r>
    <s v="SWP-88281-918"/>
    <x v="543"/>
    <s v="77657-61366-FY"/>
    <s v="L-L-2.5"/>
    <n v="4"/>
    <x v="669"/>
    <s v="No Email"/>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No Email"/>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No Email"/>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No Email"/>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No Email"/>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No Email"/>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No Email"/>
    <x v="0"/>
    <s v="Exc"/>
    <x v="1"/>
    <s v="M"/>
    <x v="0"/>
    <x v="0"/>
    <n v="13.75"/>
    <n v="82.5"/>
    <x v="1"/>
  </r>
  <r>
    <s v="BZE-96093-118"/>
    <x v="91"/>
    <s v="43452-18035-DH"/>
    <s v="L-M-0.2"/>
    <n v="2"/>
    <x v="711"/>
    <s v="afilipczaklh@ning.com"/>
    <x v="1"/>
    <s v="Lib"/>
    <x v="3"/>
    <s v="M"/>
    <x v="0"/>
    <x v="3"/>
    <n v="4.3650000000000002"/>
    <n v="8.73"/>
    <x v="1"/>
  </r>
  <r>
    <s v="LOU-41819-242"/>
    <x v="272"/>
    <s v="88060-50676-MV"/>
    <s v="R-M-1"/>
    <n v="2"/>
    <x v="712"/>
    <s v="No Email"/>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No Email"/>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No Email"/>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No Email"/>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No Email"/>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No Email"/>
    <x v="2"/>
    <s v="Rob"/>
    <x v="0"/>
    <s v="L"/>
    <x v="1"/>
    <x v="0"/>
    <n v="11.95"/>
    <n v="23.9"/>
    <x v="1"/>
  </r>
  <r>
    <s v="XNU-83276-288"/>
    <x v="595"/>
    <s v="98185-92775-KT"/>
    <s v="R-M-0.5"/>
    <n v="1"/>
    <x v="742"/>
    <s v="No Email"/>
    <x v="0"/>
    <s v="Rob"/>
    <x v="0"/>
    <s v="M"/>
    <x v="0"/>
    <x v="1"/>
    <n v="5.97"/>
    <n v="5.97"/>
    <x v="1"/>
  </r>
  <r>
    <s v="YOG-94666-679"/>
    <x v="596"/>
    <s v="86991-53901-AT"/>
    <s v="L-D-0.2"/>
    <n v="2"/>
    <x v="743"/>
    <s v="No Email"/>
    <x v="2"/>
    <s v="Lib"/>
    <x v="3"/>
    <s v="D"/>
    <x v="2"/>
    <x v="3"/>
    <n v="3.8849999999999998"/>
    <n v="7.77"/>
    <x v="0"/>
  </r>
  <r>
    <s v="KHG-33953-115"/>
    <x v="514"/>
    <s v="78226-97287-JI"/>
    <s v="L-D-0.5"/>
    <n v="3"/>
    <x v="744"/>
    <s v="kferrettimf@huffingtonpost.com"/>
    <x v="1"/>
    <s v="Lib"/>
    <x v="3"/>
    <s v="D"/>
    <x v="2"/>
    <x v="1"/>
    <n v="7.77"/>
    <n v="23.31"/>
    <x v="1"/>
  </r>
  <r>
    <s v="MHD-95615-696"/>
    <x v="54"/>
    <s v="27930-59250-JT"/>
    <s v="R-L-2.5"/>
    <n v="5"/>
    <x v="745"/>
    <s v="No Email"/>
    <x v="0"/>
    <s v="Rob"/>
    <x v="0"/>
    <s v="L"/>
    <x v="1"/>
    <x v="2"/>
    <n v="27.484999999999996"/>
    <n v="137.42499999999998"/>
    <x v="1"/>
  </r>
  <r>
    <s v="HBH-64794-080"/>
    <x v="597"/>
    <s v="40560-18556-YE"/>
    <s v="R-D-0.2"/>
    <n v="3"/>
    <x v="746"/>
    <s v="No Email"/>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No Email"/>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No Email"/>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No Email"/>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No Email"/>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No Email"/>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No Email"/>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No Email"/>
    <x v="0"/>
    <s v="Rob"/>
    <x v="0"/>
    <s v="L"/>
    <x v="1"/>
    <x v="2"/>
    <n v="27.484999999999996"/>
    <n v="27.484999999999996"/>
    <x v="0"/>
  </r>
  <r>
    <s v="FWD-85967-769"/>
    <x v="631"/>
    <s v="20256-54689-LO"/>
    <s v="E-D-0.2"/>
    <n v="3"/>
    <x v="807"/>
    <s v="No Email"/>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No Email"/>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No Email"/>
    <x v="1"/>
    <s v="Rob"/>
    <x v="0"/>
    <s v="D"/>
    <x v="2"/>
    <x v="2"/>
    <n v="20.584999999999997"/>
    <n v="82.339999999999989"/>
    <x v="0"/>
  </r>
  <r>
    <s v="QDO-57268-842"/>
    <x v="612"/>
    <s v="57808-90533-UE"/>
    <s v="E-M-2.5"/>
    <n v="5"/>
    <x v="822"/>
    <s v="No Email"/>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No Email"/>
    <x v="0"/>
    <s v="Rob"/>
    <x v="0"/>
    <s v="L"/>
    <x v="1"/>
    <x v="1"/>
    <n v="7.169999999999999"/>
    <n v="35.849999999999994"/>
    <x v="1"/>
  </r>
  <r>
    <s v="VKQ-39009-292"/>
    <x v="219"/>
    <s v="57808-90533-UE"/>
    <s v="L-M-1"/>
    <n v="5"/>
    <x v="822"/>
    <s v="No Email"/>
    <x v="0"/>
    <s v="Lib"/>
    <x v="3"/>
    <s v="M"/>
    <x v="0"/>
    <x v="0"/>
    <n v="14.55"/>
    <n v="72.75"/>
    <x v="1"/>
  </r>
  <r>
    <s v="PDB-98743-282"/>
    <x v="643"/>
    <s v="51940-02669-OR"/>
    <s v="L-L-1"/>
    <n v="3"/>
    <x v="826"/>
    <s v="No Email"/>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No Email"/>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No Email"/>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No Email"/>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No Email"/>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No Email"/>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No Email"/>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No Email"/>
    <x v="0"/>
    <s v="Ara"/>
    <x v="2"/>
    <s v="D"/>
    <x v="2"/>
    <x v="1"/>
    <n v="5.97"/>
    <n v="23.88"/>
    <x v="0"/>
  </r>
  <r>
    <s v="EQH-53569-934"/>
    <x v="659"/>
    <s v="53667-91553-LT"/>
    <s v="E-M-1"/>
    <n v="4"/>
    <x v="856"/>
    <s v="bsillispw@istockphoto.com"/>
    <x v="0"/>
    <s v="Exc"/>
    <x v="1"/>
    <s v="M"/>
    <x v="0"/>
    <x v="0"/>
    <n v="13.75"/>
    <n v="55"/>
    <x v="1"/>
  </r>
  <r>
    <s v="XKK-06692-189"/>
    <x v="558"/>
    <s v="86579-92122-OC"/>
    <s v="R-D-1"/>
    <n v="3"/>
    <x v="857"/>
    <s v="No Email"/>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No Email"/>
    <x v="0"/>
    <s v="Lib"/>
    <x v="3"/>
    <s v="D"/>
    <x v="2"/>
    <x v="2"/>
    <n v="29.784999999999997"/>
    <n v="119.13999999999999"/>
    <x v="1"/>
  </r>
  <r>
    <s v="UBI-59229-277"/>
    <x v="44"/>
    <s v="00886-35803-FG"/>
    <s v="L-D-0.5"/>
    <n v="3"/>
    <x v="869"/>
    <s v="No Email"/>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No Email"/>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No Email"/>
    <x v="0"/>
    <s v="Ara"/>
    <x v="2"/>
    <s v="L"/>
    <x v="1"/>
    <x v="3"/>
    <n v="3.8849999999999998"/>
    <n v="3.8849999999999998"/>
    <x v="0"/>
  </r>
  <r>
    <s v="HEL-86709-449"/>
    <x v="667"/>
    <s v="86579-92122-OC"/>
    <s v="E-D-2.5"/>
    <n v="1"/>
    <x v="857"/>
    <s v="No Email"/>
    <x v="0"/>
    <s v="Exc"/>
    <x v="1"/>
    <s v="D"/>
    <x v="2"/>
    <x v="2"/>
    <n v="27.945"/>
    <n v="27.945"/>
    <x v="0"/>
  </r>
  <r>
    <s v="NCH-55389-562"/>
    <x v="110"/>
    <s v="86579-92122-OC"/>
    <s v="E-L-2.5"/>
    <n v="5"/>
    <x v="857"/>
    <s v="No Email"/>
    <x v="0"/>
    <s v="Exc"/>
    <x v="1"/>
    <s v="L"/>
    <x v="1"/>
    <x v="2"/>
    <n v="34.154999999999994"/>
    <n v="170.77499999999998"/>
    <x v="0"/>
  </r>
  <r>
    <s v="NCH-55389-562"/>
    <x v="110"/>
    <s v="86579-92122-OC"/>
    <s v="R-L-2.5"/>
    <n v="2"/>
    <x v="857"/>
    <s v="No Email"/>
    <x v="0"/>
    <s v="Rob"/>
    <x v="0"/>
    <s v="L"/>
    <x v="1"/>
    <x v="2"/>
    <n v="27.484999999999996"/>
    <n v="54.969999999999992"/>
    <x v="0"/>
  </r>
  <r>
    <s v="NCH-55389-562"/>
    <x v="110"/>
    <s v="86579-92122-OC"/>
    <s v="E-L-1"/>
    <n v="1"/>
    <x v="857"/>
    <s v="No Email"/>
    <x v="0"/>
    <s v="Exc"/>
    <x v="1"/>
    <s v="L"/>
    <x v="1"/>
    <x v="0"/>
    <n v="14.85"/>
    <n v="14.85"/>
    <x v="0"/>
  </r>
  <r>
    <s v="NCH-55389-562"/>
    <x v="110"/>
    <s v="86579-92122-OC"/>
    <s v="A-L-0.2"/>
    <n v="2"/>
    <x v="857"/>
    <s v="No Email"/>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No Email"/>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No Email"/>
    <x v="0"/>
    <s v="Exc"/>
    <x v="1"/>
    <s v="M"/>
    <x v="0"/>
    <x v="1"/>
    <n v="8.25"/>
    <n v="8.25"/>
    <x v="1"/>
  </r>
  <r>
    <s v="TED-81959-419"/>
    <x v="677"/>
    <s v="27702-50024-XC"/>
    <s v="A-L-2.5"/>
    <n v="5"/>
    <x v="888"/>
    <s v="nfurberqz@jugem.jp"/>
    <x v="0"/>
    <s v="Ara"/>
    <x v="2"/>
    <s v="L"/>
    <x v="1"/>
    <x v="2"/>
    <n v="29.784999999999997"/>
    <n v="148.92499999999998"/>
    <x v="1"/>
  </r>
  <r>
    <s v="FDO-25756-141"/>
    <x v="629"/>
    <s v="57360-46846-NS"/>
    <s v="A-L-2.5"/>
    <n v="3"/>
    <x v="889"/>
    <s v="No Email"/>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No Email"/>
    <x v="0"/>
    <s v="Rob"/>
    <x v="0"/>
    <s v="D"/>
    <x v="2"/>
    <x v="1"/>
    <n v="5.3699999999999992"/>
    <n v="10.739999999999998"/>
    <x v="1"/>
  </r>
  <r>
    <s v="MVV-19034-198"/>
    <x v="94"/>
    <s v="98476-63654-CG"/>
    <s v="E-D-2.5"/>
    <n v="6"/>
    <x v="896"/>
    <s v="No Email"/>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No Email"/>
    <x v="2"/>
    <s v="Rob"/>
    <x v="0"/>
    <s v="M"/>
    <x v="0"/>
    <x v="0"/>
    <n v="9.9499999999999993"/>
    <n v="29.849999999999998"/>
    <x v="0"/>
  </r>
  <r>
    <s v="OQA-93249-841"/>
    <x v="647"/>
    <s v="03917-13632-KC"/>
    <s v="A-M-2.5"/>
    <n v="6"/>
    <x v="905"/>
    <s v="No Email"/>
    <x v="0"/>
    <s v="Ara"/>
    <x v="2"/>
    <s v="M"/>
    <x v="0"/>
    <x v="2"/>
    <n v="25.874999999999996"/>
    <n v="155.24999999999997"/>
    <x v="0"/>
  </r>
  <r>
    <s v="DUV-12075-132"/>
    <x v="366"/>
    <s v="62494-09113-RP"/>
    <s v="E-D-0.2"/>
    <n v="5"/>
    <x v="906"/>
    <s v="No Email"/>
    <x v="0"/>
    <s v="Exc"/>
    <x v="1"/>
    <s v="D"/>
    <x v="2"/>
    <x v="3"/>
    <n v="3.645"/>
    <n v="18.225000000000001"/>
    <x v="1"/>
  </r>
  <r>
    <s v="DUV-12075-132"/>
    <x v="366"/>
    <s v="62494-09113-RP"/>
    <s v="L-D-0.5"/>
    <n v="2"/>
    <x v="906"/>
    <s v="No Email"/>
    <x v="0"/>
    <s v="Lib"/>
    <x v="3"/>
    <s v="D"/>
    <x v="2"/>
    <x v="1"/>
    <n v="7.77"/>
    <n v="15.54"/>
    <x v="1"/>
  </r>
  <r>
    <s v="KPO-24942-184"/>
    <x v="684"/>
    <s v="70567-65133-CN"/>
    <s v="L-L-2.5"/>
    <n v="3"/>
    <x v="907"/>
    <s v="No Email"/>
    <x v="1"/>
    <s v="Lib"/>
    <x v="3"/>
    <s v="L"/>
    <x v="1"/>
    <x v="2"/>
    <n v="36.454999999999998"/>
    <n v="109.36499999999999"/>
    <x v="1"/>
  </r>
  <r>
    <s v="SRJ-79353-838"/>
    <x v="506"/>
    <s v="77869-81373-AY"/>
    <s v="A-L-1"/>
    <n v="6"/>
    <x v="908"/>
    <s v="No Email"/>
    <x v="0"/>
    <s v="Ara"/>
    <x v="2"/>
    <s v="L"/>
    <x v="1"/>
    <x v="0"/>
    <n v="12.95"/>
    <n v="77.699999999999989"/>
    <x v="1"/>
  </r>
  <r>
    <s v="XBV-40336-071"/>
    <x v="685"/>
    <s v="38536-98293-JZ"/>
    <s v="A-D-0.2"/>
    <n v="3"/>
    <x v="909"/>
    <s v="No Email"/>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No Email"/>
    <x v="0"/>
    <s v="Rob"/>
    <x v="0"/>
    <s v="M"/>
    <x v="0"/>
    <x v="1"/>
    <n v="5.97"/>
    <n v="29.849999999999998"/>
    <x v="1"/>
  </r>
  <r>
    <s v="UME-75640-698"/>
    <x v="687"/>
    <s v="62494-09113-RP"/>
    <s v="A-M-0.5"/>
    <n v="4"/>
    <x v="906"/>
    <s v="No Email"/>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No Email"/>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890FA2-8FCC-423F-8D4A-DC58AFB4ADC2}"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5" baseItem="1" numFmtId="3"/>
  </dataFields>
  <chartFormats count="8">
    <chartFormat chart="13" format="0" series="1">
      <pivotArea type="data" outline="0" fieldPosition="0">
        <references count="2">
          <reference field="4294967294" count="1" selected="0">
            <x v="0"/>
          </reference>
          <reference field="9" count="1" selected="0">
            <x v="0"/>
          </reference>
        </references>
      </pivotArea>
    </chartFormat>
    <chartFormat chart="13" format="1" series="1">
      <pivotArea type="data" outline="0" fieldPosition="0">
        <references count="2">
          <reference field="4294967294" count="1" selected="0">
            <x v="0"/>
          </reference>
          <reference field="9" count="1" selected="0">
            <x v="1"/>
          </reference>
        </references>
      </pivotArea>
    </chartFormat>
    <chartFormat chart="13" format="2" series="1">
      <pivotArea type="data" outline="0" fieldPosition="0">
        <references count="2">
          <reference field="4294967294" count="1" selected="0">
            <x v="0"/>
          </reference>
          <reference field="9" count="1" selected="0">
            <x v="2"/>
          </reference>
        </references>
      </pivotArea>
    </chartFormat>
    <chartFormat chart="13" format="3" series="1">
      <pivotArea type="data" outline="0" fieldPosition="0">
        <references count="2">
          <reference field="4294967294" count="1" selected="0">
            <x v="0"/>
          </reference>
          <reference field="9" count="1" selected="0">
            <x v="3"/>
          </reference>
        </references>
      </pivotArea>
    </chartFormat>
    <chartFormat chart="19" format="8" series="1">
      <pivotArea type="data" outline="0" fieldPosition="0">
        <references count="2">
          <reference field="4294967294" count="1" selected="0">
            <x v="0"/>
          </reference>
          <reference field="9" count="1" selected="0">
            <x v="0"/>
          </reference>
        </references>
      </pivotArea>
    </chartFormat>
    <chartFormat chart="19" format="9" series="1">
      <pivotArea type="data" outline="0" fieldPosition="0">
        <references count="2">
          <reference field="4294967294" count="1" selected="0">
            <x v="0"/>
          </reference>
          <reference field="9" count="1" selected="0">
            <x v="1"/>
          </reference>
        </references>
      </pivotArea>
    </chartFormat>
    <chartFormat chart="19" format="10" series="1">
      <pivotArea type="data" outline="0" fieldPosition="0">
        <references count="2">
          <reference field="4294967294" count="1" selected="0">
            <x v="0"/>
          </reference>
          <reference field="9" count="1" selected="0">
            <x v="2"/>
          </reference>
        </references>
      </pivotArea>
    </chartFormat>
    <chartFormat chart="19"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A7065-995E-4E4E-812B-3E518DF3436D}"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4" baseField="15" baseItem="1" numFmtId="3"/>
  </dataFields>
  <chartFormats count="8">
    <chartFormat chart="50" format="0" series="1">
      <pivotArea type="data" outline="0" fieldPosition="0">
        <references count="1">
          <reference field="4294967294" count="1" selected="0">
            <x v="0"/>
          </reference>
        </references>
      </pivotArea>
    </chartFormat>
    <chartFormat chart="50" format="1">
      <pivotArea type="data" outline="0" fieldPosition="0">
        <references count="2">
          <reference field="4294967294" count="1" selected="0">
            <x v="0"/>
          </reference>
          <reference field="7" count="1" selected="0">
            <x v="0"/>
          </reference>
        </references>
      </pivotArea>
    </chartFormat>
    <chartFormat chart="50" format="2">
      <pivotArea type="data" outline="0" fieldPosition="0">
        <references count="2">
          <reference field="4294967294" count="1" selected="0">
            <x v="0"/>
          </reference>
          <reference field="7" count="1" selected="0">
            <x v="2"/>
          </reference>
        </references>
      </pivotArea>
    </chartFormat>
    <chartFormat chart="50" format="3">
      <pivotArea type="data" outline="0" fieldPosition="0">
        <references count="2">
          <reference field="4294967294" count="1" selected="0">
            <x v="0"/>
          </reference>
          <reference field="7" count="1" selected="0">
            <x v="1"/>
          </reference>
        </references>
      </pivotArea>
    </chartFormat>
    <chartFormat chart="53" format="8" series="1">
      <pivotArea type="data" outline="0" fieldPosition="0">
        <references count="1">
          <reference field="4294967294" count="1" selected="0">
            <x v="0"/>
          </reference>
        </references>
      </pivotArea>
    </chartFormat>
    <chartFormat chart="53" format="9">
      <pivotArea type="data" outline="0" fieldPosition="0">
        <references count="2">
          <reference field="4294967294" count="1" selected="0">
            <x v="0"/>
          </reference>
          <reference field="7" count="1" selected="0">
            <x v="2"/>
          </reference>
        </references>
      </pivotArea>
    </chartFormat>
    <chartFormat chart="53" format="10">
      <pivotArea type="data" outline="0" fieldPosition="0">
        <references count="2">
          <reference field="4294967294" count="1" selected="0">
            <x v="0"/>
          </reference>
          <reference field="7" count="1" selected="0">
            <x v="0"/>
          </reference>
        </references>
      </pivotArea>
    </chartFormat>
    <chartFormat chart="53"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9FBF1F-7ED4-4234-9CAE-52F272A6FBC9}"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4" baseField="15" baseItem="1" numFmtId="3"/>
  </dataFields>
  <chartFormats count="20">
    <chartFormat chart="50" format="0"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 chart="51" format="8">
      <pivotArea type="data" outline="0" fieldPosition="0">
        <references count="2">
          <reference field="4294967294" count="1" selected="0">
            <x v="0"/>
          </reference>
          <reference field="5" count="1" selected="0">
            <x v="28"/>
          </reference>
        </references>
      </pivotArea>
    </chartFormat>
    <chartFormat chart="51" format="9">
      <pivotArea type="data" outline="0" fieldPosition="0">
        <references count="2">
          <reference field="4294967294" count="1" selected="0">
            <x v="0"/>
          </reference>
          <reference field="5" count="1" selected="0">
            <x v="125"/>
          </reference>
        </references>
      </pivotArea>
    </chartFormat>
    <chartFormat chart="51" format="10">
      <pivotArea type="data" outline="0" fieldPosition="0">
        <references count="2">
          <reference field="4294967294" count="1" selected="0">
            <x v="0"/>
          </reference>
          <reference field="5" count="1" selected="0">
            <x v="831"/>
          </reference>
        </references>
      </pivotArea>
    </chartFormat>
    <chartFormat chart="51" format="11">
      <pivotArea type="data" outline="0" fieldPosition="0">
        <references count="2">
          <reference field="4294967294" count="1" selected="0">
            <x v="0"/>
          </reference>
          <reference field="5" count="1" selected="0">
            <x v="646"/>
          </reference>
        </references>
      </pivotArea>
    </chartFormat>
    <chartFormat chart="51" format="12">
      <pivotArea type="data" outline="0" fieldPosition="0">
        <references count="2">
          <reference field="4294967294" count="1" selected="0">
            <x v="0"/>
          </reference>
          <reference field="5" count="1" selected="0">
            <x v="255"/>
          </reference>
        </references>
      </pivotArea>
    </chartFormat>
    <chartFormat chart="52" format="13" series="1">
      <pivotArea type="data" outline="0" fieldPosition="0">
        <references count="1">
          <reference field="4294967294" count="1" selected="0">
            <x v="0"/>
          </reference>
        </references>
      </pivotArea>
    </chartFormat>
    <chartFormat chart="52" format="14">
      <pivotArea type="data" outline="0" fieldPosition="0">
        <references count="2">
          <reference field="4294967294" count="1" selected="0">
            <x v="0"/>
          </reference>
          <reference field="5" count="1" selected="0">
            <x v="28"/>
          </reference>
        </references>
      </pivotArea>
    </chartFormat>
    <chartFormat chart="52" format="15">
      <pivotArea type="data" outline="0" fieldPosition="0">
        <references count="2">
          <reference field="4294967294" count="1" selected="0">
            <x v="0"/>
          </reference>
          <reference field="5" count="1" selected="0">
            <x v="125"/>
          </reference>
        </references>
      </pivotArea>
    </chartFormat>
    <chartFormat chart="52" format="16">
      <pivotArea type="data" outline="0" fieldPosition="0">
        <references count="2">
          <reference field="4294967294" count="1" selected="0">
            <x v="0"/>
          </reference>
          <reference field="5" count="1" selected="0">
            <x v="831"/>
          </reference>
        </references>
      </pivotArea>
    </chartFormat>
    <chartFormat chart="52" format="17">
      <pivotArea type="data" outline="0" fieldPosition="0">
        <references count="2">
          <reference field="4294967294" count="1" selected="0">
            <x v="0"/>
          </reference>
          <reference field="5" count="1" selected="0">
            <x v="646"/>
          </reference>
        </references>
      </pivotArea>
    </chartFormat>
    <chartFormat chart="52" format="18">
      <pivotArea type="data" outline="0" fieldPosition="0">
        <references count="2">
          <reference field="4294967294" count="1" selected="0">
            <x v="0"/>
          </reference>
          <reference field="5" count="1" selected="0">
            <x v="255"/>
          </reference>
        </references>
      </pivotArea>
    </chartFormat>
    <chartFormat chart="54" format="19" series="1">
      <pivotArea type="data" outline="0" fieldPosition="0">
        <references count="1">
          <reference field="4294967294" count="1" selected="0">
            <x v="0"/>
          </reference>
        </references>
      </pivotArea>
    </chartFormat>
    <chartFormat chart="54" format="20">
      <pivotArea type="data" outline="0" fieldPosition="0">
        <references count="2">
          <reference field="4294967294" count="1" selected="0">
            <x v="0"/>
          </reference>
          <reference field="5" count="1" selected="0">
            <x v="28"/>
          </reference>
        </references>
      </pivotArea>
    </chartFormat>
    <chartFormat chart="54" format="21">
      <pivotArea type="data" outline="0" fieldPosition="0">
        <references count="2">
          <reference field="4294967294" count="1" selected="0">
            <x v="0"/>
          </reference>
          <reference field="5" count="1" selected="0">
            <x v="125"/>
          </reference>
        </references>
      </pivotArea>
    </chartFormat>
    <chartFormat chart="54" format="22">
      <pivotArea type="data" outline="0" fieldPosition="0">
        <references count="2">
          <reference field="4294967294" count="1" selected="0">
            <x v="0"/>
          </reference>
          <reference field="5" count="1" selected="0">
            <x v="831"/>
          </reference>
        </references>
      </pivotArea>
    </chartFormat>
    <chartFormat chart="54" format="23">
      <pivotArea type="data" outline="0" fieldPosition="0">
        <references count="2">
          <reference field="4294967294" count="1" selected="0">
            <x v="0"/>
          </reference>
          <reference field="5" count="1" selected="0">
            <x v="646"/>
          </reference>
        </references>
      </pivotArea>
    </chartFormat>
    <chartFormat chart="54" format="24">
      <pivotArea type="data" outline="0" fieldPosition="0">
        <references count="2">
          <reference field="4294967294" count="1" selected="0">
            <x v="0"/>
          </reference>
          <reference field="5" count="1" selected="0">
            <x v="255"/>
          </reference>
        </references>
      </pivotArea>
    </chartFormat>
    <chartFormat chart="53"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8D73558-E202-45E7-9E8E-0A2E33DD3FD9}" sourceName="Roast Type Name">
  <pivotTables>
    <pivotTable tabId="18" name="Total Sales"/>
    <pivotTable tabId="19" name="Total Sales"/>
    <pivotTable tabId="20" name="Total Sales"/>
  </pivotTables>
  <data>
    <tabular pivotCacheId="210821749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741232-99B8-431C-A56A-476BB21F9556}" sourceName="Size">
  <pivotTables>
    <pivotTable tabId="18" name="Total Sales"/>
    <pivotTable tabId="19" name="Total Sales"/>
    <pivotTable tabId="20" name="Total Sales"/>
  </pivotTables>
  <data>
    <tabular pivotCacheId="210821749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E8D3DE-DB8B-4716-A08A-1956871FB33B}" sourceName="Loyalty Card">
  <pivotTables>
    <pivotTable tabId="18" name="Total Sales"/>
    <pivotTable tabId="19" name="Total Sales"/>
    <pivotTable tabId="20" name="Total Sales"/>
  </pivotTables>
  <data>
    <tabular pivotCacheId="21082174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F0B3FEC-C1C7-4C53-9F78-CD97AF1947E6}" cache="Slicer_Roast_Type_Name" caption="Roast Type Name" columnCount="3" style="Slicer Style 1" rowHeight="241300"/>
  <slicer name="Size" xr10:uid="{668CD6EE-29DB-457B-8BC3-D2B0E42DA643}" cache="Slicer_Size" caption="Size" columnCount="2" style="Slicer Style 1" rowHeight="241300"/>
  <slicer name="Loyalty Card" xr10:uid="{A97D50B9-860C-4B78-9D0E-1F87F307F363}"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85106-61FA-431E-BC52-D5B02D10FA6E}" name="Table1" displayName="Table1" ref="A1:P1001" totalsRowShown="0" headerRowDxfId="5">
  <autoFilter ref="A1:P1001" xr:uid="{6EA85106-61FA-431E-BC52-D5B02D10FA6E}"/>
  <tableColumns count="16">
    <tableColumn id="1" xr3:uid="{B580D7D4-A6CB-4D30-B062-11C2932777FB}" name="Order ID" dataDxfId="15"/>
    <tableColumn id="2" xr3:uid="{8F395838-32DD-465B-B64E-EF2DBB07D139}" name="Order Date" dataDxfId="14"/>
    <tableColumn id="3" xr3:uid="{2E321E04-E320-4A22-9327-A3C47A147B66}" name="Customer ID" dataDxfId="13"/>
    <tableColumn id="4" xr3:uid="{4512A556-C51D-41E7-8E28-962E4DC14533}" name="Product ID"/>
    <tableColumn id="5" xr3:uid="{FD9DB2FC-8A3E-4706-9AAA-9DF44779E039}" name="Quantity" dataDxfId="12"/>
    <tableColumn id="6" xr3:uid="{76A102E0-55C7-4114-8D11-701C0242D6C0}" name="Customer Name" dataDxfId="11">
      <calculatedColumnFormula>_xlfn.XLOOKUP(C2,customers!$A$1:$A$1001,customers!$B$1:$B$1001,,0)</calculatedColumnFormula>
    </tableColumn>
    <tableColumn id="7" xr3:uid="{BE38CC73-3457-40EE-ABA8-BCA1AD965EAB}" name="Email" dataDxfId="10">
      <calculatedColumnFormula>IF(_xlfn.XLOOKUP(orders!C2,customers!$A$1:$A$1001,customers!$C$1:$C$1001,,0)=0,"No Email",_xlfn.XLOOKUP(orders!C2,customers!$A$1:$A$1001,customers!$C$1:$C$1001,,0))</calculatedColumnFormula>
    </tableColumn>
    <tableColumn id="8" xr3:uid="{4C8B56F7-F83F-4028-9A21-3D005B45646B}" name="Country" dataDxfId="9">
      <calculatedColumnFormula>_xlfn.XLOOKUP(C2,customers!$A$1:$A$1001,customers!$G$1:$G$1001,,0)</calculatedColumnFormula>
    </tableColumn>
    <tableColumn id="9" xr3:uid="{BD04FDA7-6CFC-4748-9913-FCBF371DF182}" name="Coffee Type">
      <calculatedColumnFormula>INDEX(products!$A$1:$G$49,MATCH(orders!$D2,products!$A$1:$A$49,0),MATCH(orders!I$1,products!$A$1:$G$1,0))</calculatedColumnFormula>
    </tableColumn>
    <tableColumn id="10" xr3:uid="{18670AA5-B237-485A-9266-3E04F66A6AD9}" name="Coffee Type Name">
      <calculatedColumnFormula>IF(I2="Rob","Robusta",IF(I2="Exc","Excelsa",IF(I2="Ara","Arabica",IF(I2="Lib","Liberica",""))))</calculatedColumnFormula>
    </tableColumn>
    <tableColumn id="11" xr3:uid="{11050ABC-2DFD-4496-B09C-A9051F479B60}" name="Roast Type">
      <calculatedColumnFormula>INDEX(products!$A$1:$G$49,MATCH(orders!$D2,products!$A$1:$A$49,0),MATCH(orders!K$1,products!$A$1:$G$1,0))</calculatedColumnFormula>
    </tableColumn>
    <tableColumn id="12" xr3:uid="{7DC7F7EC-6ECF-4EC2-99EB-0E53E85785E6}" name="Roast Type Name">
      <calculatedColumnFormula>IF(K2="L","Light",IF(K2="M","Medium",IF(K2="D","Dark","")))</calculatedColumnFormula>
    </tableColumn>
    <tableColumn id="13" xr3:uid="{2F61A5AC-D68A-4EFD-BD2E-3E17B9DB3198}" name="Size" dataDxfId="8">
      <calculatedColumnFormula>INDEX(products!$A$1:$G$49,MATCH(orders!$D2,products!$A$1:$A$49,0),MATCH(orders!M$1,products!$A$1:$G$1,0))</calculatedColumnFormula>
    </tableColumn>
    <tableColumn id="14" xr3:uid="{1F6C5B68-19D5-4BB4-809B-91BDEB842017}" name="Unit Price" dataDxfId="7" dataCellStyle="Currency">
      <calculatedColumnFormula>INDEX(products!$A$1:$G$49,MATCH(orders!$D2,products!$A$1:$A$49,0),MATCH(orders!N$1,products!$A$1:$G$1,0))</calculatedColumnFormula>
    </tableColumn>
    <tableColumn id="15" xr3:uid="{D4EDC7E7-6AF1-4F41-9F50-E3269B8E4A78}" name="Sales" dataDxfId="6" dataCellStyle="Currency">
      <calculatedColumnFormula>N2*E2</calculatedColumnFormula>
    </tableColumn>
    <tableColumn id="16" xr3:uid="{441ABBEB-270E-4A91-95CF-462DA692CBD4}" name="Loyalty Card" dataDxfId="2">
      <calculatedColumnFormula>_xlfn.XLOOKUP(Table1[[#This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864146-E032-42A0-897E-812880131F77}" sourceName="Order Date">
  <pivotTables>
    <pivotTable tabId="18" name="Total Sales"/>
    <pivotTable tabId="19" name="Total Sales"/>
    <pivotTable tabId="20" name="Total Sales"/>
  </pivotTables>
  <state minimalRefreshVersion="6" lastRefreshVersion="6" pivotCacheId="21082174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A88959-5ED7-4D92-95F3-45D193851125}" cache="NativeTimeline_Order_Date" caption="Order Date" level="2" selectionLevel="2" scrollPosition="2020-05-30T00:00:00" style="Custom"/>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CC55-831B-4E63-98AD-2E11E2343F8B}">
  <dimension ref="A1"/>
  <sheetViews>
    <sheetView showGridLines="0" showRowColHeaders="0" tabSelected="1" zoomScale="85" zoomScaleNormal="85" workbookViewId="0">
      <selection activeCell="AA19" sqref="AA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62E6-102A-41B3-B253-694AD0D079C9}">
  <dimension ref="A3:F48"/>
  <sheetViews>
    <sheetView zoomScale="85" zoomScaleNormal="85" workbookViewId="0">
      <selection activeCell="Z22" sqref="Z2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CB81-652E-40B2-BADD-DA5EF0EF0608}">
  <dimension ref="A3:B6"/>
  <sheetViews>
    <sheetView zoomScaleNormal="100" workbookViewId="0">
      <selection activeCell="T18" sqref="T18"/>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 min="6" max="6" width="8.28515625" bestFit="1" customWidth="1"/>
  </cols>
  <sheetData>
    <row r="3" spans="1:2" x14ac:dyDescent="0.25">
      <c r="A3" s="6" t="s">
        <v>7</v>
      </c>
      <c r="B3" t="s">
        <v>6220</v>
      </c>
    </row>
    <row r="4" spans="1:2" x14ac:dyDescent="0.25">
      <c r="A4" t="s">
        <v>19</v>
      </c>
      <c r="B4" s="7">
        <v>35638.88499999998</v>
      </c>
    </row>
    <row r="5" spans="1:2" x14ac:dyDescent="0.25">
      <c r="A5" t="s">
        <v>318</v>
      </c>
      <c r="B5" s="7">
        <v>6696.8649999999989</v>
      </c>
    </row>
    <row r="6" spans="1:2" x14ac:dyDescent="0.25">
      <c r="A6" t="s">
        <v>28</v>
      </c>
      <c r="B6" s="7">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A2-F741-4AC7-A88B-4835C90573C8}">
  <dimension ref="A3:B8"/>
  <sheetViews>
    <sheetView zoomScaleNormal="100" workbookViewId="0">
      <selection activeCell="A4" sqref="A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5" width="8.140625" bestFit="1" customWidth="1"/>
    <col min="6" max="6" width="8.28515625" bestFit="1" customWidth="1"/>
  </cols>
  <sheetData>
    <row r="3" spans="1:2" x14ac:dyDescent="0.25">
      <c r="A3" s="6" t="s">
        <v>4</v>
      </c>
      <c r="B3" t="s">
        <v>6220</v>
      </c>
    </row>
    <row r="4" spans="1:2" x14ac:dyDescent="0.25">
      <c r="A4" t="s">
        <v>5114</v>
      </c>
      <c r="B4" s="7">
        <v>317.06999999999994</v>
      </c>
    </row>
    <row r="5" spans="1:2" x14ac:dyDescent="0.25">
      <c r="A5" t="s">
        <v>5765</v>
      </c>
      <c r="B5" s="7">
        <v>307.04499999999996</v>
      </c>
    </row>
    <row r="6" spans="1:2" x14ac:dyDescent="0.25">
      <c r="A6" t="s">
        <v>2587</v>
      </c>
      <c r="B6" s="7">
        <v>289.11</v>
      </c>
    </row>
    <row r="7" spans="1:2" x14ac:dyDescent="0.25">
      <c r="A7" t="s">
        <v>1598</v>
      </c>
      <c r="B7" s="7">
        <v>281.67499999999995</v>
      </c>
    </row>
    <row r="8" spans="1:2" x14ac:dyDescent="0.25">
      <c r="A8" t="s">
        <v>3753</v>
      </c>
      <c r="B8" s="7">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8.85546875" customWidth="1"/>
    <col min="11" max="11" width="12.42578125" customWidth="1"/>
    <col min="12" max="12" width="18.140625" customWidth="1"/>
    <col min="13" max="13" width="6.28515625" bestFit="1" customWidth="1"/>
    <col min="14" max="14" width="11.28515625" customWidth="1"/>
    <col min="15" max="15" width="9.570312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6196</v>
      </c>
      <c r="K1" s="2" t="s">
        <v>10</v>
      </c>
      <c r="L1" s="2" t="s">
        <v>6197</v>
      </c>
      <c r="M1" s="2" t="s">
        <v>12</v>
      </c>
      <c r="N1" s="2" t="s">
        <v>13</v>
      </c>
      <c r="O1" s="2" t="s">
        <v>15</v>
      </c>
      <c r="P1" s="2"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IF(_xlfn.XLOOKUP(orders!C2,customers!$A$1:$A$1001,customers!$C$1:$C$1001,,0)=0,"No Email",_xlfn.XLOOKUP(orders!C2,customers!$A$1:$A$1001,customers!$C$1:$C$1001,,0))</f>
        <v>aallner0@lulu.com</v>
      </c>
      <c r="H2" s="2" t="str">
        <f>_xlfn.XLOOKUP(C2,customers!$A$1:$A$1001,customers!$G$1:$G$1001,,0)</f>
        <v>United States</v>
      </c>
      <c r="I2" t="str">
        <f>INDEX(products!$A$1:$G$49,MATCH(orders!$D2,products!$A$1:$A$49,0),MATCH(orders!I$1,products!$A$1:$G$1,0))</f>
        <v>Rob</v>
      </c>
      <c r="J2" t="str">
        <f>IF(I2="Rob","Robusta",IF(I2="Exc","Excelsa",IF(I2="Ara","Arabica",IF(I2="Lib","Liberica",""))))</f>
        <v>Robusta</v>
      </c>
      <c r="K2" t="str">
        <f>INDEX(products!$A$1:$G$49,MATCH(orders!$D2,products!$A$1:$A$49,0),MATCH(orders!K$1,products!$A$1:$G$1,0))</f>
        <v>M</v>
      </c>
      <c r="L2" t="str">
        <f>IF(K2="L","Light",IF(K2="M","Medium",IF(K2="D","Dark","")))</f>
        <v>Medium</v>
      </c>
      <c r="M2" s="4">
        <f>INDEX(products!$A$1:$G$49,MATCH(orders!$D2,products!$A$1:$A$49,0),MATCH(orders!M$1,products!$A$1:$G$1,0))</f>
        <v>1</v>
      </c>
      <c r="N2" s="5">
        <f>INDEX(products!$A$1:$G$49,MATCH(orders!$D2,products!$A$1:$A$49,0),MATCH(orders!N$1,products!$A$1:$G$1,0))</f>
        <v>9.9499999999999993</v>
      </c>
      <c r="O2" s="5">
        <f>N2*E2</f>
        <v>19.899999999999999</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IF(_xlfn.XLOOKUP(orders!C3,customers!$A$1:$A$1001,customers!$C$1:$C$1001,,0)=0,"No Email",_xlfn.XLOOKUP(orders!C3,customers!$A$1:$A$1001,customers!$C$1:$C$1001,,0))</f>
        <v>aallner0@lulu.com</v>
      </c>
      <c r="H3" s="2" t="str">
        <f>_xlfn.XLOOKUP(C3,customers!$A$1:$A$1001,customers!$G$1:$G$1001,,0)</f>
        <v>United States</v>
      </c>
      <c r="I3" t="str">
        <f>INDEX(products!$A$1:$G$49,MATCH(orders!$D3,products!$A$1:$A$49,0),MATCH(orders!I$1,products!$A$1:$G$1,0))</f>
        <v>Exc</v>
      </c>
      <c r="J3" t="str">
        <f t="shared" ref="J3:J66" si="0">IF(I3="Rob","Robusta",IF(I3="Exc","Excelsa",IF(I3="Ara","Arabica",IF(I3="Lib","Liberica",""))))</f>
        <v>Excelsa</v>
      </c>
      <c r="K3" t="str">
        <f>INDEX(products!$A$1:$G$49,MATCH(orders!$D3,products!$A$1:$A$49,0),MATCH(orders!K$1,products!$A$1:$G$1,0))</f>
        <v>M</v>
      </c>
      <c r="L3" t="str">
        <f t="shared" ref="L3:L66" si="1">IF(K3="L","Light",IF(K3="M","Medium",IF(K3="D","Dark","")))</f>
        <v>Medium</v>
      </c>
      <c r="M3" s="4">
        <f>INDEX(products!$A$1:$G$49,MATCH(orders!$D3,products!$A$1:$A$49,0),MATCH(orders!M$1,products!$A$1:$G$1,0))</f>
        <v>0.5</v>
      </c>
      <c r="N3" s="5">
        <f>INDEX(products!$A$1:$G$49,MATCH(orders!$D3,products!$A$1:$A$49,0),MATCH(orders!N$1,products!$A$1:$G$1,0))</f>
        <v>8.25</v>
      </c>
      <c r="O3" s="5">
        <f>N3*E3</f>
        <v>41.25</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IF(_xlfn.XLOOKUP(orders!C4,customers!$A$1:$A$1001,customers!$C$1:$C$1001,,0)=0,"No Email",_xlfn.XLOOKUP(orders!C4,customers!$A$1:$A$1001,customers!$C$1:$C$1001,,0))</f>
        <v>jredholes2@tmall.com</v>
      </c>
      <c r="H4" s="2" t="str">
        <f>_xlfn.XLOOKUP(C4,customers!$A$1:$A$1001,customers!$G$1:$G$1001,,0)</f>
        <v>United States</v>
      </c>
      <c r="I4" t="str">
        <f>INDEX(products!$A$1:$G$49,MATCH(orders!$D4,products!$A$1:$A$49,0),MATCH(orders!I$1,products!$A$1:$G$1,0))</f>
        <v>Ara</v>
      </c>
      <c r="J4" t="str">
        <f t="shared" si="0"/>
        <v>Arabica</v>
      </c>
      <c r="K4" t="str">
        <f>INDEX(products!$A$1:$G$49,MATCH(orders!$D4,products!$A$1:$A$49,0),MATCH(orders!K$1,products!$A$1:$G$1,0))</f>
        <v>L</v>
      </c>
      <c r="L4" t="str">
        <f t="shared" si="1"/>
        <v>Light</v>
      </c>
      <c r="M4" s="4">
        <f>INDEX(products!$A$1:$G$49,MATCH(orders!$D4,products!$A$1:$A$49,0),MATCH(orders!M$1,products!$A$1:$G$1,0))</f>
        <v>1</v>
      </c>
      <c r="N4" s="5">
        <f>INDEX(products!$A$1:$G$49,MATCH(orders!$D4,products!$A$1:$A$49,0),MATCH(orders!N$1,products!$A$1:$G$1,0))</f>
        <v>12.95</v>
      </c>
      <c r="O4" s="5">
        <f>N4*E4</f>
        <v>12.95</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IF(_xlfn.XLOOKUP(orders!C5,customers!$A$1:$A$1001,customers!$C$1:$C$1001,,0)=0,"No Email",_xlfn.XLOOKUP(orders!C5,customers!$A$1:$A$1001,customers!$C$1:$C$1001,,0))</f>
        <v>No Email</v>
      </c>
      <c r="H5" s="2" t="str">
        <f>_xlfn.XLOOKUP(C5,customers!$A$1:$A$1001,customers!$G$1:$G$1001,,0)</f>
        <v>Ireland</v>
      </c>
      <c r="I5" t="str">
        <f>INDEX(products!$A$1:$G$49,MATCH(orders!$D5,products!$A$1:$A$49,0),MATCH(orders!I$1,products!$A$1:$G$1,0))</f>
        <v>Exc</v>
      </c>
      <c r="J5" t="str">
        <f t="shared" si="0"/>
        <v>Excelsa</v>
      </c>
      <c r="K5" t="str">
        <f>INDEX(products!$A$1:$G$49,MATCH(orders!$D5,products!$A$1:$A$49,0),MATCH(orders!K$1,products!$A$1:$G$1,0))</f>
        <v>M</v>
      </c>
      <c r="L5" t="str">
        <f t="shared" si="1"/>
        <v>Medium</v>
      </c>
      <c r="M5" s="4">
        <f>INDEX(products!$A$1:$G$49,MATCH(orders!$D5,products!$A$1:$A$49,0),MATCH(orders!M$1,products!$A$1:$G$1,0))</f>
        <v>1</v>
      </c>
      <c r="N5" s="5">
        <f>INDEX(products!$A$1:$G$49,MATCH(orders!$D5,products!$A$1:$A$49,0),MATCH(orders!N$1,products!$A$1:$G$1,0))</f>
        <v>13.75</v>
      </c>
      <c r="O5" s="5">
        <f>N5*E5</f>
        <v>27.5</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IF(_xlfn.XLOOKUP(orders!C6,customers!$A$1:$A$1001,customers!$C$1:$C$1001,,0)=0,"No Email",_xlfn.XLOOKUP(orders!C6,customers!$A$1:$A$1001,customers!$C$1:$C$1001,,0))</f>
        <v>No Email</v>
      </c>
      <c r="H6" s="2" t="str">
        <f>_xlfn.XLOOKUP(C6,customers!$A$1:$A$1001,customers!$G$1:$G$1001,,0)</f>
        <v>Ireland</v>
      </c>
      <c r="I6" t="str">
        <f>INDEX(products!$A$1:$G$49,MATCH(orders!$D6,products!$A$1:$A$49,0),MATCH(orders!I$1,products!$A$1:$G$1,0))</f>
        <v>Rob</v>
      </c>
      <c r="J6" t="str">
        <f t="shared" si="0"/>
        <v>Robusta</v>
      </c>
      <c r="K6" t="str">
        <f>INDEX(products!$A$1:$G$49,MATCH(orders!$D6,products!$A$1:$A$49,0),MATCH(orders!K$1,products!$A$1:$G$1,0))</f>
        <v>L</v>
      </c>
      <c r="L6" t="str">
        <f t="shared" si="1"/>
        <v>Light</v>
      </c>
      <c r="M6" s="4">
        <f>INDEX(products!$A$1:$G$49,MATCH(orders!$D6,products!$A$1:$A$49,0),MATCH(orders!M$1,products!$A$1:$G$1,0))</f>
        <v>2.5</v>
      </c>
      <c r="N6" s="5">
        <f>INDEX(products!$A$1:$G$49,MATCH(orders!$D6,products!$A$1:$A$49,0),MATCH(orders!N$1,products!$A$1:$G$1,0))</f>
        <v>27.484999999999996</v>
      </c>
      <c r="O6" s="5">
        <f>N6*E6</f>
        <v>54.969999999999992</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IF(_xlfn.XLOOKUP(orders!C7,customers!$A$1:$A$1001,customers!$C$1:$C$1001,,0)=0,"No Email",_xlfn.XLOOKUP(orders!C7,customers!$A$1:$A$1001,customers!$C$1:$C$1001,,0))</f>
        <v>No Email</v>
      </c>
      <c r="H7" s="2" t="str">
        <f>_xlfn.XLOOKUP(C7,customers!$A$1:$A$1001,customers!$G$1:$G$1001,,0)</f>
        <v>United States</v>
      </c>
      <c r="I7" t="str">
        <f>INDEX(products!$A$1:$G$49,MATCH(orders!$D7,products!$A$1:$A$49,0),MATCH(orders!I$1,products!$A$1:$G$1,0))</f>
        <v>Lib</v>
      </c>
      <c r="J7" t="str">
        <f t="shared" si="0"/>
        <v>Liberica</v>
      </c>
      <c r="K7" t="str">
        <f>INDEX(products!$A$1:$G$49,MATCH(orders!$D7,products!$A$1:$A$49,0),MATCH(orders!K$1,products!$A$1:$G$1,0))</f>
        <v>D</v>
      </c>
      <c r="L7" t="str">
        <f t="shared" si="1"/>
        <v>Dark</v>
      </c>
      <c r="M7" s="4">
        <f>INDEX(products!$A$1:$G$49,MATCH(orders!$D7,products!$A$1:$A$49,0),MATCH(orders!M$1,products!$A$1:$G$1,0))</f>
        <v>1</v>
      </c>
      <c r="N7" s="5">
        <f>INDEX(products!$A$1:$G$49,MATCH(orders!$D7,products!$A$1:$A$49,0),MATCH(orders!N$1,products!$A$1:$G$1,0))</f>
        <v>12.95</v>
      </c>
      <c r="O7" s="5">
        <f>N7*E7</f>
        <v>38.849999999999994</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IF(_xlfn.XLOOKUP(orders!C8,customers!$A$1:$A$1001,customers!$C$1:$C$1001,,0)=0,"No Email",_xlfn.XLOOKUP(orders!C8,customers!$A$1:$A$1001,customers!$C$1:$C$1001,,0))</f>
        <v>slobe6@nifty.com</v>
      </c>
      <c r="H8" s="2" t="str">
        <f>_xlfn.XLOOKUP(C8,customers!$A$1:$A$1001,customers!$G$1:$G$1001,,0)</f>
        <v>United States</v>
      </c>
      <c r="I8" t="str">
        <f>INDEX(products!$A$1:$G$49,MATCH(orders!$D8,products!$A$1:$A$49,0),MATCH(orders!I$1,products!$A$1:$G$1,0))</f>
        <v>Exc</v>
      </c>
      <c r="J8" t="str">
        <f t="shared" si="0"/>
        <v>Excelsa</v>
      </c>
      <c r="K8" t="str">
        <f>INDEX(products!$A$1:$G$49,MATCH(orders!$D8,products!$A$1:$A$49,0),MATCH(orders!K$1,products!$A$1:$G$1,0))</f>
        <v>D</v>
      </c>
      <c r="L8" t="str">
        <f t="shared" si="1"/>
        <v>Dark</v>
      </c>
      <c r="M8" s="4">
        <f>INDEX(products!$A$1:$G$49,MATCH(orders!$D8,products!$A$1:$A$49,0),MATCH(orders!M$1,products!$A$1:$G$1,0))</f>
        <v>0.5</v>
      </c>
      <c r="N8" s="5">
        <f>INDEX(products!$A$1:$G$49,MATCH(orders!$D8,products!$A$1:$A$49,0),MATCH(orders!N$1,products!$A$1:$G$1,0))</f>
        <v>7.29</v>
      </c>
      <c r="O8" s="5">
        <f>N8*E8</f>
        <v>21.87</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IF(_xlfn.XLOOKUP(orders!C9,customers!$A$1:$A$1001,customers!$C$1:$C$1001,,0)=0,"No Email",_xlfn.XLOOKUP(orders!C9,customers!$A$1:$A$1001,customers!$C$1:$C$1001,,0))</f>
        <v>No Email</v>
      </c>
      <c r="H9" s="2" t="str">
        <f>_xlfn.XLOOKUP(C9,customers!$A$1:$A$1001,customers!$G$1:$G$1001,,0)</f>
        <v>Ireland</v>
      </c>
      <c r="I9" t="str">
        <f>INDEX(products!$A$1:$G$49,MATCH(orders!$D9,products!$A$1:$A$49,0),MATCH(orders!I$1,products!$A$1:$G$1,0))</f>
        <v>Lib</v>
      </c>
      <c r="J9" t="str">
        <f t="shared" si="0"/>
        <v>Liberica</v>
      </c>
      <c r="K9" t="str">
        <f>INDEX(products!$A$1:$G$49,MATCH(orders!$D9,products!$A$1:$A$49,0),MATCH(orders!K$1,products!$A$1:$G$1,0))</f>
        <v>L</v>
      </c>
      <c r="L9" t="str">
        <f t="shared" si="1"/>
        <v>Light</v>
      </c>
      <c r="M9" s="4">
        <f>INDEX(products!$A$1:$G$49,MATCH(orders!$D9,products!$A$1:$A$49,0),MATCH(orders!M$1,products!$A$1:$G$1,0))</f>
        <v>0.2</v>
      </c>
      <c r="N9" s="5">
        <f>INDEX(products!$A$1:$G$49,MATCH(orders!$D9,products!$A$1:$A$49,0),MATCH(orders!N$1,products!$A$1:$G$1,0))</f>
        <v>4.7549999999999999</v>
      </c>
      <c r="O9" s="5">
        <f>N9*E9</f>
        <v>4.7549999999999999</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IF(_xlfn.XLOOKUP(orders!C10,customers!$A$1:$A$1001,customers!$C$1:$C$1001,,0)=0,"No Email",_xlfn.XLOOKUP(orders!C10,customers!$A$1:$A$1001,customers!$C$1:$C$1001,,0))</f>
        <v>gpetracci8@livejournal.com</v>
      </c>
      <c r="H10" s="2" t="str">
        <f>_xlfn.XLOOKUP(C10,customers!$A$1:$A$1001,customers!$G$1:$G$1001,,0)</f>
        <v>United States</v>
      </c>
      <c r="I10" t="str">
        <f>INDEX(products!$A$1:$G$49,MATCH(orders!$D10,products!$A$1:$A$49,0),MATCH(orders!I$1,products!$A$1:$G$1,0))</f>
        <v>Rob</v>
      </c>
      <c r="J10" t="str">
        <f t="shared" si="0"/>
        <v>Robusta</v>
      </c>
      <c r="K10" t="str">
        <f>INDEX(products!$A$1:$G$49,MATCH(orders!$D10,products!$A$1:$A$49,0),MATCH(orders!K$1,products!$A$1:$G$1,0))</f>
        <v>M</v>
      </c>
      <c r="L10" t="str">
        <f t="shared" si="1"/>
        <v>Medium</v>
      </c>
      <c r="M10" s="4">
        <f>INDEX(products!$A$1:$G$49,MATCH(orders!$D10,products!$A$1:$A$49,0),MATCH(orders!M$1,products!$A$1:$G$1,0))</f>
        <v>0.5</v>
      </c>
      <c r="N10" s="5">
        <f>INDEX(products!$A$1:$G$49,MATCH(orders!$D10,products!$A$1:$A$49,0),MATCH(orders!N$1,products!$A$1:$G$1,0))</f>
        <v>5.97</v>
      </c>
      <c r="O10" s="5">
        <f>N10*E10</f>
        <v>17.91</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IF(_xlfn.XLOOKUP(orders!C11,customers!$A$1:$A$1001,customers!$C$1:$C$1001,,0)=0,"No Email",_xlfn.XLOOKUP(orders!C11,customers!$A$1:$A$1001,customers!$C$1:$C$1001,,0))</f>
        <v>rraven9@ed.gov</v>
      </c>
      <c r="H11" s="2" t="str">
        <f>_xlfn.XLOOKUP(C11,customers!$A$1:$A$1001,customers!$G$1:$G$1001,,0)</f>
        <v>United States</v>
      </c>
      <c r="I11" t="str">
        <f>INDEX(products!$A$1:$G$49,MATCH(orders!$D11,products!$A$1:$A$49,0),MATCH(orders!I$1,products!$A$1:$G$1,0))</f>
        <v>Rob</v>
      </c>
      <c r="J11" t="str">
        <f t="shared" si="0"/>
        <v>Robusta</v>
      </c>
      <c r="K11" t="str">
        <f>INDEX(products!$A$1:$G$49,MATCH(orders!$D11,products!$A$1:$A$49,0),MATCH(orders!K$1,products!$A$1:$G$1,0))</f>
        <v>M</v>
      </c>
      <c r="L11" t="str">
        <f t="shared" si="1"/>
        <v>Medium</v>
      </c>
      <c r="M11" s="4">
        <f>INDEX(products!$A$1:$G$49,MATCH(orders!$D11,products!$A$1:$A$49,0),MATCH(orders!M$1,products!$A$1:$G$1,0))</f>
        <v>0.5</v>
      </c>
      <c r="N11" s="5">
        <f>INDEX(products!$A$1:$G$49,MATCH(orders!$D11,products!$A$1:$A$49,0),MATCH(orders!N$1,products!$A$1:$G$1,0))</f>
        <v>5.97</v>
      </c>
      <c r="O11" s="5">
        <f>N11*E11</f>
        <v>5.97</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IF(_xlfn.XLOOKUP(orders!C12,customers!$A$1:$A$1001,customers!$C$1:$C$1001,,0)=0,"No Email",_xlfn.XLOOKUP(orders!C12,customers!$A$1:$A$1001,customers!$C$1:$C$1001,,0))</f>
        <v>fferbera@businesswire.com</v>
      </c>
      <c r="H12" s="2" t="str">
        <f>_xlfn.XLOOKUP(C12,customers!$A$1:$A$1001,customers!$G$1:$G$1001,,0)</f>
        <v>United States</v>
      </c>
      <c r="I12" t="str">
        <f>INDEX(products!$A$1:$G$49,MATCH(orders!$D12,products!$A$1:$A$49,0),MATCH(orders!I$1,products!$A$1:$G$1,0))</f>
        <v>Ara</v>
      </c>
      <c r="J12" t="str">
        <f t="shared" si="0"/>
        <v>Arabica</v>
      </c>
      <c r="K12" t="str">
        <f>INDEX(products!$A$1:$G$49,MATCH(orders!$D12,products!$A$1:$A$49,0),MATCH(orders!K$1,products!$A$1:$G$1,0))</f>
        <v>D</v>
      </c>
      <c r="L12" t="str">
        <f t="shared" si="1"/>
        <v>Dark</v>
      </c>
      <c r="M12" s="4">
        <f>INDEX(products!$A$1:$G$49,MATCH(orders!$D12,products!$A$1:$A$49,0),MATCH(orders!M$1,products!$A$1:$G$1,0))</f>
        <v>1</v>
      </c>
      <c r="N12" s="5">
        <f>INDEX(products!$A$1:$G$49,MATCH(orders!$D12,products!$A$1:$A$49,0),MATCH(orders!N$1,products!$A$1:$G$1,0))</f>
        <v>9.9499999999999993</v>
      </c>
      <c r="O12" s="5">
        <f>N12*E12</f>
        <v>39.799999999999997</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IF(_xlfn.XLOOKUP(orders!C13,customers!$A$1:$A$1001,customers!$C$1:$C$1001,,0)=0,"No Email",_xlfn.XLOOKUP(orders!C13,customers!$A$1:$A$1001,customers!$C$1:$C$1001,,0))</f>
        <v>dphizackerlyb@utexas.edu</v>
      </c>
      <c r="H13" s="2" t="str">
        <f>_xlfn.XLOOKUP(C13,customers!$A$1:$A$1001,customers!$G$1:$G$1001,,0)</f>
        <v>United States</v>
      </c>
      <c r="I13" t="str">
        <f>INDEX(products!$A$1:$G$49,MATCH(orders!$D13,products!$A$1:$A$49,0),MATCH(orders!I$1,products!$A$1:$G$1,0))</f>
        <v>Exc</v>
      </c>
      <c r="J13" t="str">
        <f t="shared" si="0"/>
        <v>Excelsa</v>
      </c>
      <c r="K13" t="str">
        <f>INDEX(products!$A$1:$G$49,MATCH(orders!$D13,products!$A$1:$A$49,0),MATCH(orders!K$1,products!$A$1:$G$1,0))</f>
        <v>L</v>
      </c>
      <c r="L13" t="str">
        <f t="shared" si="1"/>
        <v>Light</v>
      </c>
      <c r="M13" s="4">
        <f>INDEX(products!$A$1:$G$49,MATCH(orders!$D13,products!$A$1:$A$49,0),MATCH(orders!M$1,products!$A$1:$G$1,0))</f>
        <v>2.5</v>
      </c>
      <c r="N13" s="5">
        <f>INDEX(products!$A$1:$G$49,MATCH(orders!$D13,products!$A$1:$A$49,0),MATCH(orders!N$1,products!$A$1:$G$1,0))</f>
        <v>34.154999999999994</v>
      </c>
      <c r="O13" s="5">
        <f>N13*E13</f>
        <v>170.77499999999998</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IF(_xlfn.XLOOKUP(orders!C14,customers!$A$1:$A$1001,customers!$C$1:$C$1001,,0)=0,"No Email",_xlfn.XLOOKUP(orders!C14,customers!$A$1:$A$1001,customers!$C$1:$C$1001,,0))</f>
        <v>rscholarc@nyu.edu</v>
      </c>
      <c r="H14" s="2" t="str">
        <f>_xlfn.XLOOKUP(C14,customers!$A$1:$A$1001,customers!$G$1:$G$1001,,0)</f>
        <v>United States</v>
      </c>
      <c r="I14" t="str">
        <f>INDEX(products!$A$1:$G$49,MATCH(orders!$D14,products!$A$1:$A$49,0),MATCH(orders!I$1,products!$A$1:$G$1,0))</f>
        <v>Rob</v>
      </c>
      <c r="J14" t="str">
        <f t="shared" si="0"/>
        <v>Robusta</v>
      </c>
      <c r="K14" t="str">
        <f>INDEX(products!$A$1:$G$49,MATCH(orders!$D14,products!$A$1:$A$49,0),MATCH(orders!K$1,products!$A$1:$G$1,0))</f>
        <v>M</v>
      </c>
      <c r="L14" t="str">
        <f t="shared" si="1"/>
        <v>Medium</v>
      </c>
      <c r="M14" s="4">
        <f>INDEX(products!$A$1:$G$49,MATCH(orders!$D14,products!$A$1:$A$49,0),MATCH(orders!M$1,products!$A$1:$G$1,0))</f>
        <v>1</v>
      </c>
      <c r="N14" s="5">
        <f>INDEX(products!$A$1:$G$49,MATCH(orders!$D14,products!$A$1:$A$49,0),MATCH(orders!N$1,products!$A$1:$G$1,0))</f>
        <v>9.9499999999999993</v>
      </c>
      <c r="O14" s="5">
        <f>N14*E14</f>
        <v>49.75</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IF(_xlfn.XLOOKUP(orders!C15,customers!$A$1:$A$1001,customers!$C$1:$C$1001,,0)=0,"No Email",_xlfn.XLOOKUP(orders!C15,customers!$A$1:$A$1001,customers!$C$1:$C$1001,,0))</f>
        <v>tvanyutind@wix.com</v>
      </c>
      <c r="H15" s="2" t="str">
        <f>_xlfn.XLOOKUP(C15,customers!$A$1:$A$1001,customers!$G$1:$G$1001,,0)</f>
        <v>United States</v>
      </c>
      <c r="I15" t="str">
        <f>INDEX(products!$A$1:$G$49,MATCH(orders!$D15,products!$A$1:$A$49,0),MATCH(orders!I$1,products!$A$1:$G$1,0))</f>
        <v>Rob</v>
      </c>
      <c r="J15" t="str">
        <f t="shared" si="0"/>
        <v>Robusta</v>
      </c>
      <c r="K15" t="str">
        <f>INDEX(products!$A$1:$G$49,MATCH(orders!$D15,products!$A$1:$A$49,0),MATCH(orders!K$1,products!$A$1:$G$1,0))</f>
        <v>D</v>
      </c>
      <c r="L15" t="str">
        <f t="shared" si="1"/>
        <v>Dark</v>
      </c>
      <c r="M15" s="4">
        <f>INDEX(products!$A$1:$G$49,MATCH(orders!$D15,products!$A$1:$A$49,0),MATCH(orders!M$1,products!$A$1:$G$1,0))</f>
        <v>2.5</v>
      </c>
      <c r="N15" s="5">
        <f>INDEX(products!$A$1:$G$49,MATCH(orders!$D15,products!$A$1:$A$49,0),MATCH(orders!N$1,products!$A$1:$G$1,0))</f>
        <v>20.584999999999997</v>
      </c>
      <c r="O15" s="5">
        <f>N15*E15</f>
        <v>41.169999999999995</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IF(_xlfn.XLOOKUP(orders!C16,customers!$A$1:$A$1001,customers!$C$1:$C$1001,,0)=0,"No Email",_xlfn.XLOOKUP(orders!C16,customers!$A$1:$A$1001,customers!$C$1:$C$1001,,0))</f>
        <v>ptrobee@wunderground.com</v>
      </c>
      <c r="H16" s="2" t="str">
        <f>_xlfn.XLOOKUP(C16,customers!$A$1:$A$1001,customers!$G$1:$G$1001,,0)</f>
        <v>United States</v>
      </c>
      <c r="I16" t="str">
        <f>INDEX(products!$A$1:$G$49,MATCH(orders!$D16,products!$A$1:$A$49,0),MATCH(orders!I$1,products!$A$1:$G$1,0))</f>
        <v>Lib</v>
      </c>
      <c r="J16" t="str">
        <f t="shared" si="0"/>
        <v>Liberica</v>
      </c>
      <c r="K16" t="str">
        <f>INDEX(products!$A$1:$G$49,MATCH(orders!$D16,products!$A$1:$A$49,0),MATCH(orders!K$1,products!$A$1:$G$1,0))</f>
        <v>D</v>
      </c>
      <c r="L16" t="str">
        <f t="shared" si="1"/>
        <v>Dark</v>
      </c>
      <c r="M16" s="4">
        <f>INDEX(products!$A$1:$G$49,MATCH(orders!$D16,products!$A$1:$A$49,0),MATCH(orders!M$1,products!$A$1:$G$1,0))</f>
        <v>0.2</v>
      </c>
      <c r="N16" s="5">
        <f>INDEX(products!$A$1:$G$49,MATCH(orders!$D16,products!$A$1:$A$49,0),MATCH(orders!N$1,products!$A$1:$G$1,0))</f>
        <v>3.8849999999999998</v>
      </c>
      <c r="O16" s="5">
        <f>N16*E16</f>
        <v>11.654999999999999</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IF(_xlfn.XLOOKUP(orders!C17,customers!$A$1:$A$1001,customers!$C$1:$C$1001,,0)=0,"No Email",_xlfn.XLOOKUP(orders!C17,customers!$A$1:$A$1001,customers!$C$1:$C$1001,,0))</f>
        <v>loscroftf@ebay.co.uk</v>
      </c>
      <c r="H17" s="2" t="str">
        <f>_xlfn.XLOOKUP(C17,customers!$A$1:$A$1001,customers!$G$1:$G$1001,,0)</f>
        <v>United States</v>
      </c>
      <c r="I17" t="str">
        <f>INDEX(products!$A$1:$G$49,MATCH(orders!$D17,products!$A$1:$A$49,0),MATCH(orders!I$1,products!$A$1:$G$1,0))</f>
        <v>Rob</v>
      </c>
      <c r="J17" t="str">
        <f t="shared" si="0"/>
        <v>Robusta</v>
      </c>
      <c r="K17" t="str">
        <f>INDEX(products!$A$1:$G$49,MATCH(orders!$D17,products!$A$1:$A$49,0),MATCH(orders!K$1,products!$A$1:$G$1,0))</f>
        <v>M</v>
      </c>
      <c r="L17" t="str">
        <f t="shared" si="1"/>
        <v>Medium</v>
      </c>
      <c r="M17" s="4">
        <f>INDEX(products!$A$1:$G$49,MATCH(orders!$D17,products!$A$1:$A$49,0),MATCH(orders!M$1,products!$A$1:$G$1,0))</f>
        <v>2.5</v>
      </c>
      <c r="N17" s="5">
        <f>INDEX(products!$A$1:$G$49,MATCH(orders!$D17,products!$A$1:$A$49,0),MATCH(orders!N$1,products!$A$1:$G$1,0))</f>
        <v>22.884999999999998</v>
      </c>
      <c r="O17" s="5">
        <f>N17*E17</f>
        <v>114.42499999999998</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IF(_xlfn.XLOOKUP(orders!C18,customers!$A$1:$A$1001,customers!$C$1:$C$1001,,0)=0,"No Email",_xlfn.XLOOKUP(orders!C18,customers!$A$1:$A$1001,customers!$C$1:$C$1001,,0))</f>
        <v>malabasterg@hexun.com</v>
      </c>
      <c r="H18" s="2" t="str">
        <f>_xlfn.XLOOKUP(C18,customers!$A$1:$A$1001,customers!$G$1:$G$1001,,0)</f>
        <v>United States</v>
      </c>
      <c r="I18" t="str">
        <f>INDEX(products!$A$1:$G$49,MATCH(orders!$D18,products!$A$1:$A$49,0),MATCH(orders!I$1,products!$A$1:$G$1,0))</f>
        <v>Ara</v>
      </c>
      <c r="J18" t="str">
        <f t="shared" si="0"/>
        <v>Arabica</v>
      </c>
      <c r="K18" t="str">
        <f>INDEX(products!$A$1:$G$49,MATCH(orders!$D18,products!$A$1:$A$49,0),MATCH(orders!K$1,products!$A$1:$G$1,0))</f>
        <v>M</v>
      </c>
      <c r="L18" t="str">
        <f t="shared" si="1"/>
        <v>Medium</v>
      </c>
      <c r="M18" s="4">
        <f>INDEX(products!$A$1:$G$49,MATCH(orders!$D18,products!$A$1:$A$49,0),MATCH(orders!M$1,products!$A$1:$G$1,0))</f>
        <v>0.2</v>
      </c>
      <c r="N18" s="5">
        <f>INDEX(products!$A$1:$G$49,MATCH(orders!$D18,products!$A$1:$A$49,0),MATCH(orders!N$1,products!$A$1:$G$1,0))</f>
        <v>3.375</v>
      </c>
      <c r="O18" s="5">
        <f>N18*E18</f>
        <v>20.25</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IF(_xlfn.XLOOKUP(orders!C19,customers!$A$1:$A$1001,customers!$C$1:$C$1001,,0)=0,"No Email",_xlfn.XLOOKUP(orders!C19,customers!$A$1:$A$1001,customers!$C$1:$C$1001,,0))</f>
        <v>rbroxuph@jimdo.com</v>
      </c>
      <c r="H19" s="2" t="str">
        <f>_xlfn.XLOOKUP(C19,customers!$A$1:$A$1001,customers!$G$1:$G$1001,,0)</f>
        <v>United States</v>
      </c>
      <c r="I19" t="str">
        <f>INDEX(products!$A$1:$G$49,MATCH(orders!$D19,products!$A$1:$A$49,0),MATCH(orders!I$1,products!$A$1:$G$1,0))</f>
        <v>Ara</v>
      </c>
      <c r="J19" t="str">
        <f t="shared" si="0"/>
        <v>Arabica</v>
      </c>
      <c r="K19" t="str">
        <f>INDEX(products!$A$1:$G$49,MATCH(orders!$D19,products!$A$1:$A$49,0),MATCH(orders!K$1,products!$A$1:$G$1,0))</f>
        <v>L</v>
      </c>
      <c r="L19" t="str">
        <f t="shared" si="1"/>
        <v>Light</v>
      </c>
      <c r="M19" s="4">
        <f>INDEX(products!$A$1:$G$49,MATCH(orders!$D19,products!$A$1:$A$49,0),MATCH(orders!M$1,products!$A$1:$G$1,0))</f>
        <v>1</v>
      </c>
      <c r="N19" s="5">
        <f>INDEX(products!$A$1:$G$49,MATCH(orders!$D19,products!$A$1:$A$49,0),MATCH(orders!N$1,products!$A$1:$G$1,0))</f>
        <v>12.95</v>
      </c>
      <c r="O19" s="5">
        <f>N19*E19</f>
        <v>77.699999999999989</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IF(_xlfn.XLOOKUP(orders!C20,customers!$A$1:$A$1001,customers!$C$1:$C$1001,,0)=0,"No Email",_xlfn.XLOOKUP(orders!C20,customers!$A$1:$A$1001,customers!$C$1:$C$1001,,0))</f>
        <v>predfordi@ow.ly</v>
      </c>
      <c r="H20" s="2" t="str">
        <f>_xlfn.XLOOKUP(C20,customers!$A$1:$A$1001,customers!$G$1:$G$1001,,0)</f>
        <v>Ireland</v>
      </c>
      <c r="I20" t="str">
        <f>INDEX(products!$A$1:$G$49,MATCH(orders!$D20,products!$A$1:$A$49,0),MATCH(orders!I$1,products!$A$1:$G$1,0))</f>
        <v>Rob</v>
      </c>
      <c r="J20" t="str">
        <f t="shared" si="0"/>
        <v>Robusta</v>
      </c>
      <c r="K20" t="str">
        <f>INDEX(products!$A$1:$G$49,MATCH(orders!$D20,products!$A$1:$A$49,0),MATCH(orders!K$1,products!$A$1:$G$1,0))</f>
        <v>D</v>
      </c>
      <c r="L20" t="str">
        <f t="shared" si="1"/>
        <v>Dark</v>
      </c>
      <c r="M20" s="4">
        <f>INDEX(products!$A$1:$G$49,MATCH(orders!$D20,products!$A$1:$A$49,0),MATCH(orders!M$1,products!$A$1:$G$1,0))</f>
        <v>2.5</v>
      </c>
      <c r="N20" s="5">
        <f>INDEX(products!$A$1:$G$49,MATCH(orders!$D20,products!$A$1:$A$49,0),MATCH(orders!N$1,products!$A$1:$G$1,0))</f>
        <v>20.584999999999997</v>
      </c>
      <c r="O20" s="5">
        <f>N20*E20</f>
        <v>82.339999999999989</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IF(_xlfn.XLOOKUP(orders!C21,customers!$A$1:$A$1001,customers!$C$1:$C$1001,,0)=0,"No Email",_xlfn.XLOOKUP(orders!C21,customers!$A$1:$A$1001,customers!$C$1:$C$1001,,0))</f>
        <v>acorradinoj@harvard.edu</v>
      </c>
      <c r="H21" s="2" t="str">
        <f>_xlfn.XLOOKUP(C21,customers!$A$1:$A$1001,customers!$G$1:$G$1001,,0)</f>
        <v>United States</v>
      </c>
      <c r="I21" t="str">
        <f>INDEX(products!$A$1:$G$49,MATCH(orders!$D21,products!$A$1:$A$49,0),MATCH(orders!I$1,products!$A$1:$G$1,0))</f>
        <v>Ara</v>
      </c>
      <c r="J21" t="str">
        <f t="shared" si="0"/>
        <v>Arabica</v>
      </c>
      <c r="K21" t="str">
        <f>INDEX(products!$A$1:$G$49,MATCH(orders!$D21,products!$A$1:$A$49,0),MATCH(orders!K$1,products!$A$1:$G$1,0))</f>
        <v>M</v>
      </c>
      <c r="L21" t="str">
        <f t="shared" si="1"/>
        <v>Medium</v>
      </c>
      <c r="M21" s="4">
        <f>INDEX(products!$A$1:$G$49,MATCH(orders!$D21,products!$A$1:$A$49,0),MATCH(orders!M$1,products!$A$1:$G$1,0))</f>
        <v>0.2</v>
      </c>
      <c r="N21" s="5">
        <f>INDEX(products!$A$1:$G$49,MATCH(orders!$D21,products!$A$1:$A$49,0),MATCH(orders!N$1,products!$A$1:$G$1,0))</f>
        <v>3.375</v>
      </c>
      <c r="O21" s="5">
        <f>N21*E21</f>
        <v>16.875</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IF(_xlfn.XLOOKUP(orders!C22,customers!$A$1:$A$1001,customers!$C$1:$C$1001,,0)=0,"No Email",_xlfn.XLOOKUP(orders!C22,customers!$A$1:$A$1001,customers!$C$1:$C$1001,,0))</f>
        <v>acorradinoj@harvard.edu</v>
      </c>
      <c r="H22" s="2" t="str">
        <f>_xlfn.XLOOKUP(C22,customers!$A$1:$A$1001,customers!$G$1:$G$1001,,0)</f>
        <v>United States</v>
      </c>
      <c r="I22" t="str">
        <f>INDEX(products!$A$1:$G$49,MATCH(orders!$D22,products!$A$1:$A$49,0),MATCH(orders!I$1,products!$A$1:$G$1,0))</f>
        <v>Exc</v>
      </c>
      <c r="J22" t="str">
        <f t="shared" si="0"/>
        <v>Excelsa</v>
      </c>
      <c r="K22" t="str">
        <f>INDEX(products!$A$1:$G$49,MATCH(orders!$D22,products!$A$1:$A$49,0),MATCH(orders!K$1,products!$A$1:$G$1,0))</f>
        <v>D</v>
      </c>
      <c r="L22" t="str">
        <f t="shared" si="1"/>
        <v>Dark</v>
      </c>
      <c r="M22" s="4">
        <f>INDEX(products!$A$1:$G$49,MATCH(orders!$D22,products!$A$1:$A$49,0),MATCH(orders!M$1,products!$A$1:$G$1,0))</f>
        <v>0.2</v>
      </c>
      <c r="N22" s="5">
        <f>INDEX(products!$A$1:$G$49,MATCH(orders!$D22,products!$A$1:$A$49,0),MATCH(orders!N$1,products!$A$1:$G$1,0))</f>
        <v>3.645</v>
      </c>
      <c r="O22" s="5">
        <f>N22*E22</f>
        <v>14.58</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IF(_xlfn.XLOOKUP(orders!C23,customers!$A$1:$A$1001,customers!$C$1:$C$1001,,0)=0,"No Email",_xlfn.XLOOKUP(orders!C23,customers!$A$1:$A$1001,customers!$C$1:$C$1001,,0))</f>
        <v>adavidowskyl@netvibes.com</v>
      </c>
      <c r="H23" s="2" t="str">
        <f>_xlfn.XLOOKUP(C23,customers!$A$1:$A$1001,customers!$G$1:$G$1001,,0)</f>
        <v>United States</v>
      </c>
      <c r="I23" t="str">
        <f>INDEX(products!$A$1:$G$49,MATCH(orders!$D23,products!$A$1:$A$49,0),MATCH(orders!I$1,products!$A$1:$G$1,0))</f>
        <v>Ara</v>
      </c>
      <c r="J23" t="str">
        <f t="shared" si="0"/>
        <v>Arabica</v>
      </c>
      <c r="K23" t="str">
        <f>INDEX(products!$A$1:$G$49,MATCH(orders!$D23,products!$A$1:$A$49,0),MATCH(orders!K$1,products!$A$1:$G$1,0))</f>
        <v>D</v>
      </c>
      <c r="L23" t="str">
        <f t="shared" si="1"/>
        <v>Dark</v>
      </c>
      <c r="M23" s="4">
        <f>INDEX(products!$A$1:$G$49,MATCH(orders!$D23,products!$A$1:$A$49,0),MATCH(orders!M$1,products!$A$1:$G$1,0))</f>
        <v>0.2</v>
      </c>
      <c r="N23" s="5">
        <f>INDEX(products!$A$1:$G$49,MATCH(orders!$D23,products!$A$1:$A$49,0),MATCH(orders!N$1,products!$A$1:$G$1,0))</f>
        <v>2.9849999999999999</v>
      </c>
      <c r="O23" s="5">
        <f>N23*E23</f>
        <v>17.91</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IF(_xlfn.XLOOKUP(orders!C24,customers!$A$1:$A$1001,customers!$C$1:$C$1001,,0)=0,"No Email",_xlfn.XLOOKUP(orders!C24,customers!$A$1:$A$1001,customers!$C$1:$C$1001,,0))</f>
        <v>aantukm@kickstarter.com</v>
      </c>
      <c r="H24" s="2" t="str">
        <f>_xlfn.XLOOKUP(C24,customers!$A$1:$A$1001,customers!$G$1:$G$1001,,0)</f>
        <v>United States</v>
      </c>
      <c r="I24" t="str">
        <f>INDEX(products!$A$1:$G$49,MATCH(orders!$D24,products!$A$1:$A$49,0),MATCH(orders!I$1,products!$A$1:$G$1,0))</f>
        <v>Rob</v>
      </c>
      <c r="J24" t="str">
        <f t="shared" si="0"/>
        <v>Robusta</v>
      </c>
      <c r="K24" t="str">
        <f>INDEX(products!$A$1:$G$49,MATCH(orders!$D24,products!$A$1:$A$49,0),MATCH(orders!K$1,products!$A$1:$G$1,0))</f>
        <v>M</v>
      </c>
      <c r="L24" t="str">
        <f t="shared" si="1"/>
        <v>Medium</v>
      </c>
      <c r="M24" s="4">
        <f>INDEX(products!$A$1:$G$49,MATCH(orders!$D24,products!$A$1:$A$49,0),MATCH(orders!M$1,products!$A$1:$G$1,0))</f>
        <v>2.5</v>
      </c>
      <c r="N24" s="5">
        <f>INDEX(products!$A$1:$G$49,MATCH(orders!$D24,products!$A$1:$A$49,0),MATCH(orders!N$1,products!$A$1:$G$1,0))</f>
        <v>22.884999999999998</v>
      </c>
      <c r="O24" s="5">
        <f>N24*E24</f>
        <v>91.539999999999992</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IF(_xlfn.XLOOKUP(orders!C25,customers!$A$1:$A$1001,customers!$C$1:$C$1001,,0)=0,"No Email",_xlfn.XLOOKUP(orders!C25,customers!$A$1:$A$1001,customers!$C$1:$C$1001,,0))</f>
        <v>ikleinertn@timesonline.co.uk</v>
      </c>
      <c r="H25" s="2" t="str">
        <f>_xlfn.XLOOKUP(C25,customers!$A$1:$A$1001,customers!$G$1:$G$1001,,0)</f>
        <v>United States</v>
      </c>
      <c r="I25" t="str">
        <f>INDEX(products!$A$1:$G$49,MATCH(orders!$D25,products!$A$1:$A$49,0),MATCH(orders!I$1,products!$A$1:$G$1,0))</f>
        <v>Ara</v>
      </c>
      <c r="J25" t="str">
        <f t="shared" si="0"/>
        <v>Arabica</v>
      </c>
      <c r="K25" t="str">
        <f>INDEX(products!$A$1:$G$49,MATCH(orders!$D25,products!$A$1:$A$49,0),MATCH(orders!K$1,products!$A$1:$G$1,0))</f>
        <v>D</v>
      </c>
      <c r="L25" t="str">
        <f t="shared" si="1"/>
        <v>Dark</v>
      </c>
      <c r="M25" s="4">
        <f>INDEX(products!$A$1:$G$49,MATCH(orders!$D25,products!$A$1:$A$49,0),MATCH(orders!M$1,products!$A$1:$G$1,0))</f>
        <v>0.2</v>
      </c>
      <c r="N25" s="5">
        <f>INDEX(products!$A$1:$G$49,MATCH(orders!$D25,products!$A$1:$A$49,0),MATCH(orders!N$1,products!$A$1:$G$1,0))</f>
        <v>2.9849999999999999</v>
      </c>
      <c r="O25" s="5">
        <f>N25*E25</f>
        <v>11.94</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IF(_xlfn.XLOOKUP(orders!C26,customers!$A$1:$A$1001,customers!$C$1:$C$1001,,0)=0,"No Email",_xlfn.XLOOKUP(orders!C26,customers!$A$1:$A$1001,customers!$C$1:$C$1001,,0))</f>
        <v>cblofeldo@amazon.co.uk</v>
      </c>
      <c r="H26" s="2" t="str">
        <f>_xlfn.XLOOKUP(C26,customers!$A$1:$A$1001,customers!$G$1:$G$1001,,0)</f>
        <v>United States</v>
      </c>
      <c r="I26" t="str">
        <f>INDEX(products!$A$1:$G$49,MATCH(orders!$D26,products!$A$1:$A$49,0),MATCH(orders!I$1,products!$A$1:$G$1,0))</f>
        <v>Ara</v>
      </c>
      <c r="J26" t="str">
        <f t="shared" si="0"/>
        <v>Arabica</v>
      </c>
      <c r="K26" t="str">
        <f>INDEX(products!$A$1:$G$49,MATCH(orders!$D26,products!$A$1:$A$49,0),MATCH(orders!K$1,products!$A$1:$G$1,0))</f>
        <v>M</v>
      </c>
      <c r="L26" t="str">
        <f t="shared" si="1"/>
        <v>Medium</v>
      </c>
      <c r="M26" s="4">
        <f>INDEX(products!$A$1:$G$49,MATCH(orders!$D26,products!$A$1:$A$49,0),MATCH(orders!M$1,products!$A$1:$G$1,0))</f>
        <v>1</v>
      </c>
      <c r="N26" s="5">
        <f>INDEX(products!$A$1:$G$49,MATCH(orders!$D26,products!$A$1:$A$49,0),MATCH(orders!N$1,products!$A$1:$G$1,0))</f>
        <v>11.25</v>
      </c>
      <c r="O26" s="5">
        <f>N26*E26</f>
        <v>11.25</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IF(_xlfn.XLOOKUP(orders!C27,customers!$A$1:$A$1001,customers!$C$1:$C$1001,,0)=0,"No Email",_xlfn.XLOOKUP(orders!C27,customers!$A$1:$A$1001,customers!$C$1:$C$1001,,0))</f>
        <v>No Email</v>
      </c>
      <c r="H27" s="2" t="str">
        <f>_xlfn.XLOOKUP(C27,customers!$A$1:$A$1001,customers!$G$1:$G$1001,,0)</f>
        <v>United States</v>
      </c>
      <c r="I27" t="str">
        <f>INDEX(products!$A$1:$G$49,MATCH(orders!$D27,products!$A$1:$A$49,0),MATCH(orders!I$1,products!$A$1:$G$1,0))</f>
        <v>Exc</v>
      </c>
      <c r="J27" t="str">
        <f t="shared" si="0"/>
        <v>Excelsa</v>
      </c>
      <c r="K27" t="str">
        <f>INDEX(products!$A$1:$G$49,MATCH(orders!$D27,products!$A$1:$A$49,0),MATCH(orders!K$1,products!$A$1:$G$1,0))</f>
        <v>M</v>
      </c>
      <c r="L27" t="str">
        <f t="shared" si="1"/>
        <v>Medium</v>
      </c>
      <c r="M27" s="4">
        <f>INDEX(products!$A$1:$G$49,MATCH(orders!$D27,products!$A$1:$A$49,0),MATCH(orders!M$1,products!$A$1:$G$1,0))</f>
        <v>0.2</v>
      </c>
      <c r="N27" s="5">
        <f>INDEX(products!$A$1:$G$49,MATCH(orders!$D27,products!$A$1:$A$49,0),MATCH(orders!N$1,products!$A$1:$G$1,0))</f>
        <v>4.125</v>
      </c>
      <c r="O27" s="5">
        <f>N27*E27</f>
        <v>12.375</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IF(_xlfn.XLOOKUP(orders!C28,customers!$A$1:$A$1001,customers!$C$1:$C$1001,,0)=0,"No Email",_xlfn.XLOOKUP(orders!C28,customers!$A$1:$A$1001,customers!$C$1:$C$1001,,0))</f>
        <v>sshalesq@umich.edu</v>
      </c>
      <c r="H28" s="2" t="str">
        <f>_xlfn.XLOOKUP(C28,customers!$A$1:$A$1001,customers!$G$1:$G$1001,,0)</f>
        <v>United States</v>
      </c>
      <c r="I28" t="str">
        <f>INDEX(products!$A$1:$G$49,MATCH(orders!$D28,products!$A$1:$A$49,0),MATCH(orders!I$1,products!$A$1:$G$1,0))</f>
        <v>Ara</v>
      </c>
      <c r="J28" t="str">
        <f t="shared" si="0"/>
        <v>Arabica</v>
      </c>
      <c r="K28" t="str">
        <f>INDEX(products!$A$1:$G$49,MATCH(orders!$D28,products!$A$1:$A$49,0),MATCH(orders!K$1,products!$A$1:$G$1,0))</f>
        <v>M</v>
      </c>
      <c r="L28" t="str">
        <f t="shared" si="1"/>
        <v>Medium</v>
      </c>
      <c r="M28" s="4">
        <f>INDEX(products!$A$1:$G$49,MATCH(orders!$D28,products!$A$1:$A$49,0),MATCH(orders!M$1,products!$A$1:$G$1,0))</f>
        <v>0.5</v>
      </c>
      <c r="N28" s="5">
        <f>INDEX(products!$A$1:$G$49,MATCH(orders!$D28,products!$A$1:$A$49,0),MATCH(orders!N$1,products!$A$1:$G$1,0))</f>
        <v>6.75</v>
      </c>
      <c r="O28" s="5">
        <f>N28*E28</f>
        <v>27</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IF(_xlfn.XLOOKUP(orders!C29,customers!$A$1:$A$1001,customers!$C$1:$C$1001,,0)=0,"No Email",_xlfn.XLOOKUP(orders!C29,customers!$A$1:$A$1001,customers!$C$1:$C$1001,,0))</f>
        <v>vdanneilr@mtv.com</v>
      </c>
      <c r="H29" s="2" t="str">
        <f>_xlfn.XLOOKUP(C29,customers!$A$1:$A$1001,customers!$G$1:$G$1001,,0)</f>
        <v>Ireland</v>
      </c>
      <c r="I29" t="str">
        <f>INDEX(products!$A$1:$G$49,MATCH(orders!$D29,products!$A$1:$A$49,0),MATCH(orders!I$1,products!$A$1:$G$1,0))</f>
        <v>Ara</v>
      </c>
      <c r="J29" t="str">
        <f t="shared" si="0"/>
        <v>Arabica</v>
      </c>
      <c r="K29" t="str">
        <f>INDEX(products!$A$1:$G$49,MATCH(orders!$D29,products!$A$1:$A$49,0),MATCH(orders!K$1,products!$A$1:$G$1,0))</f>
        <v>M</v>
      </c>
      <c r="L29" t="str">
        <f t="shared" si="1"/>
        <v>Medium</v>
      </c>
      <c r="M29" s="4">
        <f>INDEX(products!$A$1:$G$49,MATCH(orders!$D29,products!$A$1:$A$49,0),MATCH(orders!M$1,products!$A$1:$G$1,0))</f>
        <v>0.2</v>
      </c>
      <c r="N29" s="5">
        <f>INDEX(products!$A$1:$G$49,MATCH(orders!$D29,products!$A$1:$A$49,0),MATCH(orders!N$1,products!$A$1:$G$1,0))</f>
        <v>3.375</v>
      </c>
      <c r="O29" s="5">
        <f>N29*E29</f>
        <v>16.875</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IF(_xlfn.XLOOKUP(orders!C30,customers!$A$1:$A$1001,customers!$C$1:$C$1001,,0)=0,"No Email",_xlfn.XLOOKUP(orders!C30,customers!$A$1:$A$1001,customers!$C$1:$C$1001,,0))</f>
        <v>tnewburys@usda.gov</v>
      </c>
      <c r="H30" s="2" t="str">
        <f>_xlfn.XLOOKUP(C30,customers!$A$1:$A$1001,customers!$G$1:$G$1001,,0)</f>
        <v>Ireland</v>
      </c>
      <c r="I30" t="str">
        <f>INDEX(products!$A$1:$G$49,MATCH(orders!$D30,products!$A$1:$A$49,0),MATCH(orders!I$1,products!$A$1:$G$1,0))</f>
        <v>Ara</v>
      </c>
      <c r="J30" t="str">
        <f t="shared" si="0"/>
        <v>Arabica</v>
      </c>
      <c r="K30" t="str">
        <f>INDEX(products!$A$1:$G$49,MATCH(orders!$D30,products!$A$1:$A$49,0),MATCH(orders!K$1,products!$A$1:$G$1,0))</f>
        <v>D</v>
      </c>
      <c r="L30" t="str">
        <f t="shared" si="1"/>
        <v>Dark</v>
      </c>
      <c r="M30" s="4">
        <f>INDEX(products!$A$1:$G$49,MATCH(orders!$D30,products!$A$1:$A$49,0),MATCH(orders!M$1,products!$A$1:$G$1,0))</f>
        <v>0.5</v>
      </c>
      <c r="N30" s="5">
        <f>INDEX(products!$A$1:$G$49,MATCH(orders!$D30,products!$A$1:$A$49,0),MATCH(orders!N$1,products!$A$1:$G$1,0))</f>
        <v>5.97</v>
      </c>
      <c r="O30" s="5">
        <f>N30*E30</f>
        <v>17.91</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IF(_xlfn.XLOOKUP(orders!C31,customers!$A$1:$A$1001,customers!$C$1:$C$1001,,0)=0,"No Email",_xlfn.XLOOKUP(orders!C31,customers!$A$1:$A$1001,customers!$C$1:$C$1001,,0))</f>
        <v>mcalcuttt@baidu.com</v>
      </c>
      <c r="H31" s="2" t="str">
        <f>_xlfn.XLOOKUP(C31,customers!$A$1:$A$1001,customers!$G$1:$G$1001,,0)</f>
        <v>Ireland</v>
      </c>
      <c r="I31" t="str">
        <f>INDEX(products!$A$1:$G$49,MATCH(orders!$D31,products!$A$1:$A$49,0),MATCH(orders!I$1,products!$A$1:$G$1,0))</f>
        <v>Ara</v>
      </c>
      <c r="J31" t="str">
        <f t="shared" si="0"/>
        <v>Arabica</v>
      </c>
      <c r="K31" t="str">
        <f>INDEX(products!$A$1:$G$49,MATCH(orders!$D31,products!$A$1:$A$49,0),MATCH(orders!K$1,products!$A$1:$G$1,0))</f>
        <v>D</v>
      </c>
      <c r="L31" t="str">
        <f t="shared" si="1"/>
        <v>Dark</v>
      </c>
      <c r="M31" s="4">
        <f>INDEX(products!$A$1:$G$49,MATCH(orders!$D31,products!$A$1:$A$49,0),MATCH(orders!M$1,products!$A$1:$G$1,0))</f>
        <v>1</v>
      </c>
      <c r="N31" s="5">
        <f>INDEX(products!$A$1:$G$49,MATCH(orders!$D31,products!$A$1:$A$49,0),MATCH(orders!N$1,products!$A$1:$G$1,0))</f>
        <v>9.9499999999999993</v>
      </c>
      <c r="O31" s="5">
        <f>N31*E31</f>
        <v>39.799999999999997</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IF(_xlfn.XLOOKUP(orders!C32,customers!$A$1:$A$1001,customers!$C$1:$C$1001,,0)=0,"No Email",_xlfn.XLOOKUP(orders!C32,customers!$A$1:$A$1001,customers!$C$1:$C$1001,,0))</f>
        <v>No Email</v>
      </c>
      <c r="H32" s="2" t="str">
        <f>_xlfn.XLOOKUP(C32,customers!$A$1:$A$1001,customers!$G$1:$G$1001,,0)</f>
        <v>United States</v>
      </c>
      <c r="I32" t="str">
        <f>INDEX(products!$A$1:$G$49,MATCH(orders!$D32,products!$A$1:$A$49,0),MATCH(orders!I$1,products!$A$1:$G$1,0))</f>
        <v>Lib</v>
      </c>
      <c r="J32" t="str">
        <f t="shared" si="0"/>
        <v>Liberica</v>
      </c>
      <c r="K32" t="str">
        <f>INDEX(products!$A$1:$G$49,MATCH(orders!$D32,products!$A$1:$A$49,0),MATCH(orders!K$1,products!$A$1:$G$1,0))</f>
        <v>M</v>
      </c>
      <c r="L32" t="str">
        <f t="shared" si="1"/>
        <v>Medium</v>
      </c>
      <c r="M32" s="4">
        <f>INDEX(products!$A$1:$G$49,MATCH(orders!$D32,products!$A$1:$A$49,0),MATCH(orders!M$1,products!$A$1:$G$1,0))</f>
        <v>0.2</v>
      </c>
      <c r="N32" s="5">
        <f>INDEX(products!$A$1:$G$49,MATCH(orders!$D32,products!$A$1:$A$49,0),MATCH(orders!N$1,products!$A$1:$G$1,0))</f>
        <v>4.3650000000000002</v>
      </c>
      <c r="O32" s="5">
        <f>N32*E32</f>
        <v>21.825000000000003</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IF(_xlfn.XLOOKUP(orders!C33,customers!$A$1:$A$1001,customers!$C$1:$C$1001,,0)=0,"No Email",_xlfn.XLOOKUP(orders!C33,customers!$A$1:$A$1001,customers!$C$1:$C$1001,,0))</f>
        <v>No Email</v>
      </c>
      <c r="H33" s="2" t="str">
        <f>_xlfn.XLOOKUP(C33,customers!$A$1:$A$1001,customers!$G$1:$G$1001,,0)</f>
        <v>United States</v>
      </c>
      <c r="I33" t="str">
        <f>INDEX(products!$A$1:$G$49,MATCH(orders!$D33,products!$A$1:$A$49,0),MATCH(orders!I$1,products!$A$1:$G$1,0))</f>
        <v>Ara</v>
      </c>
      <c r="J33" t="str">
        <f t="shared" si="0"/>
        <v>Arabica</v>
      </c>
      <c r="K33" t="str">
        <f>INDEX(products!$A$1:$G$49,MATCH(orders!$D33,products!$A$1:$A$49,0),MATCH(orders!K$1,products!$A$1:$G$1,0))</f>
        <v>D</v>
      </c>
      <c r="L33" t="str">
        <f t="shared" si="1"/>
        <v>Dark</v>
      </c>
      <c r="M33" s="4">
        <f>INDEX(products!$A$1:$G$49,MATCH(orders!$D33,products!$A$1:$A$49,0),MATCH(orders!M$1,products!$A$1:$G$1,0))</f>
        <v>0.5</v>
      </c>
      <c r="N33" s="5">
        <f>INDEX(products!$A$1:$G$49,MATCH(orders!$D33,products!$A$1:$A$49,0),MATCH(orders!N$1,products!$A$1:$G$1,0))</f>
        <v>5.97</v>
      </c>
      <c r="O33" s="5">
        <f>N33*E33</f>
        <v>35.82</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IF(_xlfn.XLOOKUP(orders!C34,customers!$A$1:$A$1001,customers!$C$1:$C$1001,,0)=0,"No Email",_xlfn.XLOOKUP(orders!C34,customers!$A$1:$A$1001,customers!$C$1:$C$1001,,0))</f>
        <v>No Email</v>
      </c>
      <c r="H34" s="2" t="str">
        <f>_xlfn.XLOOKUP(C34,customers!$A$1:$A$1001,customers!$G$1:$G$1001,,0)</f>
        <v>United States</v>
      </c>
      <c r="I34" t="str">
        <f>INDEX(products!$A$1:$G$49,MATCH(orders!$D34,products!$A$1:$A$49,0),MATCH(orders!I$1,products!$A$1:$G$1,0))</f>
        <v>Lib</v>
      </c>
      <c r="J34" t="str">
        <f t="shared" si="0"/>
        <v>Liberica</v>
      </c>
      <c r="K34" t="str">
        <f>INDEX(products!$A$1:$G$49,MATCH(orders!$D34,products!$A$1:$A$49,0),MATCH(orders!K$1,products!$A$1:$G$1,0))</f>
        <v>M</v>
      </c>
      <c r="L34" t="str">
        <f t="shared" si="1"/>
        <v>Medium</v>
      </c>
      <c r="M34" s="4">
        <f>INDEX(products!$A$1:$G$49,MATCH(orders!$D34,products!$A$1:$A$49,0),MATCH(orders!M$1,products!$A$1:$G$1,0))</f>
        <v>0.5</v>
      </c>
      <c r="N34" s="5">
        <f>INDEX(products!$A$1:$G$49,MATCH(orders!$D34,products!$A$1:$A$49,0),MATCH(orders!N$1,products!$A$1:$G$1,0))</f>
        <v>8.73</v>
      </c>
      <c r="O34" s="5">
        <f>N34*E34</f>
        <v>52.38</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IF(_xlfn.XLOOKUP(orders!C35,customers!$A$1:$A$1001,customers!$C$1:$C$1001,,0)=0,"No Email",_xlfn.XLOOKUP(orders!C35,customers!$A$1:$A$1001,customers!$C$1:$C$1001,,0))</f>
        <v>ggatheralx@123-reg.co.uk</v>
      </c>
      <c r="H35" s="2" t="str">
        <f>_xlfn.XLOOKUP(C35,customers!$A$1:$A$1001,customers!$G$1:$G$1001,,0)</f>
        <v>United States</v>
      </c>
      <c r="I35" t="str">
        <f>INDEX(products!$A$1:$G$49,MATCH(orders!$D35,products!$A$1:$A$49,0),MATCH(orders!I$1,products!$A$1:$G$1,0))</f>
        <v>Lib</v>
      </c>
      <c r="J35" t="str">
        <f t="shared" si="0"/>
        <v>Liberica</v>
      </c>
      <c r="K35" t="str">
        <f>INDEX(products!$A$1:$G$49,MATCH(orders!$D35,products!$A$1:$A$49,0),MATCH(orders!K$1,products!$A$1:$G$1,0))</f>
        <v>L</v>
      </c>
      <c r="L35" t="str">
        <f t="shared" si="1"/>
        <v>Light</v>
      </c>
      <c r="M35" s="4">
        <f>INDEX(products!$A$1:$G$49,MATCH(orders!$D35,products!$A$1:$A$49,0),MATCH(orders!M$1,products!$A$1:$G$1,0))</f>
        <v>0.2</v>
      </c>
      <c r="N35" s="5">
        <f>INDEX(products!$A$1:$G$49,MATCH(orders!$D35,products!$A$1:$A$49,0),MATCH(orders!N$1,products!$A$1:$G$1,0))</f>
        <v>4.7549999999999999</v>
      </c>
      <c r="O35" s="5">
        <f>N35*E35</f>
        <v>23.774999999999999</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IF(_xlfn.XLOOKUP(orders!C36,customers!$A$1:$A$1001,customers!$C$1:$C$1001,,0)=0,"No Email",_xlfn.XLOOKUP(orders!C36,customers!$A$1:$A$1001,customers!$C$1:$C$1001,,0))</f>
        <v>uwelberryy@ebay.co.uk</v>
      </c>
      <c r="H36" s="2" t="str">
        <f>_xlfn.XLOOKUP(C36,customers!$A$1:$A$1001,customers!$G$1:$G$1001,,0)</f>
        <v>United Kingdom</v>
      </c>
      <c r="I36" t="str">
        <f>INDEX(products!$A$1:$G$49,MATCH(orders!$D36,products!$A$1:$A$49,0),MATCH(orders!I$1,products!$A$1:$G$1,0))</f>
        <v>Lib</v>
      </c>
      <c r="J36" t="str">
        <f t="shared" si="0"/>
        <v>Liberica</v>
      </c>
      <c r="K36" t="str">
        <f>INDEX(products!$A$1:$G$49,MATCH(orders!$D36,products!$A$1:$A$49,0),MATCH(orders!K$1,products!$A$1:$G$1,0))</f>
        <v>L</v>
      </c>
      <c r="L36" t="str">
        <f t="shared" si="1"/>
        <v>Light</v>
      </c>
      <c r="M36" s="4">
        <f>INDEX(products!$A$1:$G$49,MATCH(orders!$D36,products!$A$1:$A$49,0),MATCH(orders!M$1,products!$A$1:$G$1,0))</f>
        <v>0.5</v>
      </c>
      <c r="N36" s="5">
        <f>INDEX(products!$A$1:$G$49,MATCH(orders!$D36,products!$A$1:$A$49,0),MATCH(orders!N$1,products!$A$1:$G$1,0))</f>
        <v>9.51</v>
      </c>
      <c r="O36" s="5">
        <f>N36*E36</f>
        <v>57.06</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IF(_xlfn.XLOOKUP(orders!C37,customers!$A$1:$A$1001,customers!$C$1:$C$1001,,0)=0,"No Email",_xlfn.XLOOKUP(orders!C37,customers!$A$1:$A$1001,customers!$C$1:$C$1001,,0))</f>
        <v>feilhartz@who.int</v>
      </c>
      <c r="H37" s="2" t="str">
        <f>_xlfn.XLOOKUP(C37,customers!$A$1:$A$1001,customers!$G$1:$G$1001,,0)</f>
        <v>United States</v>
      </c>
      <c r="I37" t="str">
        <f>INDEX(products!$A$1:$G$49,MATCH(orders!$D37,products!$A$1:$A$49,0),MATCH(orders!I$1,products!$A$1:$G$1,0))</f>
        <v>Ara</v>
      </c>
      <c r="J37" t="str">
        <f t="shared" si="0"/>
        <v>Arabica</v>
      </c>
      <c r="K37" t="str">
        <f>INDEX(products!$A$1:$G$49,MATCH(orders!$D37,products!$A$1:$A$49,0),MATCH(orders!K$1,products!$A$1:$G$1,0))</f>
        <v>D</v>
      </c>
      <c r="L37" t="str">
        <f t="shared" si="1"/>
        <v>Dark</v>
      </c>
      <c r="M37" s="4">
        <f>INDEX(products!$A$1:$G$49,MATCH(orders!$D37,products!$A$1:$A$49,0),MATCH(orders!M$1,products!$A$1:$G$1,0))</f>
        <v>0.5</v>
      </c>
      <c r="N37" s="5">
        <f>INDEX(products!$A$1:$G$49,MATCH(orders!$D37,products!$A$1:$A$49,0),MATCH(orders!N$1,products!$A$1:$G$1,0))</f>
        <v>5.97</v>
      </c>
      <c r="O37" s="5">
        <f>N37*E37</f>
        <v>35.82</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IF(_xlfn.XLOOKUP(orders!C38,customers!$A$1:$A$1001,customers!$C$1:$C$1001,,0)=0,"No Email",_xlfn.XLOOKUP(orders!C38,customers!$A$1:$A$1001,customers!$C$1:$C$1001,,0))</f>
        <v>zponting10@altervista.org</v>
      </c>
      <c r="H38" s="2" t="str">
        <f>_xlfn.XLOOKUP(C38,customers!$A$1:$A$1001,customers!$G$1:$G$1001,,0)</f>
        <v>United States</v>
      </c>
      <c r="I38" t="str">
        <f>INDEX(products!$A$1:$G$49,MATCH(orders!$D38,products!$A$1:$A$49,0),MATCH(orders!I$1,products!$A$1:$G$1,0))</f>
        <v>Lib</v>
      </c>
      <c r="J38" t="str">
        <f t="shared" si="0"/>
        <v>Liberica</v>
      </c>
      <c r="K38" t="str">
        <f>INDEX(products!$A$1:$G$49,MATCH(orders!$D38,products!$A$1:$A$49,0),MATCH(orders!K$1,products!$A$1:$G$1,0))</f>
        <v>M</v>
      </c>
      <c r="L38" t="str">
        <f t="shared" si="1"/>
        <v>Medium</v>
      </c>
      <c r="M38" s="4">
        <f>INDEX(products!$A$1:$G$49,MATCH(orders!$D38,products!$A$1:$A$49,0),MATCH(orders!M$1,products!$A$1:$G$1,0))</f>
        <v>0.2</v>
      </c>
      <c r="N38" s="5">
        <f>INDEX(products!$A$1:$G$49,MATCH(orders!$D38,products!$A$1:$A$49,0),MATCH(orders!N$1,products!$A$1:$G$1,0))</f>
        <v>4.3650000000000002</v>
      </c>
      <c r="O38" s="5">
        <f>N38*E38</f>
        <v>8.73</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IF(_xlfn.XLOOKUP(orders!C39,customers!$A$1:$A$1001,customers!$C$1:$C$1001,,0)=0,"No Email",_xlfn.XLOOKUP(orders!C39,customers!$A$1:$A$1001,customers!$C$1:$C$1001,,0))</f>
        <v>sstrase11@booking.com</v>
      </c>
      <c r="H39" s="2" t="str">
        <f>_xlfn.XLOOKUP(C39,customers!$A$1:$A$1001,customers!$G$1:$G$1001,,0)</f>
        <v>United States</v>
      </c>
      <c r="I39" t="str">
        <f>INDEX(products!$A$1:$G$49,MATCH(orders!$D39,products!$A$1:$A$49,0),MATCH(orders!I$1,products!$A$1:$G$1,0))</f>
        <v>Lib</v>
      </c>
      <c r="J39" t="str">
        <f t="shared" si="0"/>
        <v>Liberica</v>
      </c>
      <c r="K39" t="str">
        <f>INDEX(products!$A$1:$G$49,MATCH(orders!$D39,products!$A$1:$A$49,0),MATCH(orders!K$1,products!$A$1:$G$1,0))</f>
        <v>L</v>
      </c>
      <c r="L39" t="str">
        <f t="shared" si="1"/>
        <v>Light</v>
      </c>
      <c r="M39" s="4">
        <f>INDEX(products!$A$1:$G$49,MATCH(orders!$D39,products!$A$1:$A$49,0),MATCH(orders!M$1,products!$A$1:$G$1,0))</f>
        <v>0.5</v>
      </c>
      <c r="N39" s="5">
        <f>INDEX(products!$A$1:$G$49,MATCH(orders!$D39,products!$A$1:$A$49,0),MATCH(orders!N$1,products!$A$1:$G$1,0))</f>
        <v>9.51</v>
      </c>
      <c r="O39" s="5">
        <f>N39*E39</f>
        <v>28.53</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IF(_xlfn.XLOOKUP(orders!C40,customers!$A$1:$A$1001,customers!$C$1:$C$1001,,0)=0,"No Email",_xlfn.XLOOKUP(orders!C40,customers!$A$1:$A$1001,customers!$C$1:$C$1001,,0))</f>
        <v>dde12@unesco.org</v>
      </c>
      <c r="H40" s="2" t="str">
        <f>_xlfn.XLOOKUP(C40,customers!$A$1:$A$1001,customers!$G$1:$G$1001,,0)</f>
        <v>United States</v>
      </c>
      <c r="I40" t="str">
        <f>INDEX(products!$A$1:$G$49,MATCH(orders!$D40,products!$A$1:$A$49,0),MATCH(orders!I$1,products!$A$1:$G$1,0))</f>
        <v>Rob</v>
      </c>
      <c r="J40" t="str">
        <f t="shared" si="0"/>
        <v>Robusta</v>
      </c>
      <c r="K40" t="str">
        <f>INDEX(products!$A$1:$G$49,MATCH(orders!$D40,products!$A$1:$A$49,0),MATCH(orders!K$1,products!$A$1:$G$1,0))</f>
        <v>M</v>
      </c>
      <c r="L40" t="str">
        <f t="shared" si="1"/>
        <v>Medium</v>
      </c>
      <c r="M40" s="4">
        <f>INDEX(products!$A$1:$G$49,MATCH(orders!$D40,products!$A$1:$A$49,0),MATCH(orders!M$1,products!$A$1:$G$1,0))</f>
        <v>2.5</v>
      </c>
      <c r="N40" s="5">
        <f>INDEX(products!$A$1:$G$49,MATCH(orders!$D40,products!$A$1:$A$49,0),MATCH(orders!N$1,products!$A$1:$G$1,0))</f>
        <v>22.884999999999998</v>
      </c>
      <c r="O40" s="5">
        <f>N40*E40</f>
        <v>114.42499999999998</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IF(_xlfn.XLOOKUP(orders!C41,customers!$A$1:$A$1001,customers!$C$1:$C$1001,,0)=0,"No Email",_xlfn.XLOOKUP(orders!C41,customers!$A$1:$A$1001,customers!$C$1:$C$1001,,0))</f>
        <v>No Email</v>
      </c>
      <c r="H41" s="2" t="str">
        <f>_xlfn.XLOOKUP(C41,customers!$A$1:$A$1001,customers!$G$1:$G$1001,,0)</f>
        <v>United States</v>
      </c>
      <c r="I41" t="str">
        <f>INDEX(products!$A$1:$G$49,MATCH(orders!$D41,products!$A$1:$A$49,0),MATCH(orders!I$1,products!$A$1:$G$1,0))</f>
        <v>Rob</v>
      </c>
      <c r="J41" t="str">
        <f t="shared" si="0"/>
        <v>Robusta</v>
      </c>
      <c r="K41" t="str">
        <f>INDEX(products!$A$1:$G$49,MATCH(orders!$D41,products!$A$1:$A$49,0),MATCH(orders!K$1,products!$A$1:$G$1,0))</f>
        <v>M</v>
      </c>
      <c r="L41" t="str">
        <f t="shared" si="1"/>
        <v>Medium</v>
      </c>
      <c r="M41" s="4">
        <f>INDEX(products!$A$1:$G$49,MATCH(orders!$D41,products!$A$1:$A$49,0),MATCH(orders!M$1,products!$A$1:$G$1,0))</f>
        <v>1</v>
      </c>
      <c r="N41" s="5">
        <f>INDEX(products!$A$1:$G$49,MATCH(orders!$D41,products!$A$1:$A$49,0),MATCH(orders!N$1,products!$A$1:$G$1,0))</f>
        <v>9.9499999999999993</v>
      </c>
      <c r="O41" s="5">
        <f>N41*E41</f>
        <v>59.699999999999996</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IF(_xlfn.XLOOKUP(orders!C42,customers!$A$1:$A$1001,customers!$C$1:$C$1001,,0)=0,"No Email",_xlfn.XLOOKUP(orders!C42,customers!$A$1:$A$1001,customers!$C$1:$C$1001,,0))</f>
        <v>No Email</v>
      </c>
      <c r="H42" s="2" t="str">
        <f>_xlfn.XLOOKUP(C42,customers!$A$1:$A$1001,customers!$G$1:$G$1001,,0)</f>
        <v>United States</v>
      </c>
      <c r="I42" t="str">
        <f>INDEX(products!$A$1:$G$49,MATCH(orders!$D42,products!$A$1:$A$49,0),MATCH(orders!I$1,products!$A$1:$G$1,0))</f>
        <v>Lib</v>
      </c>
      <c r="J42" t="str">
        <f t="shared" si="0"/>
        <v>Liberica</v>
      </c>
      <c r="K42" t="str">
        <f>INDEX(products!$A$1:$G$49,MATCH(orders!$D42,products!$A$1:$A$49,0),MATCH(orders!K$1,products!$A$1:$G$1,0))</f>
        <v>M</v>
      </c>
      <c r="L42" t="str">
        <f t="shared" si="1"/>
        <v>Medium</v>
      </c>
      <c r="M42" s="4">
        <f>INDEX(products!$A$1:$G$49,MATCH(orders!$D42,products!$A$1:$A$49,0),MATCH(orders!M$1,products!$A$1:$G$1,0))</f>
        <v>1</v>
      </c>
      <c r="N42" s="5">
        <f>INDEX(products!$A$1:$G$49,MATCH(orders!$D42,products!$A$1:$A$49,0),MATCH(orders!N$1,products!$A$1:$G$1,0))</f>
        <v>14.55</v>
      </c>
      <c r="O42" s="5">
        <f>N42*E42</f>
        <v>43.650000000000006</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IF(_xlfn.XLOOKUP(orders!C43,customers!$A$1:$A$1001,customers!$C$1:$C$1001,,0)=0,"No Email",_xlfn.XLOOKUP(orders!C43,customers!$A$1:$A$1001,customers!$C$1:$C$1001,,0))</f>
        <v>lyeoland15@pbs.org</v>
      </c>
      <c r="H43" s="2" t="str">
        <f>_xlfn.XLOOKUP(C43,customers!$A$1:$A$1001,customers!$G$1:$G$1001,,0)</f>
        <v>United States</v>
      </c>
      <c r="I43" t="str">
        <f>INDEX(products!$A$1:$G$49,MATCH(orders!$D43,products!$A$1:$A$49,0),MATCH(orders!I$1,products!$A$1:$G$1,0))</f>
        <v>Exc</v>
      </c>
      <c r="J43" t="str">
        <f t="shared" si="0"/>
        <v>Excelsa</v>
      </c>
      <c r="K43" t="str">
        <f>INDEX(products!$A$1:$G$49,MATCH(orders!$D43,products!$A$1:$A$49,0),MATCH(orders!K$1,products!$A$1:$G$1,0))</f>
        <v>D</v>
      </c>
      <c r="L43" t="str">
        <f t="shared" si="1"/>
        <v>Dark</v>
      </c>
      <c r="M43" s="4">
        <f>INDEX(products!$A$1:$G$49,MATCH(orders!$D43,products!$A$1:$A$49,0),MATCH(orders!M$1,products!$A$1:$G$1,0))</f>
        <v>0.2</v>
      </c>
      <c r="N43" s="5">
        <f>INDEX(products!$A$1:$G$49,MATCH(orders!$D43,products!$A$1:$A$49,0),MATCH(orders!N$1,products!$A$1:$G$1,0))</f>
        <v>3.645</v>
      </c>
      <c r="O43" s="5">
        <f>N43*E43</f>
        <v>7.29</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IF(_xlfn.XLOOKUP(orders!C44,customers!$A$1:$A$1001,customers!$C$1:$C$1001,,0)=0,"No Email",_xlfn.XLOOKUP(orders!C44,customers!$A$1:$A$1001,customers!$C$1:$C$1001,,0))</f>
        <v>atolworthy16@toplist.cz</v>
      </c>
      <c r="H44" s="2" t="str">
        <f>_xlfn.XLOOKUP(C44,customers!$A$1:$A$1001,customers!$G$1:$G$1001,,0)</f>
        <v>United States</v>
      </c>
      <c r="I44" t="str">
        <f>INDEX(products!$A$1:$G$49,MATCH(orders!$D44,products!$A$1:$A$49,0),MATCH(orders!I$1,products!$A$1:$G$1,0))</f>
        <v>Rob</v>
      </c>
      <c r="J44" t="str">
        <f t="shared" si="0"/>
        <v>Robusta</v>
      </c>
      <c r="K44" t="str">
        <f>INDEX(products!$A$1:$G$49,MATCH(orders!$D44,products!$A$1:$A$49,0),MATCH(orders!K$1,products!$A$1:$G$1,0))</f>
        <v>D</v>
      </c>
      <c r="L44" t="str">
        <f t="shared" si="1"/>
        <v>Dark</v>
      </c>
      <c r="M44" s="4">
        <f>INDEX(products!$A$1:$G$49,MATCH(orders!$D44,products!$A$1:$A$49,0),MATCH(orders!M$1,products!$A$1:$G$1,0))</f>
        <v>0.2</v>
      </c>
      <c r="N44" s="5">
        <f>INDEX(products!$A$1:$G$49,MATCH(orders!$D44,products!$A$1:$A$49,0),MATCH(orders!N$1,products!$A$1:$G$1,0))</f>
        <v>2.6849999999999996</v>
      </c>
      <c r="O44" s="5">
        <f>N44*E44</f>
        <v>8.0549999999999997</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IF(_xlfn.XLOOKUP(orders!C45,customers!$A$1:$A$1001,customers!$C$1:$C$1001,,0)=0,"No Email",_xlfn.XLOOKUP(orders!C45,customers!$A$1:$A$1001,customers!$C$1:$C$1001,,0))</f>
        <v>No Email</v>
      </c>
      <c r="H45" s="2" t="str">
        <f>_xlfn.XLOOKUP(C45,customers!$A$1:$A$1001,customers!$G$1:$G$1001,,0)</f>
        <v>United States</v>
      </c>
      <c r="I45" t="str">
        <f>INDEX(products!$A$1:$G$49,MATCH(orders!$D45,products!$A$1:$A$49,0),MATCH(orders!I$1,products!$A$1:$G$1,0))</f>
        <v>Lib</v>
      </c>
      <c r="J45" t="str">
        <f t="shared" si="0"/>
        <v>Liberica</v>
      </c>
      <c r="K45" t="str">
        <f>INDEX(products!$A$1:$G$49,MATCH(orders!$D45,products!$A$1:$A$49,0),MATCH(orders!K$1,products!$A$1:$G$1,0))</f>
        <v>L</v>
      </c>
      <c r="L45" t="str">
        <f t="shared" si="1"/>
        <v>Light</v>
      </c>
      <c r="M45" s="4">
        <f>INDEX(products!$A$1:$G$49,MATCH(orders!$D45,products!$A$1:$A$49,0),MATCH(orders!M$1,products!$A$1:$G$1,0))</f>
        <v>2.5</v>
      </c>
      <c r="N45" s="5">
        <f>INDEX(products!$A$1:$G$49,MATCH(orders!$D45,products!$A$1:$A$49,0),MATCH(orders!N$1,products!$A$1:$G$1,0))</f>
        <v>36.454999999999998</v>
      </c>
      <c r="O45" s="5">
        <f>N45*E45</f>
        <v>72.91</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IF(_xlfn.XLOOKUP(orders!C46,customers!$A$1:$A$1001,customers!$C$1:$C$1001,,0)=0,"No Email",_xlfn.XLOOKUP(orders!C46,customers!$A$1:$A$1001,customers!$C$1:$C$1001,,0))</f>
        <v>obaudassi18@seesaa.net</v>
      </c>
      <c r="H46" s="2" t="str">
        <f>_xlfn.XLOOKUP(C46,customers!$A$1:$A$1001,customers!$G$1:$G$1001,,0)</f>
        <v>United States</v>
      </c>
      <c r="I46" t="str">
        <f>INDEX(products!$A$1:$G$49,MATCH(orders!$D46,products!$A$1:$A$49,0),MATCH(orders!I$1,products!$A$1:$G$1,0))</f>
        <v>Exc</v>
      </c>
      <c r="J46" t="str">
        <f t="shared" si="0"/>
        <v>Excelsa</v>
      </c>
      <c r="K46" t="str">
        <f>INDEX(products!$A$1:$G$49,MATCH(orders!$D46,products!$A$1:$A$49,0),MATCH(orders!K$1,products!$A$1:$G$1,0))</f>
        <v>M</v>
      </c>
      <c r="L46" t="str">
        <f t="shared" si="1"/>
        <v>Medium</v>
      </c>
      <c r="M46" s="4">
        <f>INDEX(products!$A$1:$G$49,MATCH(orders!$D46,products!$A$1:$A$49,0),MATCH(orders!M$1,products!$A$1:$G$1,0))</f>
        <v>0.5</v>
      </c>
      <c r="N46" s="5">
        <f>INDEX(products!$A$1:$G$49,MATCH(orders!$D46,products!$A$1:$A$49,0),MATCH(orders!N$1,products!$A$1:$G$1,0))</f>
        <v>8.25</v>
      </c>
      <c r="O46" s="5">
        <f>N46*E46</f>
        <v>16.5</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IF(_xlfn.XLOOKUP(orders!C47,customers!$A$1:$A$1001,customers!$C$1:$C$1001,,0)=0,"No Email",_xlfn.XLOOKUP(orders!C47,customers!$A$1:$A$1001,customers!$C$1:$C$1001,,0))</f>
        <v>pkingsbury19@comcast.net</v>
      </c>
      <c r="H47" s="2" t="str">
        <f>_xlfn.XLOOKUP(C47,customers!$A$1:$A$1001,customers!$G$1:$G$1001,,0)</f>
        <v>United States</v>
      </c>
      <c r="I47" t="str">
        <f>INDEX(products!$A$1:$G$49,MATCH(orders!$D47,products!$A$1:$A$49,0),MATCH(orders!I$1,products!$A$1:$G$1,0))</f>
        <v>Lib</v>
      </c>
      <c r="J47" t="str">
        <f t="shared" si="0"/>
        <v>Liberica</v>
      </c>
      <c r="K47" t="str">
        <f>INDEX(products!$A$1:$G$49,MATCH(orders!$D47,products!$A$1:$A$49,0),MATCH(orders!K$1,products!$A$1:$G$1,0))</f>
        <v>D</v>
      </c>
      <c r="L47" t="str">
        <f t="shared" si="1"/>
        <v>Dark</v>
      </c>
      <c r="M47" s="4">
        <f>INDEX(products!$A$1:$G$49,MATCH(orders!$D47,products!$A$1:$A$49,0),MATCH(orders!M$1,products!$A$1:$G$1,0))</f>
        <v>2.5</v>
      </c>
      <c r="N47" s="5">
        <f>INDEX(products!$A$1:$G$49,MATCH(orders!$D47,products!$A$1:$A$49,0),MATCH(orders!N$1,products!$A$1:$G$1,0))</f>
        <v>29.784999999999997</v>
      </c>
      <c r="O47" s="5">
        <f>N47*E47</f>
        <v>178.70999999999998</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IF(_xlfn.XLOOKUP(orders!C48,customers!$A$1:$A$1001,customers!$C$1:$C$1001,,0)=0,"No Email",_xlfn.XLOOKUP(orders!C48,customers!$A$1:$A$1001,customers!$C$1:$C$1001,,0))</f>
        <v>No Email</v>
      </c>
      <c r="H48" s="2" t="str">
        <f>_xlfn.XLOOKUP(C48,customers!$A$1:$A$1001,customers!$G$1:$G$1001,,0)</f>
        <v>United States</v>
      </c>
      <c r="I48" t="str">
        <f>INDEX(products!$A$1:$G$49,MATCH(orders!$D48,products!$A$1:$A$49,0),MATCH(orders!I$1,products!$A$1:$G$1,0))</f>
        <v>Exc</v>
      </c>
      <c r="J48" t="str">
        <f t="shared" si="0"/>
        <v>Excelsa</v>
      </c>
      <c r="K48" t="str">
        <f>INDEX(products!$A$1:$G$49,MATCH(orders!$D48,products!$A$1:$A$49,0),MATCH(orders!K$1,products!$A$1:$G$1,0))</f>
        <v>M</v>
      </c>
      <c r="L48" t="str">
        <f t="shared" si="1"/>
        <v>Medium</v>
      </c>
      <c r="M48" s="4">
        <f>INDEX(products!$A$1:$G$49,MATCH(orders!$D48,products!$A$1:$A$49,0),MATCH(orders!M$1,products!$A$1:$G$1,0))</f>
        <v>2.5</v>
      </c>
      <c r="N48" s="5">
        <f>INDEX(products!$A$1:$G$49,MATCH(orders!$D48,products!$A$1:$A$49,0),MATCH(orders!N$1,products!$A$1:$G$1,0))</f>
        <v>31.624999999999996</v>
      </c>
      <c r="O48" s="5">
        <f>N48*E48</f>
        <v>63.249999999999993</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IF(_xlfn.XLOOKUP(orders!C49,customers!$A$1:$A$1001,customers!$C$1:$C$1001,,0)=0,"No Email",_xlfn.XLOOKUP(orders!C49,customers!$A$1:$A$1001,customers!$C$1:$C$1001,,0))</f>
        <v>acurley1b@hao123.com</v>
      </c>
      <c r="H49" s="2" t="str">
        <f>_xlfn.XLOOKUP(C49,customers!$A$1:$A$1001,customers!$G$1:$G$1001,,0)</f>
        <v>United States</v>
      </c>
      <c r="I49" t="str">
        <f>INDEX(products!$A$1:$G$49,MATCH(orders!$D49,products!$A$1:$A$49,0),MATCH(orders!I$1,products!$A$1:$G$1,0))</f>
        <v>Ara</v>
      </c>
      <c r="J49" t="str">
        <f t="shared" si="0"/>
        <v>Arabica</v>
      </c>
      <c r="K49" t="str">
        <f>INDEX(products!$A$1:$G$49,MATCH(orders!$D49,products!$A$1:$A$49,0),MATCH(orders!K$1,products!$A$1:$G$1,0))</f>
        <v>L</v>
      </c>
      <c r="L49" t="str">
        <f t="shared" si="1"/>
        <v>Light</v>
      </c>
      <c r="M49" s="4">
        <f>INDEX(products!$A$1:$G$49,MATCH(orders!$D49,products!$A$1:$A$49,0),MATCH(orders!M$1,products!$A$1:$G$1,0))</f>
        <v>0.2</v>
      </c>
      <c r="N49" s="5">
        <f>INDEX(products!$A$1:$G$49,MATCH(orders!$D49,products!$A$1:$A$49,0),MATCH(orders!N$1,products!$A$1:$G$1,0))</f>
        <v>3.8849999999999998</v>
      </c>
      <c r="O49" s="5">
        <f>N49*E49</f>
        <v>7.77</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IF(_xlfn.XLOOKUP(orders!C50,customers!$A$1:$A$1001,customers!$C$1:$C$1001,,0)=0,"No Email",_xlfn.XLOOKUP(orders!C50,customers!$A$1:$A$1001,customers!$C$1:$C$1001,,0))</f>
        <v>rmcgilvary1c@tamu.edu</v>
      </c>
      <c r="H50" s="2" t="str">
        <f>_xlfn.XLOOKUP(C50,customers!$A$1:$A$1001,customers!$G$1:$G$1001,,0)</f>
        <v>United States</v>
      </c>
      <c r="I50" t="str">
        <f>INDEX(products!$A$1:$G$49,MATCH(orders!$D50,products!$A$1:$A$49,0),MATCH(orders!I$1,products!$A$1:$G$1,0))</f>
        <v>Ara</v>
      </c>
      <c r="J50" t="str">
        <f t="shared" si="0"/>
        <v>Arabica</v>
      </c>
      <c r="K50" t="str">
        <f>INDEX(products!$A$1:$G$49,MATCH(orders!$D50,products!$A$1:$A$49,0),MATCH(orders!K$1,products!$A$1:$G$1,0))</f>
        <v>D</v>
      </c>
      <c r="L50" t="str">
        <f t="shared" si="1"/>
        <v>Dark</v>
      </c>
      <c r="M50" s="4">
        <f>INDEX(products!$A$1:$G$49,MATCH(orders!$D50,products!$A$1:$A$49,0),MATCH(orders!M$1,products!$A$1:$G$1,0))</f>
        <v>2.5</v>
      </c>
      <c r="N50" s="5">
        <f>INDEX(products!$A$1:$G$49,MATCH(orders!$D50,products!$A$1:$A$49,0),MATCH(orders!N$1,products!$A$1:$G$1,0))</f>
        <v>22.884999999999998</v>
      </c>
      <c r="O50" s="5">
        <f>N50*E50</f>
        <v>91.539999999999992</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IF(_xlfn.XLOOKUP(orders!C51,customers!$A$1:$A$1001,customers!$C$1:$C$1001,,0)=0,"No Email",_xlfn.XLOOKUP(orders!C51,customers!$A$1:$A$1001,customers!$C$1:$C$1001,,0))</f>
        <v>ipikett1d@xinhuanet.com</v>
      </c>
      <c r="H51" s="2" t="str">
        <f>_xlfn.XLOOKUP(C51,customers!$A$1:$A$1001,customers!$G$1:$G$1001,,0)</f>
        <v>United States</v>
      </c>
      <c r="I51" t="str">
        <f>INDEX(products!$A$1:$G$49,MATCH(orders!$D51,products!$A$1:$A$49,0),MATCH(orders!I$1,products!$A$1:$G$1,0))</f>
        <v>Ara</v>
      </c>
      <c r="J51" t="str">
        <f t="shared" si="0"/>
        <v>Arabica</v>
      </c>
      <c r="K51" t="str">
        <f>INDEX(products!$A$1:$G$49,MATCH(orders!$D51,products!$A$1:$A$49,0),MATCH(orders!K$1,products!$A$1:$G$1,0))</f>
        <v>L</v>
      </c>
      <c r="L51" t="str">
        <f t="shared" si="1"/>
        <v>Light</v>
      </c>
      <c r="M51" s="4">
        <f>INDEX(products!$A$1:$G$49,MATCH(orders!$D51,products!$A$1:$A$49,0),MATCH(orders!M$1,products!$A$1:$G$1,0))</f>
        <v>1</v>
      </c>
      <c r="N51" s="5">
        <f>INDEX(products!$A$1:$G$49,MATCH(orders!$D51,products!$A$1:$A$49,0),MATCH(orders!N$1,products!$A$1:$G$1,0))</f>
        <v>12.95</v>
      </c>
      <c r="O51" s="5">
        <f>N51*E51</f>
        <v>38.849999999999994</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IF(_xlfn.XLOOKUP(orders!C52,customers!$A$1:$A$1001,customers!$C$1:$C$1001,,0)=0,"No Email",_xlfn.XLOOKUP(orders!C52,customers!$A$1:$A$1001,customers!$C$1:$C$1001,,0))</f>
        <v>ibouldon1e@gizmodo.com</v>
      </c>
      <c r="H52" s="2" t="str">
        <f>_xlfn.XLOOKUP(C52,customers!$A$1:$A$1001,customers!$G$1:$G$1001,,0)</f>
        <v>United States</v>
      </c>
      <c r="I52" t="str">
        <f>INDEX(products!$A$1:$G$49,MATCH(orders!$D52,products!$A$1:$A$49,0),MATCH(orders!I$1,products!$A$1:$G$1,0))</f>
        <v>Lib</v>
      </c>
      <c r="J52" t="str">
        <f t="shared" si="0"/>
        <v>Liberica</v>
      </c>
      <c r="K52" t="str">
        <f>INDEX(products!$A$1:$G$49,MATCH(orders!$D52,products!$A$1:$A$49,0),MATCH(orders!K$1,products!$A$1:$G$1,0))</f>
        <v>D</v>
      </c>
      <c r="L52" t="str">
        <f t="shared" si="1"/>
        <v>Dark</v>
      </c>
      <c r="M52" s="4">
        <f>INDEX(products!$A$1:$G$49,MATCH(orders!$D52,products!$A$1:$A$49,0),MATCH(orders!M$1,products!$A$1:$G$1,0))</f>
        <v>0.5</v>
      </c>
      <c r="N52" s="5">
        <f>INDEX(products!$A$1:$G$49,MATCH(orders!$D52,products!$A$1:$A$49,0),MATCH(orders!N$1,products!$A$1:$G$1,0))</f>
        <v>7.77</v>
      </c>
      <c r="O52" s="5">
        <f>N52*E52</f>
        <v>15.54</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IF(_xlfn.XLOOKUP(orders!C53,customers!$A$1:$A$1001,customers!$C$1:$C$1001,,0)=0,"No Email",_xlfn.XLOOKUP(orders!C53,customers!$A$1:$A$1001,customers!$C$1:$C$1001,,0))</f>
        <v>kflanders1f@over-blog.com</v>
      </c>
      <c r="H53" s="2" t="str">
        <f>_xlfn.XLOOKUP(C53,customers!$A$1:$A$1001,customers!$G$1:$G$1001,,0)</f>
        <v>Ireland</v>
      </c>
      <c r="I53" t="str">
        <f>INDEX(products!$A$1:$G$49,MATCH(orders!$D53,products!$A$1:$A$49,0),MATCH(orders!I$1,products!$A$1:$G$1,0))</f>
        <v>Lib</v>
      </c>
      <c r="J53" t="str">
        <f t="shared" si="0"/>
        <v>Liberica</v>
      </c>
      <c r="K53" t="str">
        <f>INDEX(products!$A$1:$G$49,MATCH(orders!$D53,products!$A$1:$A$49,0),MATCH(orders!K$1,products!$A$1:$G$1,0))</f>
        <v>L</v>
      </c>
      <c r="L53" t="str">
        <f t="shared" si="1"/>
        <v>Light</v>
      </c>
      <c r="M53" s="4">
        <f>INDEX(products!$A$1:$G$49,MATCH(orders!$D53,products!$A$1:$A$49,0),MATCH(orders!M$1,products!$A$1:$G$1,0))</f>
        <v>2.5</v>
      </c>
      <c r="N53" s="5">
        <f>INDEX(products!$A$1:$G$49,MATCH(orders!$D53,products!$A$1:$A$49,0),MATCH(orders!N$1,products!$A$1:$G$1,0))</f>
        <v>36.454999999999998</v>
      </c>
      <c r="O53" s="5">
        <f>N53*E53</f>
        <v>145.82</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IF(_xlfn.XLOOKUP(orders!C54,customers!$A$1:$A$1001,customers!$C$1:$C$1001,,0)=0,"No Email",_xlfn.XLOOKUP(orders!C54,customers!$A$1:$A$1001,customers!$C$1:$C$1001,,0))</f>
        <v>hmattioli1g@webmd.com</v>
      </c>
      <c r="H54" s="2" t="str">
        <f>_xlfn.XLOOKUP(C54,customers!$A$1:$A$1001,customers!$G$1:$G$1001,,0)</f>
        <v>United Kingdom</v>
      </c>
      <c r="I54" t="str">
        <f>INDEX(products!$A$1:$G$49,MATCH(orders!$D54,products!$A$1:$A$49,0),MATCH(orders!I$1,products!$A$1:$G$1,0))</f>
        <v>Rob</v>
      </c>
      <c r="J54" t="str">
        <f t="shared" si="0"/>
        <v>Robusta</v>
      </c>
      <c r="K54" t="str">
        <f>INDEX(products!$A$1:$G$49,MATCH(orders!$D54,products!$A$1:$A$49,0),MATCH(orders!K$1,products!$A$1:$G$1,0))</f>
        <v>M</v>
      </c>
      <c r="L54" t="str">
        <f t="shared" si="1"/>
        <v>Medium</v>
      </c>
      <c r="M54" s="4">
        <f>INDEX(products!$A$1:$G$49,MATCH(orders!$D54,products!$A$1:$A$49,0),MATCH(orders!M$1,products!$A$1:$G$1,0))</f>
        <v>0.5</v>
      </c>
      <c r="N54" s="5">
        <f>INDEX(products!$A$1:$G$49,MATCH(orders!$D54,products!$A$1:$A$49,0),MATCH(orders!N$1,products!$A$1:$G$1,0))</f>
        <v>5.97</v>
      </c>
      <c r="O54" s="5">
        <f>N54*E54</f>
        <v>29.849999999999998</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IF(_xlfn.XLOOKUP(orders!C55,customers!$A$1:$A$1001,customers!$C$1:$C$1001,,0)=0,"No Email",_xlfn.XLOOKUP(orders!C55,customers!$A$1:$A$1001,customers!$C$1:$C$1001,,0))</f>
        <v>hmattioli1g@webmd.com</v>
      </c>
      <c r="H55" s="2" t="str">
        <f>_xlfn.XLOOKUP(C55,customers!$A$1:$A$1001,customers!$G$1:$G$1001,,0)</f>
        <v>United Kingdom</v>
      </c>
      <c r="I55" t="str">
        <f>INDEX(products!$A$1:$G$49,MATCH(orders!$D55,products!$A$1:$A$49,0),MATCH(orders!I$1,products!$A$1:$G$1,0))</f>
        <v>Lib</v>
      </c>
      <c r="J55" t="str">
        <f t="shared" si="0"/>
        <v>Liberica</v>
      </c>
      <c r="K55" t="str">
        <f>INDEX(products!$A$1:$G$49,MATCH(orders!$D55,products!$A$1:$A$49,0),MATCH(orders!K$1,products!$A$1:$G$1,0))</f>
        <v>L</v>
      </c>
      <c r="L55" t="str">
        <f t="shared" si="1"/>
        <v>Light</v>
      </c>
      <c r="M55" s="4">
        <f>INDEX(products!$A$1:$G$49,MATCH(orders!$D55,products!$A$1:$A$49,0),MATCH(orders!M$1,products!$A$1:$G$1,0))</f>
        <v>2.5</v>
      </c>
      <c r="N55" s="5">
        <f>INDEX(products!$A$1:$G$49,MATCH(orders!$D55,products!$A$1:$A$49,0),MATCH(orders!N$1,products!$A$1:$G$1,0))</f>
        <v>36.454999999999998</v>
      </c>
      <c r="O55" s="5">
        <f>N55*E55</f>
        <v>72.91</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IF(_xlfn.XLOOKUP(orders!C56,customers!$A$1:$A$1001,customers!$C$1:$C$1001,,0)=0,"No Email",_xlfn.XLOOKUP(orders!C56,customers!$A$1:$A$1001,customers!$C$1:$C$1001,,0))</f>
        <v>agillard1i@issuu.com</v>
      </c>
      <c r="H56" s="2" t="str">
        <f>_xlfn.XLOOKUP(C56,customers!$A$1:$A$1001,customers!$G$1:$G$1001,,0)</f>
        <v>United States</v>
      </c>
      <c r="I56" t="str">
        <f>INDEX(products!$A$1:$G$49,MATCH(orders!$D56,products!$A$1:$A$49,0),MATCH(orders!I$1,products!$A$1:$G$1,0))</f>
        <v>Lib</v>
      </c>
      <c r="J56" t="str">
        <f t="shared" si="0"/>
        <v>Liberica</v>
      </c>
      <c r="K56" t="str">
        <f>INDEX(products!$A$1:$G$49,MATCH(orders!$D56,products!$A$1:$A$49,0),MATCH(orders!K$1,products!$A$1:$G$1,0))</f>
        <v>M</v>
      </c>
      <c r="L56" t="str">
        <f t="shared" si="1"/>
        <v>Medium</v>
      </c>
      <c r="M56" s="4">
        <f>INDEX(products!$A$1:$G$49,MATCH(orders!$D56,products!$A$1:$A$49,0),MATCH(orders!M$1,products!$A$1:$G$1,0))</f>
        <v>1</v>
      </c>
      <c r="N56" s="5">
        <f>INDEX(products!$A$1:$G$49,MATCH(orders!$D56,products!$A$1:$A$49,0),MATCH(orders!N$1,products!$A$1:$G$1,0))</f>
        <v>14.55</v>
      </c>
      <c r="O56" s="5">
        <f>N56*E56</f>
        <v>72.75</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IF(_xlfn.XLOOKUP(orders!C57,customers!$A$1:$A$1001,customers!$C$1:$C$1001,,0)=0,"No Email",_xlfn.XLOOKUP(orders!C57,customers!$A$1:$A$1001,customers!$C$1:$C$1001,,0))</f>
        <v>No Email</v>
      </c>
      <c r="H57" s="2" t="str">
        <f>_xlfn.XLOOKUP(C57,customers!$A$1:$A$1001,customers!$G$1:$G$1001,,0)</f>
        <v>United States</v>
      </c>
      <c r="I57" t="str">
        <f>INDEX(products!$A$1:$G$49,MATCH(orders!$D57,products!$A$1:$A$49,0),MATCH(orders!I$1,products!$A$1:$G$1,0))</f>
        <v>Lib</v>
      </c>
      <c r="J57" t="str">
        <f t="shared" si="0"/>
        <v>Liberica</v>
      </c>
      <c r="K57" t="str">
        <f>INDEX(products!$A$1:$G$49,MATCH(orders!$D57,products!$A$1:$A$49,0),MATCH(orders!K$1,products!$A$1:$G$1,0))</f>
        <v>L</v>
      </c>
      <c r="L57" t="str">
        <f t="shared" si="1"/>
        <v>Light</v>
      </c>
      <c r="M57" s="4">
        <f>INDEX(products!$A$1:$G$49,MATCH(orders!$D57,products!$A$1:$A$49,0),MATCH(orders!M$1,products!$A$1:$G$1,0))</f>
        <v>1</v>
      </c>
      <c r="N57" s="5">
        <f>INDEX(products!$A$1:$G$49,MATCH(orders!$D57,products!$A$1:$A$49,0),MATCH(orders!N$1,products!$A$1:$G$1,0))</f>
        <v>15.85</v>
      </c>
      <c r="O57" s="5">
        <f>N57*E57</f>
        <v>47.55</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IF(_xlfn.XLOOKUP(orders!C58,customers!$A$1:$A$1001,customers!$C$1:$C$1001,,0)=0,"No Email",_xlfn.XLOOKUP(orders!C58,customers!$A$1:$A$1001,customers!$C$1:$C$1001,,0))</f>
        <v>tgrizard1k@odnoklassniki.ru</v>
      </c>
      <c r="H58" s="2" t="str">
        <f>_xlfn.XLOOKUP(C58,customers!$A$1:$A$1001,customers!$G$1:$G$1001,,0)</f>
        <v>United States</v>
      </c>
      <c r="I58" t="str">
        <f>INDEX(products!$A$1:$G$49,MATCH(orders!$D58,products!$A$1:$A$49,0),MATCH(orders!I$1,products!$A$1:$G$1,0))</f>
        <v>Exc</v>
      </c>
      <c r="J58" t="str">
        <f t="shared" si="0"/>
        <v>Excelsa</v>
      </c>
      <c r="K58" t="str">
        <f>INDEX(products!$A$1:$G$49,MATCH(orders!$D58,products!$A$1:$A$49,0),MATCH(orders!K$1,products!$A$1:$G$1,0))</f>
        <v>D</v>
      </c>
      <c r="L58" t="str">
        <f t="shared" si="1"/>
        <v>Dark</v>
      </c>
      <c r="M58" s="4">
        <f>INDEX(products!$A$1:$G$49,MATCH(orders!$D58,products!$A$1:$A$49,0),MATCH(orders!M$1,products!$A$1:$G$1,0))</f>
        <v>0.2</v>
      </c>
      <c r="N58" s="5">
        <f>INDEX(products!$A$1:$G$49,MATCH(orders!$D58,products!$A$1:$A$49,0),MATCH(orders!N$1,products!$A$1:$G$1,0))</f>
        <v>3.645</v>
      </c>
      <c r="O58" s="5">
        <f>N58*E58</f>
        <v>10.935</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IF(_xlfn.XLOOKUP(orders!C59,customers!$A$1:$A$1001,customers!$C$1:$C$1001,,0)=0,"No Email",_xlfn.XLOOKUP(orders!C59,customers!$A$1:$A$1001,customers!$C$1:$C$1001,,0))</f>
        <v>rrelton1l@stanford.edu</v>
      </c>
      <c r="H59" s="2" t="str">
        <f>_xlfn.XLOOKUP(C59,customers!$A$1:$A$1001,customers!$G$1:$G$1001,,0)</f>
        <v>United States</v>
      </c>
      <c r="I59" t="str">
        <f>INDEX(products!$A$1:$G$49,MATCH(orders!$D59,products!$A$1:$A$49,0),MATCH(orders!I$1,products!$A$1:$G$1,0))</f>
        <v>Exc</v>
      </c>
      <c r="J59" t="str">
        <f t="shared" si="0"/>
        <v>Excelsa</v>
      </c>
      <c r="K59" t="str">
        <f>INDEX(products!$A$1:$G$49,MATCH(orders!$D59,products!$A$1:$A$49,0),MATCH(orders!K$1,products!$A$1:$G$1,0))</f>
        <v>L</v>
      </c>
      <c r="L59" t="str">
        <f t="shared" si="1"/>
        <v>Light</v>
      </c>
      <c r="M59" s="4">
        <f>INDEX(products!$A$1:$G$49,MATCH(orders!$D59,products!$A$1:$A$49,0),MATCH(orders!M$1,products!$A$1:$G$1,0))</f>
        <v>1</v>
      </c>
      <c r="N59" s="5">
        <f>INDEX(products!$A$1:$G$49,MATCH(orders!$D59,products!$A$1:$A$49,0),MATCH(orders!N$1,products!$A$1:$G$1,0))</f>
        <v>14.85</v>
      </c>
      <c r="O59" s="5">
        <f>N59*E59</f>
        <v>59.4</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IF(_xlfn.XLOOKUP(orders!C60,customers!$A$1:$A$1001,customers!$C$1:$C$1001,,0)=0,"No Email",_xlfn.XLOOKUP(orders!C60,customers!$A$1:$A$1001,customers!$C$1:$C$1001,,0))</f>
        <v>No Email</v>
      </c>
      <c r="H60" s="2" t="str">
        <f>_xlfn.XLOOKUP(C60,customers!$A$1:$A$1001,customers!$G$1:$G$1001,,0)</f>
        <v>United States</v>
      </c>
      <c r="I60" t="str">
        <f>INDEX(products!$A$1:$G$49,MATCH(orders!$D60,products!$A$1:$A$49,0),MATCH(orders!I$1,products!$A$1:$G$1,0))</f>
        <v>Lib</v>
      </c>
      <c r="J60" t="str">
        <f t="shared" si="0"/>
        <v>Liberica</v>
      </c>
      <c r="K60" t="str">
        <f>INDEX(products!$A$1:$G$49,MATCH(orders!$D60,products!$A$1:$A$49,0),MATCH(orders!K$1,products!$A$1:$G$1,0))</f>
        <v>D</v>
      </c>
      <c r="L60" t="str">
        <f t="shared" si="1"/>
        <v>Dark</v>
      </c>
      <c r="M60" s="4">
        <f>INDEX(products!$A$1:$G$49,MATCH(orders!$D60,products!$A$1:$A$49,0),MATCH(orders!M$1,products!$A$1:$G$1,0))</f>
        <v>2.5</v>
      </c>
      <c r="N60" s="5">
        <f>INDEX(products!$A$1:$G$49,MATCH(orders!$D60,products!$A$1:$A$49,0),MATCH(orders!N$1,products!$A$1:$G$1,0))</f>
        <v>29.784999999999997</v>
      </c>
      <c r="O60" s="5">
        <f>N60*E60</f>
        <v>89.35499999999999</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IF(_xlfn.XLOOKUP(orders!C61,customers!$A$1:$A$1001,customers!$C$1:$C$1001,,0)=0,"No Email",_xlfn.XLOOKUP(orders!C61,customers!$A$1:$A$1001,customers!$C$1:$C$1001,,0))</f>
        <v>sgilroy1n@eepurl.com</v>
      </c>
      <c r="H61" s="2" t="str">
        <f>_xlfn.XLOOKUP(C61,customers!$A$1:$A$1001,customers!$G$1:$G$1001,,0)</f>
        <v>United States</v>
      </c>
      <c r="I61" t="str">
        <f>INDEX(products!$A$1:$G$49,MATCH(orders!$D61,products!$A$1:$A$49,0),MATCH(orders!I$1,products!$A$1:$G$1,0))</f>
        <v>Lib</v>
      </c>
      <c r="J61" t="str">
        <f t="shared" si="0"/>
        <v>Liberica</v>
      </c>
      <c r="K61" t="str">
        <f>INDEX(products!$A$1:$G$49,MATCH(orders!$D61,products!$A$1:$A$49,0),MATCH(orders!K$1,products!$A$1:$G$1,0))</f>
        <v>M</v>
      </c>
      <c r="L61" t="str">
        <f t="shared" si="1"/>
        <v>Medium</v>
      </c>
      <c r="M61" s="4">
        <f>INDEX(products!$A$1:$G$49,MATCH(orders!$D61,products!$A$1:$A$49,0),MATCH(orders!M$1,products!$A$1:$G$1,0))</f>
        <v>0.5</v>
      </c>
      <c r="N61" s="5">
        <f>INDEX(products!$A$1:$G$49,MATCH(orders!$D61,products!$A$1:$A$49,0),MATCH(orders!N$1,products!$A$1:$G$1,0))</f>
        <v>8.73</v>
      </c>
      <c r="O61" s="5">
        <f>N61*E61</f>
        <v>26.19</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IF(_xlfn.XLOOKUP(orders!C62,customers!$A$1:$A$1001,customers!$C$1:$C$1001,,0)=0,"No Email",_xlfn.XLOOKUP(orders!C62,customers!$A$1:$A$1001,customers!$C$1:$C$1001,,0))</f>
        <v>ccottingham1o@wikipedia.org</v>
      </c>
      <c r="H62" s="2" t="str">
        <f>_xlfn.XLOOKUP(C62,customers!$A$1:$A$1001,customers!$G$1:$G$1001,,0)</f>
        <v>United States</v>
      </c>
      <c r="I62" t="str">
        <f>INDEX(products!$A$1:$G$49,MATCH(orders!$D62,products!$A$1:$A$49,0),MATCH(orders!I$1,products!$A$1:$G$1,0))</f>
        <v>Ara</v>
      </c>
      <c r="J62" t="str">
        <f t="shared" si="0"/>
        <v>Arabica</v>
      </c>
      <c r="K62" t="str">
        <f>INDEX(products!$A$1:$G$49,MATCH(orders!$D62,products!$A$1:$A$49,0),MATCH(orders!K$1,products!$A$1:$G$1,0))</f>
        <v>D</v>
      </c>
      <c r="L62" t="str">
        <f t="shared" si="1"/>
        <v>Dark</v>
      </c>
      <c r="M62" s="4">
        <f>INDEX(products!$A$1:$G$49,MATCH(orders!$D62,products!$A$1:$A$49,0),MATCH(orders!M$1,products!$A$1:$G$1,0))</f>
        <v>2.5</v>
      </c>
      <c r="N62" s="5">
        <f>INDEX(products!$A$1:$G$49,MATCH(orders!$D62,products!$A$1:$A$49,0),MATCH(orders!N$1,products!$A$1:$G$1,0))</f>
        <v>22.884999999999998</v>
      </c>
      <c r="O62" s="5">
        <f>N62*E62</f>
        <v>114.42499999999998</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IF(_xlfn.XLOOKUP(orders!C63,customers!$A$1:$A$1001,customers!$C$1:$C$1001,,0)=0,"No Email",_xlfn.XLOOKUP(orders!C63,customers!$A$1:$A$1001,customers!$C$1:$C$1001,,0))</f>
        <v>No Email</v>
      </c>
      <c r="H63" s="2" t="str">
        <f>_xlfn.XLOOKUP(C63,customers!$A$1:$A$1001,customers!$G$1:$G$1001,,0)</f>
        <v>United Kingdom</v>
      </c>
      <c r="I63" t="str">
        <f>INDEX(products!$A$1:$G$49,MATCH(orders!$D63,products!$A$1:$A$49,0),MATCH(orders!I$1,products!$A$1:$G$1,0))</f>
        <v>Rob</v>
      </c>
      <c r="J63" t="str">
        <f t="shared" si="0"/>
        <v>Robusta</v>
      </c>
      <c r="K63" t="str">
        <f>INDEX(products!$A$1:$G$49,MATCH(orders!$D63,products!$A$1:$A$49,0),MATCH(orders!K$1,products!$A$1:$G$1,0))</f>
        <v>D</v>
      </c>
      <c r="L63" t="str">
        <f t="shared" si="1"/>
        <v>Dark</v>
      </c>
      <c r="M63" s="4">
        <f>INDEX(products!$A$1:$G$49,MATCH(orders!$D63,products!$A$1:$A$49,0),MATCH(orders!M$1,products!$A$1:$G$1,0))</f>
        <v>0.5</v>
      </c>
      <c r="N63" s="5">
        <f>INDEX(products!$A$1:$G$49,MATCH(orders!$D63,products!$A$1:$A$49,0),MATCH(orders!N$1,products!$A$1:$G$1,0))</f>
        <v>5.3699999999999992</v>
      </c>
      <c r="O63" s="5">
        <f>N63*E63</f>
        <v>26.849999999999994</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IF(_xlfn.XLOOKUP(orders!C64,customers!$A$1:$A$1001,customers!$C$1:$C$1001,,0)=0,"No Email",_xlfn.XLOOKUP(orders!C64,customers!$A$1:$A$1001,customers!$C$1:$C$1001,,0))</f>
        <v>No Email</v>
      </c>
      <c r="H64" s="2" t="str">
        <f>_xlfn.XLOOKUP(C64,customers!$A$1:$A$1001,customers!$G$1:$G$1001,,0)</f>
        <v>United States</v>
      </c>
      <c r="I64" t="str">
        <f>INDEX(products!$A$1:$G$49,MATCH(orders!$D64,products!$A$1:$A$49,0),MATCH(orders!I$1,products!$A$1:$G$1,0))</f>
        <v>Lib</v>
      </c>
      <c r="J64" t="str">
        <f t="shared" si="0"/>
        <v>Liberica</v>
      </c>
      <c r="K64" t="str">
        <f>INDEX(products!$A$1:$G$49,MATCH(orders!$D64,products!$A$1:$A$49,0),MATCH(orders!K$1,products!$A$1:$G$1,0))</f>
        <v>L</v>
      </c>
      <c r="L64" t="str">
        <f t="shared" si="1"/>
        <v>Light</v>
      </c>
      <c r="M64" s="4">
        <f>INDEX(products!$A$1:$G$49,MATCH(orders!$D64,products!$A$1:$A$49,0),MATCH(orders!M$1,products!$A$1:$G$1,0))</f>
        <v>0.2</v>
      </c>
      <c r="N64" s="5">
        <f>INDEX(products!$A$1:$G$49,MATCH(orders!$D64,products!$A$1:$A$49,0),MATCH(orders!N$1,products!$A$1:$G$1,0))</f>
        <v>4.7549999999999999</v>
      </c>
      <c r="O64" s="5">
        <f>N64*E64</f>
        <v>23.774999999999999</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IF(_xlfn.XLOOKUP(orders!C65,customers!$A$1:$A$1001,customers!$C$1:$C$1001,,0)=0,"No Email",_xlfn.XLOOKUP(orders!C65,customers!$A$1:$A$1001,customers!$C$1:$C$1001,,0))</f>
        <v>adykes1r@eventbrite.com</v>
      </c>
      <c r="H65" s="2" t="str">
        <f>_xlfn.XLOOKUP(C65,customers!$A$1:$A$1001,customers!$G$1:$G$1001,,0)</f>
        <v>United States</v>
      </c>
      <c r="I65" t="str">
        <f>INDEX(products!$A$1:$G$49,MATCH(orders!$D65,products!$A$1:$A$49,0),MATCH(orders!I$1,products!$A$1:$G$1,0))</f>
        <v>Ara</v>
      </c>
      <c r="J65" t="str">
        <f t="shared" si="0"/>
        <v>Arabica</v>
      </c>
      <c r="K65" t="str">
        <f>INDEX(products!$A$1:$G$49,MATCH(orders!$D65,products!$A$1:$A$49,0),MATCH(orders!K$1,products!$A$1:$G$1,0))</f>
        <v>M</v>
      </c>
      <c r="L65" t="str">
        <f t="shared" si="1"/>
        <v>Medium</v>
      </c>
      <c r="M65" s="4">
        <f>INDEX(products!$A$1:$G$49,MATCH(orders!$D65,products!$A$1:$A$49,0),MATCH(orders!M$1,products!$A$1:$G$1,0))</f>
        <v>0.5</v>
      </c>
      <c r="N65" s="5">
        <f>INDEX(products!$A$1:$G$49,MATCH(orders!$D65,products!$A$1:$A$49,0),MATCH(orders!N$1,products!$A$1:$G$1,0))</f>
        <v>6.75</v>
      </c>
      <c r="O65" s="5">
        <f>N65*E65</f>
        <v>6.75</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IF(_xlfn.XLOOKUP(orders!C66,customers!$A$1:$A$1001,customers!$C$1:$C$1001,,0)=0,"No Email",_xlfn.XLOOKUP(orders!C66,customers!$A$1:$A$1001,customers!$C$1:$C$1001,,0))</f>
        <v>No Email</v>
      </c>
      <c r="H66" s="2" t="str">
        <f>_xlfn.XLOOKUP(C66,customers!$A$1:$A$1001,customers!$G$1:$G$1001,,0)</f>
        <v>United States</v>
      </c>
      <c r="I66" t="str">
        <f>INDEX(products!$A$1:$G$49,MATCH(orders!$D66,products!$A$1:$A$49,0),MATCH(orders!I$1,products!$A$1:$G$1,0))</f>
        <v>Rob</v>
      </c>
      <c r="J66" t="str">
        <f t="shared" si="0"/>
        <v>Robusta</v>
      </c>
      <c r="K66" t="str">
        <f>INDEX(products!$A$1:$G$49,MATCH(orders!$D66,products!$A$1:$A$49,0),MATCH(orders!K$1,products!$A$1:$G$1,0))</f>
        <v>M</v>
      </c>
      <c r="L66" t="str">
        <f t="shared" si="1"/>
        <v>Medium</v>
      </c>
      <c r="M66" s="4">
        <f>INDEX(products!$A$1:$G$49,MATCH(orders!$D66,products!$A$1:$A$49,0),MATCH(orders!M$1,products!$A$1:$G$1,0))</f>
        <v>0.5</v>
      </c>
      <c r="N66" s="5">
        <f>INDEX(products!$A$1:$G$49,MATCH(orders!$D66,products!$A$1:$A$49,0),MATCH(orders!N$1,products!$A$1:$G$1,0))</f>
        <v>5.97</v>
      </c>
      <c r="O66" s="5">
        <f>N66*E66</f>
        <v>35.82</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IF(_xlfn.XLOOKUP(orders!C67,customers!$A$1:$A$1001,customers!$C$1:$C$1001,,0)=0,"No Email",_xlfn.XLOOKUP(orders!C67,customers!$A$1:$A$1001,customers!$C$1:$C$1001,,0))</f>
        <v>acockrem1t@engadget.com</v>
      </c>
      <c r="H67" s="2" t="str">
        <f>_xlfn.XLOOKUP(C67,customers!$A$1:$A$1001,customers!$G$1:$G$1001,,0)</f>
        <v>United States</v>
      </c>
      <c r="I67" t="str">
        <f>INDEX(products!$A$1:$G$49,MATCH(orders!$D67,products!$A$1:$A$49,0),MATCH(orders!I$1,products!$A$1:$G$1,0))</f>
        <v>Rob</v>
      </c>
      <c r="J67" t="str">
        <f t="shared" ref="J67:J130" si="2">IF(I67="Rob","Robusta",IF(I67="Exc","Excelsa",IF(I67="Ara","Arabica",IF(I67="Lib","Liberica",""))))</f>
        <v>Robusta</v>
      </c>
      <c r="K67" t="str">
        <f>INDEX(products!$A$1:$G$49,MATCH(orders!$D67,products!$A$1:$A$49,0),MATCH(orders!K$1,products!$A$1:$G$1,0))</f>
        <v>D</v>
      </c>
      <c r="L67" t="str">
        <f t="shared" ref="L67:L130" si="3">IF(K67="L","Light",IF(K67="M","Medium",IF(K67="D","Dark","")))</f>
        <v>Dark</v>
      </c>
      <c r="M67" s="4">
        <f>INDEX(products!$A$1:$G$49,MATCH(orders!$D67,products!$A$1:$A$49,0),MATCH(orders!M$1,products!$A$1:$G$1,0))</f>
        <v>2.5</v>
      </c>
      <c r="N67" s="5">
        <f>INDEX(products!$A$1:$G$49,MATCH(orders!$D67,products!$A$1:$A$49,0),MATCH(orders!N$1,products!$A$1:$G$1,0))</f>
        <v>20.584999999999997</v>
      </c>
      <c r="O67" s="5">
        <f>N67*E67</f>
        <v>82.339999999999989</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IF(_xlfn.XLOOKUP(orders!C68,customers!$A$1:$A$1001,customers!$C$1:$C$1001,,0)=0,"No Email",_xlfn.XLOOKUP(orders!C68,customers!$A$1:$A$1001,customers!$C$1:$C$1001,,0))</f>
        <v>bumpleby1u@soundcloud.com</v>
      </c>
      <c r="H68" s="2" t="str">
        <f>_xlfn.XLOOKUP(C68,customers!$A$1:$A$1001,customers!$G$1:$G$1001,,0)</f>
        <v>United States</v>
      </c>
      <c r="I68" t="str">
        <f>INDEX(products!$A$1:$G$49,MATCH(orders!$D68,products!$A$1:$A$49,0),MATCH(orders!I$1,products!$A$1:$G$1,0))</f>
        <v>Rob</v>
      </c>
      <c r="J68" t="str">
        <f t="shared" si="2"/>
        <v>Robusta</v>
      </c>
      <c r="K68" t="str">
        <f>INDEX(products!$A$1:$G$49,MATCH(orders!$D68,products!$A$1:$A$49,0),MATCH(orders!K$1,products!$A$1:$G$1,0))</f>
        <v>L</v>
      </c>
      <c r="L68" t="str">
        <f t="shared" si="3"/>
        <v>Light</v>
      </c>
      <c r="M68" s="4">
        <f>INDEX(products!$A$1:$G$49,MATCH(orders!$D68,products!$A$1:$A$49,0),MATCH(orders!M$1,products!$A$1:$G$1,0))</f>
        <v>0.5</v>
      </c>
      <c r="N68" s="5">
        <f>INDEX(products!$A$1:$G$49,MATCH(orders!$D68,products!$A$1:$A$49,0),MATCH(orders!N$1,products!$A$1:$G$1,0))</f>
        <v>7.169999999999999</v>
      </c>
      <c r="O68" s="5">
        <f>N68*E68</f>
        <v>7.169999999999999</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IF(_xlfn.XLOOKUP(orders!C69,customers!$A$1:$A$1001,customers!$C$1:$C$1001,,0)=0,"No Email",_xlfn.XLOOKUP(orders!C69,customers!$A$1:$A$1001,customers!$C$1:$C$1001,,0))</f>
        <v>nsaleway1v@dedecms.com</v>
      </c>
      <c r="H69" s="2" t="str">
        <f>_xlfn.XLOOKUP(C69,customers!$A$1:$A$1001,customers!$G$1:$G$1001,,0)</f>
        <v>United States</v>
      </c>
      <c r="I69" t="str">
        <f>INDEX(products!$A$1:$G$49,MATCH(orders!$D69,products!$A$1:$A$49,0),MATCH(orders!I$1,products!$A$1:$G$1,0))</f>
        <v>Lib</v>
      </c>
      <c r="J69" t="str">
        <f t="shared" si="2"/>
        <v>Liberica</v>
      </c>
      <c r="K69" t="str">
        <f>INDEX(products!$A$1:$G$49,MATCH(orders!$D69,products!$A$1:$A$49,0),MATCH(orders!K$1,products!$A$1:$G$1,0))</f>
        <v>L</v>
      </c>
      <c r="L69" t="str">
        <f t="shared" si="3"/>
        <v>Light</v>
      </c>
      <c r="M69" s="4">
        <f>INDEX(products!$A$1:$G$49,MATCH(orders!$D69,products!$A$1:$A$49,0),MATCH(orders!M$1,products!$A$1:$G$1,0))</f>
        <v>0.2</v>
      </c>
      <c r="N69" s="5">
        <f>INDEX(products!$A$1:$G$49,MATCH(orders!$D69,products!$A$1:$A$49,0),MATCH(orders!N$1,products!$A$1:$G$1,0))</f>
        <v>4.7549999999999999</v>
      </c>
      <c r="O69" s="5">
        <f>N69*E69</f>
        <v>9.51</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IF(_xlfn.XLOOKUP(orders!C70,customers!$A$1:$A$1001,customers!$C$1:$C$1001,,0)=0,"No Email",_xlfn.XLOOKUP(orders!C70,customers!$A$1:$A$1001,customers!$C$1:$C$1001,,0))</f>
        <v>hgoulter1w@abc.net.au</v>
      </c>
      <c r="H70" s="2" t="str">
        <f>_xlfn.XLOOKUP(C70,customers!$A$1:$A$1001,customers!$G$1:$G$1001,,0)</f>
        <v>United States</v>
      </c>
      <c r="I70" t="str">
        <f>INDEX(products!$A$1:$G$49,MATCH(orders!$D70,products!$A$1:$A$49,0),MATCH(orders!I$1,products!$A$1:$G$1,0))</f>
        <v>Rob</v>
      </c>
      <c r="J70" t="str">
        <f t="shared" si="2"/>
        <v>Robusta</v>
      </c>
      <c r="K70" t="str">
        <f>INDEX(products!$A$1:$G$49,MATCH(orders!$D70,products!$A$1:$A$49,0),MATCH(orders!K$1,products!$A$1:$G$1,0))</f>
        <v>M</v>
      </c>
      <c r="L70" t="str">
        <f t="shared" si="3"/>
        <v>Medium</v>
      </c>
      <c r="M70" s="4">
        <f>INDEX(products!$A$1:$G$49,MATCH(orders!$D70,products!$A$1:$A$49,0),MATCH(orders!M$1,products!$A$1:$G$1,0))</f>
        <v>0.2</v>
      </c>
      <c r="N70" s="5">
        <f>INDEX(products!$A$1:$G$49,MATCH(orders!$D70,products!$A$1:$A$49,0),MATCH(orders!N$1,products!$A$1:$G$1,0))</f>
        <v>2.9849999999999999</v>
      </c>
      <c r="O70" s="5">
        <f>N70*E70</f>
        <v>2.9849999999999999</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IF(_xlfn.XLOOKUP(orders!C71,customers!$A$1:$A$1001,customers!$C$1:$C$1001,,0)=0,"No Email",_xlfn.XLOOKUP(orders!C71,customers!$A$1:$A$1001,customers!$C$1:$C$1001,,0))</f>
        <v>grizzello1x@symantec.com</v>
      </c>
      <c r="H71" s="2" t="str">
        <f>_xlfn.XLOOKUP(C71,customers!$A$1:$A$1001,customers!$G$1:$G$1001,,0)</f>
        <v>United Kingdom</v>
      </c>
      <c r="I71" t="str">
        <f>INDEX(products!$A$1:$G$49,MATCH(orders!$D71,products!$A$1:$A$49,0),MATCH(orders!I$1,products!$A$1:$G$1,0))</f>
        <v>Rob</v>
      </c>
      <c r="J71" t="str">
        <f t="shared" si="2"/>
        <v>Robusta</v>
      </c>
      <c r="K71" t="str">
        <f>INDEX(products!$A$1:$G$49,MATCH(orders!$D71,products!$A$1:$A$49,0),MATCH(orders!K$1,products!$A$1:$G$1,0))</f>
        <v>M</v>
      </c>
      <c r="L71" t="str">
        <f t="shared" si="3"/>
        <v>Medium</v>
      </c>
      <c r="M71" s="4">
        <f>INDEX(products!$A$1:$G$49,MATCH(orders!$D71,products!$A$1:$A$49,0),MATCH(orders!M$1,products!$A$1:$G$1,0))</f>
        <v>1</v>
      </c>
      <c r="N71" s="5">
        <f>INDEX(products!$A$1:$G$49,MATCH(orders!$D71,products!$A$1:$A$49,0),MATCH(orders!N$1,products!$A$1:$G$1,0))</f>
        <v>9.9499999999999993</v>
      </c>
      <c r="O71" s="5">
        <f>N71*E71</f>
        <v>59.699999999999996</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IF(_xlfn.XLOOKUP(orders!C72,customers!$A$1:$A$1001,customers!$C$1:$C$1001,,0)=0,"No Email",_xlfn.XLOOKUP(orders!C72,customers!$A$1:$A$1001,customers!$C$1:$C$1001,,0))</f>
        <v>slist1y@mapquest.com</v>
      </c>
      <c r="H72" s="2" t="str">
        <f>_xlfn.XLOOKUP(C72,customers!$A$1:$A$1001,customers!$G$1:$G$1001,,0)</f>
        <v>United States</v>
      </c>
      <c r="I72" t="str">
        <f>INDEX(products!$A$1:$G$49,MATCH(orders!$D72,products!$A$1:$A$49,0),MATCH(orders!I$1,products!$A$1:$G$1,0))</f>
        <v>Exc</v>
      </c>
      <c r="J72" t="str">
        <f t="shared" si="2"/>
        <v>Excelsa</v>
      </c>
      <c r="K72" t="str">
        <f>INDEX(products!$A$1:$G$49,MATCH(orders!$D72,products!$A$1:$A$49,0),MATCH(orders!K$1,products!$A$1:$G$1,0))</f>
        <v>L</v>
      </c>
      <c r="L72" t="str">
        <f t="shared" si="3"/>
        <v>Light</v>
      </c>
      <c r="M72" s="4">
        <f>INDEX(products!$A$1:$G$49,MATCH(orders!$D72,products!$A$1:$A$49,0),MATCH(orders!M$1,products!$A$1:$G$1,0))</f>
        <v>2.5</v>
      </c>
      <c r="N72" s="5">
        <f>INDEX(products!$A$1:$G$49,MATCH(orders!$D72,products!$A$1:$A$49,0),MATCH(orders!N$1,products!$A$1:$G$1,0))</f>
        <v>34.154999999999994</v>
      </c>
      <c r="O72" s="5">
        <f>N72*E72</f>
        <v>136.61999999999998</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IF(_xlfn.XLOOKUP(orders!C73,customers!$A$1:$A$1001,customers!$C$1:$C$1001,,0)=0,"No Email",_xlfn.XLOOKUP(orders!C73,customers!$A$1:$A$1001,customers!$C$1:$C$1001,,0))</f>
        <v>sedmondson1z@theguardian.com</v>
      </c>
      <c r="H73" s="2" t="str">
        <f>_xlfn.XLOOKUP(C73,customers!$A$1:$A$1001,customers!$G$1:$G$1001,,0)</f>
        <v>Ireland</v>
      </c>
      <c r="I73" t="str">
        <f>INDEX(products!$A$1:$G$49,MATCH(orders!$D73,products!$A$1:$A$49,0),MATCH(orders!I$1,products!$A$1:$G$1,0))</f>
        <v>Lib</v>
      </c>
      <c r="J73" t="str">
        <f t="shared" si="2"/>
        <v>Liberica</v>
      </c>
      <c r="K73" t="str">
        <f>INDEX(products!$A$1:$G$49,MATCH(orders!$D73,products!$A$1:$A$49,0),MATCH(orders!K$1,products!$A$1:$G$1,0))</f>
        <v>L</v>
      </c>
      <c r="L73" t="str">
        <f t="shared" si="3"/>
        <v>Light</v>
      </c>
      <c r="M73" s="4">
        <f>INDEX(products!$A$1:$G$49,MATCH(orders!$D73,products!$A$1:$A$49,0),MATCH(orders!M$1,products!$A$1:$G$1,0))</f>
        <v>0.2</v>
      </c>
      <c r="N73" s="5">
        <f>INDEX(products!$A$1:$G$49,MATCH(orders!$D73,products!$A$1:$A$49,0),MATCH(orders!N$1,products!$A$1:$G$1,0))</f>
        <v>4.7549999999999999</v>
      </c>
      <c r="O73" s="5">
        <f>N73*E73</f>
        <v>9.51</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IF(_xlfn.XLOOKUP(orders!C74,customers!$A$1:$A$1001,customers!$C$1:$C$1001,,0)=0,"No Email",_xlfn.XLOOKUP(orders!C74,customers!$A$1:$A$1001,customers!$C$1:$C$1001,,0))</f>
        <v>No Email</v>
      </c>
      <c r="H74" s="2" t="str">
        <f>_xlfn.XLOOKUP(C74,customers!$A$1:$A$1001,customers!$G$1:$G$1001,,0)</f>
        <v>United States</v>
      </c>
      <c r="I74" t="str">
        <f>INDEX(products!$A$1:$G$49,MATCH(orders!$D74,products!$A$1:$A$49,0),MATCH(orders!I$1,products!$A$1:$G$1,0))</f>
        <v>Ara</v>
      </c>
      <c r="J74" t="str">
        <f t="shared" si="2"/>
        <v>Arabica</v>
      </c>
      <c r="K74" t="str">
        <f>INDEX(products!$A$1:$G$49,MATCH(orders!$D74,products!$A$1:$A$49,0),MATCH(orders!K$1,products!$A$1:$G$1,0))</f>
        <v>M</v>
      </c>
      <c r="L74" t="str">
        <f t="shared" si="3"/>
        <v>Medium</v>
      </c>
      <c r="M74" s="4">
        <f>INDEX(products!$A$1:$G$49,MATCH(orders!$D74,products!$A$1:$A$49,0),MATCH(orders!M$1,products!$A$1:$G$1,0))</f>
        <v>2.5</v>
      </c>
      <c r="N74" s="5">
        <f>INDEX(products!$A$1:$G$49,MATCH(orders!$D74,products!$A$1:$A$49,0),MATCH(orders!N$1,products!$A$1:$G$1,0))</f>
        <v>25.874999999999996</v>
      </c>
      <c r="O74" s="5">
        <f>N74*E74</f>
        <v>77.624999999999986</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IF(_xlfn.XLOOKUP(orders!C75,customers!$A$1:$A$1001,customers!$C$1:$C$1001,,0)=0,"No Email",_xlfn.XLOOKUP(orders!C75,customers!$A$1:$A$1001,customers!$C$1:$C$1001,,0))</f>
        <v>No Email</v>
      </c>
      <c r="H75" s="2" t="str">
        <f>_xlfn.XLOOKUP(C75,customers!$A$1:$A$1001,customers!$G$1:$G$1001,,0)</f>
        <v>United States</v>
      </c>
      <c r="I75" t="str">
        <f>INDEX(products!$A$1:$G$49,MATCH(orders!$D75,products!$A$1:$A$49,0),MATCH(orders!I$1,products!$A$1:$G$1,0))</f>
        <v>Lib</v>
      </c>
      <c r="J75" t="str">
        <f t="shared" si="2"/>
        <v>Liberica</v>
      </c>
      <c r="K75" t="str">
        <f>INDEX(products!$A$1:$G$49,MATCH(orders!$D75,products!$A$1:$A$49,0),MATCH(orders!K$1,products!$A$1:$G$1,0))</f>
        <v>M</v>
      </c>
      <c r="L75" t="str">
        <f t="shared" si="3"/>
        <v>Medium</v>
      </c>
      <c r="M75" s="4">
        <f>INDEX(products!$A$1:$G$49,MATCH(orders!$D75,products!$A$1:$A$49,0),MATCH(orders!M$1,products!$A$1:$G$1,0))</f>
        <v>0.2</v>
      </c>
      <c r="N75" s="5">
        <f>INDEX(products!$A$1:$G$49,MATCH(orders!$D75,products!$A$1:$A$49,0),MATCH(orders!N$1,products!$A$1:$G$1,0))</f>
        <v>4.3650000000000002</v>
      </c>
      <c r="O75" s="5">
        <f>N75*E75</f>
        <v>21.825000000000003</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IF(_xlfn.XLOOKUP(orders!C76,customers!$A$1:$A$1001,customers!$C$1:$C$1001,,0)=0,"No Email",_xlfn.XLOOKUP(orders!C76,customers!$A$1:$A$1001,customers!$C$1:$C$1001,,0))</f>
        <v>jrangall22@newsvine.com</v>
      </c>
      <c r="H76" s="2" t="str">
        <f>_xlfn.XLOOKUP(C76,customers!$A$1:$A$1001,customers!$G$1:$G$1001,,0)</f>
        <v>United States</v>
      </c>
      <c r="I76" t="str">
        <f>INDEX(products!$A$1:$G$49,MATCH(orders!$D76,products!$A$1:$A$49,0),MATCH(orders!I$1,products!$A$1:$G$1,0))</f>
        <v>Exc</v>
      </c>
      <c r="J76" t="str">
        <f t="shared" si="2"/>
        <v>Excelsa</v>
      </c>
      <c r="K76" t="str">
        <f>INDEX(products!$A$1:$G$49,MATCH(orders!$D76,products!$A$1:$A$49,0),MATCH(orders!K$1,products!$A$1:$G$1,0))</f>
        <v>L</v>
      </c>
      <c r="L76" t="str">
        <f t="shared" si="3"/>
        <v>Light</v>
      </c>
      <c r="M76" s="4">
        <f>INDEX(products!$A$1:$G$49,MATCH(orders!$D76,products!$A$1:$A$49,0),MATCH(orders!M$1,products!$A$1:$G$1,0))</f>
        <v>0.5</v>
      </c>
      <c r="N76" s="5">
        <f>INDEX(products!$A$1:$G$49,MATCH(orders!$D76,products!$A$1:$A$49,0),MATCH(orders!N$1,products!$A$1:$G$1,0))</f>
        <v>8.91</v>
      </c>
      <c r="O76" s="5">
        <f>N76*E76</f>
        <v>17.82</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IF(_xlfn.XLOOKUP(orders!C77,customers!$A$1:$A$1001,customers!$C$1:$C$1001,,0)=0,"No Email",_xlfn.XLOOKUP(orders!C77,customers!$A$1:$A$1001,customers!$C$1:$C$1001,,0))</f>
        <v>kboorn23@ezinearticles.com</v>
      </c>
      <c r="H77" s="2" t="str">
        <f>_xlfn.XLOOKUP(C77,customers!$A$1:$A$1001,customers!$G$1:$G$1001,,0)</f>
        <v>Ireland</v>
      </c>
      <c r="I77" t="str">
        <f>INDEX(products!$A$1:$G$49,MATCH(orders!$D77,products!$A$1:$A$49,0),MATCH(orders!I$1,products!$A$1:$G$1,0))</f>
        <v>Rob</v>
      </c>
      <c r="J77" t="str">
        <f t="shared" si="2"/>
        <v>Robusta</v>
      </c>
      <c r="K77" t="str">
        <f>INDEX(products!$A$1:$G$49,MATCH(orders!$D77,products!$A$1:$A$49,0),MATCH(orders!K$1,products!$A$1:$G$1,0))</f>
        <v>D</v>
      </c>
      <c r="L77" t="str">
        <f t="shared" si="3"/>
        <v>Dark</v>
      </c>
      <c r="M77" s="4">
        <f>INDEX(products!$A$1:$G$49,MATCH(orders!$D77,products!$A$1:$A$49,0),MATCH(orders!M$1,products!$A$1:$G$1,0))</f>
        <v>1</v>
      </c>
      <c r="N77" s="5">
        <f>INDEX(products!$A$1:$G$49,MATCH(orders!$D77,products!$A$1:$A$49,0),MATCH(orders!N$1,products!$A$1:$G$1,0))</f>
        <v>8.9499999999999993</v>
      </c>
      <c r="O77" s="5">
        <f>N77*E77</f>
        <v>53.699999999999996</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IF(_xlfn.XLOOKUP(orders!C78,customers!$A$1:$A$1001,customers!$C$1:$C$1001,,0)=0,"No Email",_xlfn.XLOOKUP(orders!C78,customers!$A$1:$A$1001,customers!$C$1:$C$1001,,0))</f>
        <v>No Email</v>
      </c>
      <c r="H78" s="2" t="str">
        <f>_xlfn.XLOOKUP(C78,customers!$A$1:$A$1001,customers!$G$1:$G$1001,,0)</f>
        <v>Ireland</v>
      </c>
      <c r="I78" t="str">
        <f>INDEX(products!$A$1:$G$49,MATCH(orders!$D78,products!$A$1:$A$49,0),MATCH(orders!I$1,products!$A$1:$G$1,0))</f>
        <v>Rob</v>
      </c>
      <c r="J78" t="str">
        <f t="shared" si="2"/>
        <v>Robusta</v>
      </c>
      <c r="K78" t="str">
        <f>INDEX(products!$A$1:$G$49,MATCH(orders!$D78,products!$A$1:$A$49,0),MATCH(orders!K$1,products!$A$1:$G$1,0))</f>
        <v>L</v>
      </c>
      <c r="L78" t="str">
        <f t="shared" si="3"/>
        <v>Light</v>
      </c>
      <c r="M78" s="4">
        <f>INDEX(products!$A$1:$G$49,MATCH(orders!$D78,products!$A$1:$A$49,0),MATCH(orders!M$1,products!$A$1:$G$1,0))</f>
        <v>0.2</v>
      </c>
      <c r="N78" s="5">
        <f>INDEX(products!$A$1:$G$49,MATCH(orders!$D78,products!$A$1:$A$49,0),MATCH(orders!N$1,products!$A$1:$G$1,0))</f>
        <v>3.5849999999999995</v>
      </c>
      <c r="O78" s="5">
        <f>N78*E78</f>
        <v>3.5849999999999995</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IF(_xlfn.XLOOKUP(orders!C79,customers!$A$1:$A$1001,customers!$C$1:$C$1001,,0)=0,"No Email",_xlfn.XLOOKUP(orders!C79,customers!$A$1:$A$1001,customers!$C$1:$C$1001,,0))</f>
        <v>celgey25@webs.com</v>
      </c>
      <c r="H79" s="2" t="str">
        <f>_xlfn.XLOOKUP(C79,customers!$A$1:$A$1001,customers!$G$1:$G$1001,,0)</f>
        <v>United States</v>
      </c>
      <c r="I79" t="str">
        <f>INDEX(products!$A$1:$G$49,MATCH(orders!$D79,products!$A$1:$A$49,0),MATCH(orders!I$1,products!$A$1:$G$1,0))</f>
        <v>Exc</v>
      </c>
      <c r="J79" t="str">
        <f t="shared" si="2"/>
        <v>Excelsa</v>
      </c>
      <c r="K79" t="str">
        <f>INDEX(products!$A$1:$G$49,MATCH(orders!$D79,products!$A$1:$A$49,0),MATCH(orders!K$1,products!$A$1:$G$1,0))</f>
        <v>D</v>
      </c>
      <c r="L79" t="str">
        <f t="shared" si="3"/>
        <v>Dark</v>
      </c>
      <c r="M79" s="4">
        <f>INDEX(products!$A$1:$G$49,MATCH(orders!$D79,products!$A$1:$A$49,0),MATCH(orders!M$1,products!$A$1:$G$1,0))</f>
        <v>0.2</v>
      </c>
      <c r="N79" s="5">
        <f>INDEX(products!$A$1:$G$49,MATCH(orders!$D79,products!$A$1:$A$49,0),MATCH(orders!N$1,products!$A$1:$G$1,0))</f>
        <v>3.645</v>
      </c>
      <c r="O79" s="5">
        <f>N79*E79</f>
        <v>7.29</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IF(_xlfn.XLOOKUP(orders!C80,customers!$A$1:$A$1001,customers!$C$1:$C$1001,,0)=0,"No Email",_xlfn.XLOOKUP(orders!C80,customers!$A$1:$A$1001,customers!$C$1:$C$1001,,0))</f>
        <v>lmizzi26@rakuten.co.jp</v>
      </c>
      <c r="H80" s="2" t="str">
        <f>_xlfn.XLOOKUP(C80,customers!$A$1:$A$1001,customers!$G$1:$G$1001,,0)</f>
        <v>United States</v>
      </c>
      <c r="I80" t="str">
        <f>INDEX(products!$A$1:$G$49,MATCH(orders!$D80,products!$A$1:$A$49,0),MATCH(orders!I$1,products!$A$1:$G$1,0))</f>
        <v>Ara</v>
      </c>
      <c r="J80" t="str">
        <f t="shared" si="2"/>
        <v>Arabica</v>
      </c>
      <c r="K80" t="str">
        <f>INDEX(products!$A$1:$G$49,MATCH(orders!$D80,products!$A$1:$A$49,0),MATCH(orders!K$1,products!$A$1:$G$1,0))</f>
        <v>M</v>
      </c>
      <c r="L80" t="str">
        <f t="shared" si="3"/>
        <v>Medium</v>
      </c>
      <c r="M80" s="4">
        <f>INDEX(products!$A$1:$G$49,MATCH(orders!$D80,products!$A$1:$A$49,0),MATCH(orders!M$1,products!$A$1:$G$1,0))</f>
        <v>0.5</v>
      </c>
      <c r="N80" s="5">
        <f>INDEX(products!$A$1:$G$49,MATCH(orders!$D80,products!$A$1:$A$49,0),MATCH(orders!N$1,products!$A$1:$G$1,0))</f>
        <v>6.75</v>
      </c>
      <c r="O80" s="5">
        <f>N80*E80</f>
        <v>40.5</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IF(_xlfn.XLOOKUP(orders!C81,customers!$A$1:$A$1001,customers!$C$1:$C$1001,,0)=0,"No Email",_xlfn.XLOOKUP(orders!C81,customers!$A$1:$A$1001,customers!$C$1:$C$1001,,0))</f>
        <v>cgiacomazzo27@jigsy.com</v>
      </c>
      <c r="H81" s="2" t="str">
        <f>_xlfn.XLOOKUP(C81,customers!$A$1:$A$1001,customers!$G$1:$G$1001,,0)</f>
        <v>United States</v>
      </c>
      <c r="I81" t="str">
        <f>INDEX(products!$A$1:$G$49,MATCH(orders!$D81,products!$A$1:$A$49,0),MATCH(orders!I$1,products!$A$1:$G$1,0))</f>
        <v>Rob</v>
      </c>
      <c r="J81" t="str">
        <f t="shared" si="2"/>
        <v>Robusta</v>
      </c>
      <c r="K81" t="str">
        <f>INDEX(products!$A$1:$G$49,MATCH(orders!$D81,products!$A$1:$A$49,0),MATCH(orders!K$1,products!$A$1:$G$1,0))</f>
        <v>L</v>
      </c>
      <c r="L81" t="str">
        <f t="shared" si="3"/>
        <v>Light</v>
      </c>
      <c r="M81" s="4">
        <f>INDEX(products!$A$1:$G$49,MATCH(orders!$D81,products!$A$1:$A$49,0),MATCH(orders!M$1,products!$A$1:$G$1,0))</f>
        <v>1</v>
      </c>
      <c r="N81" s="5">
        <f>INDEX(products!$A$1:$G$49,MATCH(orders!$D81,products!$A$1:$A$49,0),MATCH(orders!N$1,products!$A$1:$G$1,0))</f>
        <v>11.95</v>
      </c>
      <c r="O81" s="5">
        <f>N81*E81</f>
        <v>47.8</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IF(_xlfn.XLOOKUP(orders!C82,customers!$A$1:$A$1001,customers!$C$1:$C$1001,,0)=0,"No Email",_xlfn.XLOOKUP(orders!C82,customers!$A$1:$A$1001,customers!$C$1:$C$1001,,0))</f>
        <v>aarnow28@arizona.edu</v>
      </c>
      <c r="H82" s="2" t="str">
        <f>_xlfn.XLOOKUP(C82,customers!$A$1:$A$1001,customers!$G$1:$G$1001,,0)</f>
        <v>United States</v>
      </c>
      <c r="I82" t="str">
        <f>INDEX(products!$A$1:$G$49,MATCH(orders!$D82,products!$A$1:$A$49,0),MATCH(orders!I$1,products!$A$1:$G$1,0))</f>
        <v>Ara</v>
      </c>
      <c r="J82" t="str">
        <f t="shared" si="2"/>
        <v>Arabica</v>
      </c>
      <c r="K82" t="str">
        <f>INDEX(products!$A$1:$G$49,MATCH(orders!$D82,products!$A$1:$A$49,0),MATCH(orders!K$1,products!$A$1:$G$1,0))</f>
        <v>L</v>
      </c>
      <c r="L82" t="str">
        <f t="shared" si="3"/>
        <v>Light</v>
      </c>
      <c r="M82" s="4">
        <f>INDEX(products!$A$1:$G$49,MATCH(orders!$D82,products!$A$1:$A$49,0),MATCH(orders!M$1,products!$A$1:$G$1,0))</f>
        <v>0.5</v>
      </c>
      <c r="N82" s="5">
        <f>INDEX(products!$A$1:$G$49,MATCH(orders!$D82,products!$A$1:$A$49,0),MATCH(orders!N$1,products!$A$1:$G$1,0))</f>
        <v>7.77</v>
      </c>
      <c r="O82" s="5">
        <f>N82*E82</f>
        <v>38.849999999999994</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IF(_xlfn.XLOOKUP(orders!C83,customers!$A$1:$A$1001,customers!$C$1:$C$1001,,0)=0,"No Email",_xlfn.XLOOKUP(orders!C83,customers!$A$1:$A$1001,customers!$C$1:$C$1001,,0))</f>
        <v>syann29@senate.gov</v>
      </c>
      <c r="H83" s="2" t="str">
        <f>_xlfn.XLOOKUP(C83,customers!$A$1:$A$1001,customers!$G$1:$G$1001,,0)</f>
        <v>United States</v>
      </c>
      <c r="I83" t="str">
        <f>INDEX(products!$A$1:$G$49,MATCH(orders!$D83,products!$A$1:$A$49,0),MATCH(orders!I$1,products!$A$1:$G$1,0))</f>
        <v>Lib</v>
      </c>
      <c r="J83" t="str">
        <f t="shared" si="2"/>
        <v>Liberica</v>
      </c>
      <c r="K83" t="str">
        <f>INDEX(products!$A$1:$G$49,MATCH(orders!$D83,products!$A$1:$A$49,0),MATCH(orders!K$1,products!$A$1:$G$1,0))</f>
        <v>L</v>
      </c>
      <c r="L83" t="str">
        <f t="shared" si="3"/>
        <v>Light</v>
      </c>
      <c r="M83" s="4">
        <f>INDEX(products!$A$1:$G$49,MATCH(orders!$D83,products!$A$1:$A$49,0),MATCH(orders!M$1,products!$A$1:$G$1,0))</f>
        <v>2.5</v>
      </c>
      <c r="N83" s="5">
        <f>INDEX(products!$A$1:$G$49,MATCH(orders!$D83,products!$A$1:$A$49,0),MATCH(orders!N$1,products!$A$1:$G$1,0))</f>
        <v>36.454999999999998</v>
      </c>
      <c r="O83" s="5">
        <f>N83*E83</f>
        <v>109.36499999999999</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IF(_xlfn.XLOOKUP(orders!C84,customers!$A$1:$A$1001,customers!$C$1:$C$1001,,0)=0,"No Email",_xlfn.XLOOKUP(orders!C84,customers!$A$1:$A$1001,customers!$C$1:$C$1001,,0))</f>
        <v>bnaulls2a@tiny.cc</v>
      </c>
      <c r="H84" s="2" t="str">
        <f>_xlfn.XLOOKUP(C84,customers!$A$1:$A$1001,customers!$G$1:$G$1001,,0)</f>
        <v>Ireland</v>
      </c>
      <c r="I84" t="str">
        <f>INDEX(products!$A$1:$G$49,MATCH(orders!$D84,products!$A$1:$A$49,0),MATCH(orders!I$1,products!$A$1:$G$1,0))</f>
        <v>Lib</v>
      </c>
      <c r="J84" t="str">
        <f t="shared" si="2"/>
        <v>Liberica</v>
      </c>
      <c r="K84" t="str">
        <f>INDEX(products!$A$1:$G$49,MATCH(orders!$D84,products!$A$1:$A$49,0),MATCH(orders!K$1,products!$A$1:$G$1,0))</f>
        <v>M</v>
      </c>
      <c r="L84" t="str">
        <f t="shared" si="3"/>
        <v>Medium</v>
      </c>
      <c r="M84" s="4">
        <f>INDEX(products!$A$1:$G$49,MATCH(orders!$D84,products!$A$1:$A$49,0),MATCH(orders!M$1,products!$A$1:$G$1,0))</f>
        <v>2.5</v>
      </c>
      <c r="N84" s="5">
        <f>INDEX(products!$A$1:$G$49,MATCH(orders!$D84,products!$A$1:$A$49,0),MATCH(orders!N$1,products!$A$1:$G$1,0))</f>
        <v>33.464999999999996</v>
      </c>
      <c r="O84" s="5">
        <f>N84*E84</f>
        <v>100.39499999999998</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IF(_xlfn.XLOOKUP(orders!C85,customers!$A$1:$A$1001,customers!$C$1:$C$1001,,0)=0,"No Email",_xlfn.XLOOKUP(orders!C85,customers!$A$1:$A$1001,customers!$C$1:$C$1001,,0))</f>
        <v>No Email</v>
      </c>
      <c r="H85" s="2" t="str">
        <f>_xlfn.XLOOKUP(C85,customers!$A$1:$A$1001,customers!$G$1:$G$1001,,0)</f>
        <v>United States</v>
      </c>
      <c r="I85" t="str">
        <f>INDEX(products!$A$1:$G$49,MATCH(orders!$D85,products!$A$1:$A$49,0),MATCH(orders!I$1,products!$A$1:$G$1,0))</f>
        <v>Rob</v>
      </c>
      <c r="J85" t="str">
        <f t="shared" si="2"/>
        <v>Robusta</v>
      </c>
      <c r="K85" t="str">
        <f>INDEX(products!$A$1:$G$49,MATCH(orders!$D85,products!$A$1:$A$49,0),MATCH(orders!K$1,products!$A$1:$G$1,0))</f>
        <v>D</v>
      </c>
      <c r="L85" t="str">
        <f t="shared" si="3"/>
        <v>Dark</v>
      </c>
      <c r="M85" s="4">
        <f>INDEX(products!$A$1:$G$49,MATCH(orders!$D85,products!$A$1:$A$49,0),MATCH(orders!M$1,products!$A$1:$G$1,0))</f>
        <v>2.5</v>
      </c>
      <c r="N85" s="5">
        <f>INDEX(products!$A$1:$G$49,MATCH(orders!$D85,products!$A$1:$A$49,0),MATCH(orders!N$1,products!$A$1:$G$1,0))</f>
        <v>20.584999999999997</v>
      </c>
      <c r="O85" s="5">
        <f>N85*E85</f>
        <v>82.339999999999989</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IF(_xlfn.XLOOKUP(orders!C86,customers!$A$1:$A$1001,customers!$C$1:$C$1001,,0)=0,"No Email",_xlfn.XLOOKUP(orders!C86,customers!$A$1:$A$1001,customers!$C$1:$C$1001,,0))</f>
        <v>zsherewood2c@apache.org</v>
      </c>
      <c r="H86" s="2" t="str">
        <f>_xlfn.XLOOKUP(C86,customers!$A$1:$A$1001,customers!$G$1:$G$1001,,0)</f>
        <v>United States</v>
      </c>
      <c r="I86" t="str">
        <f>INDEX(products!$A$1:$G$49,MATCH(orders!$D86,products!$A$1:$A$49,0),MATCH(orders!I$1,products!$A$1:$G$1,0))</f>
        <v>Lib</v>
      </c>
      <c r="J86" t="str">
        <f t="shared" si="2"/>
        <v>Liberica</v>
      </c>
      <c r="K86" t="str">
        <f>INDEX(products!$A$1:$G$49,MATCH(orders!$D86,products!$A$1:$A$49,0),MATCH(orders!K$1,products!$A$1:$G$1,0))</f>
        <v>L</v>
      </c>
      <c r="L86" t="str">
        <f t="shared" si="3"/>
        <v>Light</v>
      </c>
      <c r="M86" s="4">
        <f>INDEX(products!$A$1:$G$49,MATCH(orders!$D86,products!$A$1:$A$49,0),MATCH(orders!M$1,products!$A$1:$G$1,0))</f>
        <v>0.5</v>
      </c>
      <c r="N86" s="5">
        <f>INDEX(products!$A$1:$G$49,MATCH(orders!$D86,products!$A$1:$A$49,0),MATCH(orders!N$1,products!$A$1:$G$1,0))</f>
        <v>9.51</v>
      </c>
      <c r="O86" s="5">
        <f>N86*E86</f>
        <v>9.51</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IF(_xlfn.XLOOKUP(orders!C87,customers!$A$1:$A$1001,customers!$C$1:$C$1001,,0)=0,"No Email",_xlfn.XLOOKUP(orders!C87,customers!$A$1:$A$1001,customers!$C$1:$C$1001,,0))</f>
        <v>jdufaire2d@fc2.com</v>
      </c>
      <c r="H87" s="2" t="str">
        <f>_xlfn.XLOOKUP(C87,customers!$A$1:$A$1001,customers!$G$1:$G$1001,,0)</f>
        <v>United States</v>
      </c>
      <c r="I87" t="str">
        <f>INDEX(products!$A$1:$G$49,MATCH(orders!$D87,products!$A$1:$A$49,0),MATCH(orders!I$1,products!$A$1:$G$1,0))</f>
        <v>Ara</v>
      </c>
      <c r="J87" t="str">
        <f t="shared" si="2"/>
        <v>Arabica</v>
      </c>
      <c r="K87" t="str">
        <f>INDEX(products!$A$1:$G$49,MATCH(orders!$D87,products!$A$1:$A$49,0),MATCH(orders!K$1,products!$A$1:$G$1,0))</f>
        <v>L</v>
      </c>
      <c r="L87" t="str">
        <f t="shared" si="3"/>
        <v>Light</v>
      </c>
      <c r="M87" s="4">
        <f>INDEX(products!$A$1:$G$49,MATCH(orders!$D87,products!$A$1:$A$49,0),MATCH(orders!M$1,products!$A$1:$G$1,0))</f>
        <v>2.5</v>
      </c>
      <c r="N87" s="5">
        <f>INDEX(products!$A$1:$G$49,MATCH(orders!$D87,products!$A$1:$A$49,0),MATCH(orders!N$1,products!$A$1:$G$1,0))</f>
        <v>29.784999999999997</v>
      </c>
      <c r="O87" s="5">
        <f>N87*E87</f>
        <v>89.35499999999999</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IF(_xlfn.XLOOKUP(orders!C88,customers!$A$1:$A$1001,customers!$C$1:$C$1001,,0)=0,"No Email",_xlfn.XLOOKUP(orders!C88,customers!$A$1:$A$1001,customers!$C$1:$C$1001,,0))</f>
        <v>jdufaire2d@fc2.com</v>
      </c>
      <c r="H88" s="2" t="str">
        <f>_xlfn.XLOOKUP(C88,customers!$A$1:$A$1001,customers!$G$1:$G$1001,,0)</f>
        <v>United States</v>
      </c>
      <c r="I88" t="str">
        <f>INDEX(products!$A$1:$G$49,MATCH(orders!$D88,products!$A$1:$A$49,0),MATCH(orders!I$1,products!$A$1:$G$1,0))</f>
        <v>Ara</v>
      </c>
      <c r="J88" t="str">
        <f t="shared" si="2"/>
        <v>Arabica</v>
      </c>
      <c r="K88" t="str">
        <f>INDEX(products!$A$1:$G$49,MATCH(orders!$D88,products!$A$1:$A$49,0),MATCH(orders!K$1,products!$A$1:$G$1,0))</f>
        <v>D</v>
      </c>
      <c r="L88" t="str">
        <f t="shared" si="3"/>
        <v>Dark</v>
      </c>
      <c r="M88" s="4">
        <f>INDEX(products!$A$1:$G$49,MATCH(orders!$D88,products!$A$1:$A$49,0),MATCH(orders!M$1,products!$A$1:$G$1,0))</f>
        <v>0.2</v>
      </c>
      <c r="N88" s="5">
        <f>INDEX(products!$A$1:$G$49,MATCH(orders!$D88,products!$A$1:$A$49,0),MATCH(orders!N$1,products!$A$1:$G$1,0))</f>
        <v>2.9849999999999999</v>
      </c>
      <c r="O88" s="5">
        <f>N88*E88</f>
        <v>11.94</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IF(_xlfn.XLOOKUP(orders!C89,customers!$A$1:$A$1001,customers!$C$1:$C$1001,,0)=0,"No Email",_xlfn.XLOOKUP(orders!C89,customers!$A$1:$A$1001,customers!$C$1:$C$1001,,0))</f>
        <v>bkeaveney2f@netlog.com</v>
      </c>
      <c r="H89" s="2" t="str">
        <f>_xlfn.XLOOKUP(C89,customers!$A$1:$A$1001,customers!$G$1:$G$1001,,0)</f>
        <v>United States</v>
      </c>
      <c r="I89" t="str">
        <f>INDEX(products!$A$1:$G$49,MATCH(orders!$D89,products!$A$1:$A$49,0),MATCH(orders!I$1,products!$A$1:$G$1,0))</f>
        <v>Ara</v>
      </c>
      <c r="J89" t="str">
        <f t="shared" si="2"/>
        <v>Arabica</v>
      </c>
      <c r="K89" t="str">
        <f>INDEX(products!$A$1:$G$49,MATCH(orders!$D89,products!$A$1:$A$49,0),MATCH(orders!K$1,products!$A$1:$G$1,0))</f>
        <v>M</v>
      </c>
      <c r="L89" t="str">
        <f t="shared" si="3"/>
        <v>Medium</v>
      </c>
      <c r="M89" s="4">
        <f>INDEX(products!$A$1:$G$49,MATCH(orders!$D89,products!$A$1:$A$49,0),MATCH(orders!M$1,products!$A$1:$G$1,0))</f>
        <v>1</v>
      </c>
      <c r="N89" s="5">
        <f>INDEX(products!$A$1:$G$49,MATCH(orders!$D89,products!$A$1:$A$49,0),MATCH(orders!N$1,products!$A$1:$G$1,0))</f>
        <v>11.25</v>
      </c>
      <c r="O89" s="5">
        <f>N89*E89</f>
        <v>33.75</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IF(_xlfn.XLOOKUP(orders!C90,customers!$A$1:$A$1001,customers!$C$1:$C$1001,,0)=0,"No Email",_xlfn.XLOOKUP(orders!C90,customers!$A$1:$A$1001,customers!$C$1:$C$1001,,0))</f>
        <v>egrise2g@cargocollective.com</v>
      </c>
      <c r="H90" s="2" t="str">
        <f>_xlfn.XLOOKUP(C90,customers!$A$1:$A$1001,customers!$G$1:$G$1001,,0)</f>
        <v>United States</v>
      </c>
      <c r="I90" t="str">
        <f>INDEX(products!$A$1:$G$49,MATCH(orders!$D90,products!$A$1:$A$49,0),MATCH(orders!I$1,products!$A$1:$G$1,0))</f>
        <v>Rob</v>
      </c>
      <c r="J90" t="str">
        <f t="shared" si="2"/>
        <v>Robusta</v>
      </c>
      <c r="K90" t="str">
        <f>INDEX(products!$A$1:$G$49,MATCH(orders!$D90,products!$A$1:$A$49,0),MATCH(orders!K$1,products!$A$1:$G$1,0))</f>
        <v>L</v>
      </c>
      <c r="L90" t="str">
        <f t="shared" si="3"/>
        <v>Light</v>
      </c>
      <c r="M90" s="4">
        <f>INDEX(products!$A$1:$G$49,MATCH(orders!$D90,products!$A$1:$A$49,0),MATCH(orders!M$1,products!$A$1:$G$1,0))</f>
        <v>1</v>
      </c>
      <c r="N90" s="5">
        <f>INDEX(products!$A$1:$G$49,MATCH(orders!$D90,products!$A$1:$A$49,0),MATCH(orders!N$1,products!$A$1:$G$1,0))</f>
        <v>11.95</v>
      </c>
      <c r="O90" s="5">
        <f>N90*E90</f>
        <v>35.849999999999994</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IF(_xlfn.XLOOKUP(orders!C91,customers!$A$1:$A$1001,customers!$C$1:$C$1001,,0)=0,"No Email",_xlfn.XLOOKUP(orders!C91,customers!$A$1:$A$1001,customers!$C$1:$C$1001,,0))</f>
        <v>tgottelier2h@vistaprint.com</v>
      </c>
      <c r="H91" s="2" t="str">
        <f>_xlfn.XLOOKUP(C91,customers!$A$1:$A$1001,customers!$G$1:$G$1001,,0)</f>
        <v>United States</v>
      </c>
      <c r="I91" t="str">
        <f>INDEX(products!$A$1:$G$49,MATCH(orders!$D91,products!$A$1:$A$49,0),MATCH(orders!I$1,products!$A$1:$G$1,0))</f>
        <v>Ara</v>
      </c>
      <c r="J91" t="str">
        <f t="shared" si="2"/>
        <v>Arabica</v>
      </c>
      <c r="K91" t="str">
        <f>INDEX(products!$A$1:$G$49,MATCH(orders!$D91,products!$A$1:$A$49,0),MATCH(orders!K$1,products!$A$1:$G$1,0))</f>
        <v>L</v>
      </c>
      <c r="L91" t="str">
        <f t="shared" si="3"/>
        <v>Light</v>
      </c>
      <c r="M91" s="4">
        <f>INDEX(products!$A$1:$G$49,MATCH(orders!$D91,products!$A$1:$A$49,0),MATCH(orders!M$1,products!$A$1:$G$1,0))</f>
        <v>1</v>
      </c>
      <c r="N91" s="5">
        <f>INDEX(products!$A$1:$G$49,MATCH(orders!$D91,products!$A$1:$A$49,0),MATCH(orders!N$1,products!$A$1:$G$1,0))</f>
        <v>12.95</v>
      </c>
      <c r="O91" s="5">
        <f>N91*E91</f>
        <v>77.699999999999989</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IF(_xlfn.XLOOKUP(orders!C92,customers!$A$1:$A$1001,customers!$C$1:$C$1001,,0)=0,"No Email",_xlfn.XLOOKUP(orders!C92,customers!$A$1:$A$1001,customers!$C$1:$C$1001,,0))</f>
        <v>No Email</v>
      </c>
      <c r="H92" s="2" t="str">
        <f>_xlfn.XLOOKUP(C92,customers!$A$1:$A$1001,customers!$G$1:$G$1001,,0)</f>
        <v>Ireland</v>
      </c>
      <c r="I92" t="str">
        <f>INDEX(products!$A$1:$G$49,MATCH(orders!$D92,products!$A$1:$A$49,0),MATCH(orders!I$1,products!$A$1:$G$1,0))</f>
        <v>Ara</v>
      </c>
      <c r="J92" t="str">
        <f t="shared" si="2"/>
        <v>Arabica</v>
      </c>
      <c r="K92" t="str">
        <f>INDEX(products!$A$1:$G$49,MATCH(orders!$D92,products!$A$1:$A$49,0),MATCH(orders!K$1,products!$A$1:$G$1,0))</f>
        <v>L</v>
      </c>
      <c r="L92" t="str">
        <f t="shared" si="3"/>
        <v>Light</v>
      </c>
      <c r="M92" s="4">
        <f>INDEX(products!$A$1:$G$49,MATCH(orders!$D92,products!$A$1:$A$49,0),MATCH(orders!M$1,products!$A$1:$G$1,0))</f>
        <v>1</v>
      </c>
      <c r="N92" s="5">
        <f>INDEX(products!$A$1:$G$49,MATCH(orders!$D92,products!$A$1:$A$49,0),MATCH(orders!N$1,products!$A$1:$G$1,0))</f>
        <v>12.95</v>
      </c>
      <c r="O92" s="5">
        <f>N92*E92</f>
        <v>51.8</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IF(_xlfn.XLOOKUP(orders!C93,customers!$A$1:$A$1001,customers!$C$1:$C$1001,,0)=0,"No Email",_xlfn.XLOOKUP(orders!C93,customers!$A$1:$A$1001,customers!$C$1:$C$1001,,0))</f>
        <v>agreenhead2j@dailymail.co.uk</v>
      </c>
      <c r="H93" s="2" t="str">
        <f>_xlfn.XLOOKUP(C93,customers!$A$1:$A$1001,customers!$G$1:$G$1001,,0)</f>
        <v>United States</v>
      </c>
      <c r="I93" t="str">
        <f>INDEX(products!$A$1:$G$49,MATCH(orders!$D93,products!$A$1:$A$49,0),MATCH(orders!I$1,products!$A$1:$G$1,0))</f>
        <v>Ara</v>
      </c>
      <c r="J93" t="str">
        <f t="shared" si="2"/>
        <v>Arabica</v>
      </c>
      <c r="K93" t="str">
        <f>INDEX(products!$A$1:$G$49,MATCH(orders!$D93,products!$A$1:$A$49,0),MATCH(orders!K$1,products!$A$1:$G$1,0))</f>
        <v>M</v>
      </c>
      <c r="L93" t="str">
        <f t="shared" si="3"/>
        <v>Medium</v>
      </c>
      <c r="M93" s="4">
        <f>INDEX(products!$A$1:$G$49,MATCH(orders!$D93,products!$A$1:$A$49,0),MATCH(orders!M$1,products!$A$1:$G$1,0))</f>
        <v>2.5</v>
      </c>
      <c r="N93" s="5">
        <f>INDEX(products!$A$1:$G$49,MATCH(orders!$D93,products!$A$1:$A$49,0),MATCH(orders!N$1,products!$A$1:$G$1,0))</f>
        <v>25.874999999999996</v>
      </c>
      <c r="O93" s="5">
        <f>N93*E93</f>
        <v>103.49999999999999</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IF(_xlfn.XLOOKUP(orders!C94,customers!$A$1:$A$1001,customers!$C$1:$C$1001,,0)=0,"No Email",_xlfn.XLOOKUP(orders!C94,customers!$A$1:$A$1001,customers!$C$1:$C$1001,,0))</f>
        <v>No Email</v>
      </c>
      <c r="H94" s="2" t="str">
        <f>_xlfn.XLOOKUP(C94,customers!$A$1:$A$1001,customers!$G$1:$G$1001,,0)</f>
        <v>United States</v>
      </c>
      <c r="I94" t="str">
        <f>INDEX(products!$A$1:$G$49,MATCH(orders!$D94,products!$A$1:$A$49,0),MATCH(orders!I$1,products!$A$1:$G$1,0))</f>
        <v>Exc</v>
      </c>
      <c r="J94" t="str">
        <f t="shared" si="2"/>
        <v>Excelsa</v>
      </c>
      <c r="K94" t="str">
        <f>INDEX(products!$A$1:$G$49,MATCH(orders!$D94,products!$A$1:$A$49,0),MATCH(orders!K$1,products!$A$1:$G$1,0))</f>
        <v>L</v>
      </c>
      <c r="L94" t="str">
        <f t="shared" si="3"/>
        <v>Light</v>
      </c>
      <c r="M94" s="4">
        <f>INDEX(products!$A$1:$G$49,MATCH(orders!$D94,products!$A$1:$A$49,0),MATCH(orders!M$1,products!$A$1:$G$1,0))</f>
        <v>1</v>
      </c>
      <c r="N94" s="5">
        <f>INDEX(products!$A$1:$G$49,MATCH(orders!$D94,products!$A$1:$A$49,0),MATCH(orders!N$1,products!$A$1:$G$1,0))</f>
        <v>14.85</v>
      </c>
      <c r="O94" s="5">
        <f>N94*E94</f>
        <v>44.55</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IF(_xlfn.XLOOKUP(orders!C95,customers!$A$1:$A$1001,customers!$C$1:$C$1001,,0)=0,"No Email",_xlfn.XLOOKUP(orders!C95,customers!$A$1:$A$1001,customers!$C$1:$C$1001,,0))</f>
        <v>elangcaster2l@spotify.com</v>
      </c>
      <c r="H95" s="2" t="str">
        <f>_xlfn.XLOOKUP(C95,customers!$A$1:$A$1001,customers!$G$1:$G$1001,,0)</f>
        <v>United Kingdom</v>
      </c>
      <c r="I95" t="str">
        <f>INDEX(products!$A$1:$G$49,MATCH(orders!$D95,products!$A$1:$A$49,0),MATCH(orders!I$1,products!$A$1:$G$1,0))</f>
        <v>Exc</v>
      </c>
      <c r="J95" t="str">
        <f t="shared" si="2"/>
        <v>Excelsa</v>
      </c>
      <c r="K95" t="str">
        <f>INDEX(products!$A$1:$G$49,MATCH(orders!$D95,products!$A$1:$A$49,0),MATCH(orders!K$1,products!$A$1:$G$1,0))</f>
        <v>L</v>
      </c>
      <c r="L95" t="str">
        <f t="shared" si="3"/>
        <v>Light</v>
      </c>
      <c r="M95" s="4">
        <f>INDEX(products!$A$1:$G$49,MATCH(orders!$D95,products!$A$1:$A$49,0),MATCH(orders!M$1,products!$A$1:$G$1,0))</f>
        <v>0.5</v>
      </c>
      <c r="N95" s="5">
        <f>INDEX(products!$A$1:$G$49,MATCH(orders!$D95,products!$A$1:$A$49,0),MATCH(orders!N$1,products!$A$1:$G$1,0))</f>
        <v>8.91</v>
      </c>
      <c r="O95" s="5">
        <f>N95*E95</f>
        <v>35.64</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IF(_xlfn.XLOOKUP(orders!C96,customers!$A$1:$A$1001,customers!$C$1:$C$1001,,0)=0,"No Email",_xlfn.XLOOKUP(orders!C96,customers!$A$1:$A$1001,customers!$C$1:$C$1001,,0))</f>
        <v>No Email</v>
      </c>
      <c r="H96" s="2" t="str">
        <f>_xlfn.XLOOKUP(C96,customers!$A$1:$A$1001,customers!$G$1:$G$1001,,0)</f>
        <v>Ireland</v>
      </c>
      <c r="I96" t="str">
        <f>INDEX(products!$A$1:$G$49,MATCH(orders!$D96,products!$A$1:$A$49,0),MATCH(orders!I$1,products!$A$1:$G$1,0))</f>
        <v>Ara</v>
      </c>
      <c r="J96" t="str">
        <f t="shared" si="2"/>
        <v>Arabica</v>
      </c>
      <c r="K96" t="str">
        <f>INDEX(products!$A$1:$G$49,MATCH(orders!$D96,products!$A$1:$A$49,0),MATCH(orders!K$1,products!$A$1:$G$1,0))</f>
        <v>D</v>
      </c>
      <c r="L96" t="str">
        <f t="shared" si="3"/>
        <v>Dark</v>
      </c>
      <c r="M96" s="4">
        <f>INDEX(products!$A$1:$G$49,MATCH(orders!$D96,products!$A$1:$A$49,0),MATCH(orders!M$1,products!$A$1:$G$1,0))</f>
        <v>0.2</v>
      </c>
      <c r="N96" s="5">
        <f>INDEX(products!$A$1:$G$49,MATCH(orders!$D96,products!$A$1:$A$49,0),MATCH(orders!N$1,products!$A$1:$G$1,0))</f>
        <v>2.9849999999999999</v>
      </c>
      <c r="O96" s="5">
        <f>N96*E96</f>
        <v>17.91</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IF(_xlfn.XLOOKUP(orders!C97,customers!$A$1:$A$1001,customers!$C$1:$C$1001,,0)=0,"No Email",_xlfn.XLOOKUP(orders!C97,customers!$A$1:$A$1001,customers!$C$1:$C$1001,,0))</f>
        <v>nmagauran2n@51.la</v>
      </c>
      <c r="H97" s="2" t="str">
        <f>_xlfn.XLOOKUP(C97,customers!$A$1:$A$1001,customers!$G$1:$G$1001,,0)</f>
        <v>United States</v>
      </c>
      <c r="I97" t="str">
        <f>INDEX(products!$A$1:$G$49,MATCH(orders!$D97,products!$A$1:$A$49,0),MATCH(orders!I$1,products!$A$1:$G$1,0))</f>
        <v>Ara</v>
      </c>
      <c r="J97" t="str">
        <f t="shared" si="2"/>
        <v>Arabica</v>
      </c>
      <c r="K97" t="str">
        <f>INDEX(products!$A$1:$G$49,MATCH(orders!$D97,products!$A$1:$A$49,0),MATCH(orders!K$1,products!$A$1:$G$1,0))</f>
        <v>M</v>
      </c>
      <c r="L97" t="str">
        <f t="shared" si="3"/>
        <v>Medium</v>
      </c>
      <c r="M97" s="4">
        <f>INDEX(products!$A$1:$G$49,MATCH(orders!$D97,products!$A$1:$A$49,0),MATCH(orders!M$1,products!$A$1:$G$1,0))</f>
        <v>2.5</v>
      </c>
      <c r="N97" s="5">
        <f>INDEX(products!$A$1:$G$49,MATCH(orders!$D97,products!$A$1:$A$49,0),MATCH(orders!N$1,products!$A$1:$G$1,0))</f>
        <v>25.874999999999996</v>
      </c>
      <c r="O97" s="5">
        <f>N97*E97</f>
        <v>155.24999999999997</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IF(_xlfn.XLOOKUP(orders!C98,customers!$A$1:$A$1001,customers!$C$1:$C$1001,,0)=0,"No Email",_xlfn.XLOOKUP(orders!C98,customers!$A$1:$A$1001,customers!$C$1:$C$1001,,0))</f>
        <v>vkirdsch2o@google.fr</v>
      </c>
      <c r="H98" s="2" t="str">
        <f>_xlfn.XLOOKUP(C98,customers!$A$1:$A$1001,customers!$G$1:$G$1001,,0)</f>
        <v>United States</v>
      </c>
      <c r="I98" t="str">
        <f>INDEX(products!$A$1:$G$49,MATCH(orders!$D98,products!$A$1:$A$49,0),MATCH(orders!I$1,products!$A$1:$G$1,0))</f>
        <v>Ara</v>
      </c>
      <c r="J98" t="str">
        <f t="shared" si="2"/>
        <v>Arabica</v>
      </c>
      <c r="K98" t="str">
        <f>INDEX(products!$A$1:$G$49,MATCH(orders!$D98,products!$A$1:$A$49,0),MATCH(orders!K$1,products!$A$1:$G$1,0))</f>
        <v>D</v>
      </c>
      <c r="L98" t="str">
        <f t="shared" si="3"/>
        <v>Dark</v>
      </c>
      <c r="M98" s="4">
        <f>INDEX(products!$A$1:$G$49,MATCH(orders!$D98,products!$A$1:$A$49,0),MATCH(orders!M$1,products!$A$1:$G$1,0))</f>
        <v>0.2</v>
      </c>
      <c r="N98" s="5">
        <f>INDEX(products!$A$1:$G$49,MATCH(orders!$D98,products!$A$1:$A$49,0),MATCH(orders!N$1,products!$A$1:$G$1,0))</f>
        <v>2.9849999999999999</v>
      </c>
      <c r="O98" s="5">
        <f>N98*E98</f>
        <v>5.97</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IF(_xlfn.XLOOKUP(orders!C99,customers!$A$1:$A$1001,customers!$C$1:$C$1001,,0)=0,"No Email",_xlfn.XLOOKUP(orders!C99,customers!$A$1:$A$1001,customers!$C$1:$C$1001,,0))</f>
        <v>iwhapple2p@com.com</v>
      </c>
      <c r="H99" s="2" t="str">
        <f>_xlfn.XLOOKUP(C99,customers!$A$1:$A$1001,customers!$G$1:$G$1001,,0)</f>
        <v>United States</v>
      </c>
      <c r="I99" t="str">
        <f>INDEX(products!$A$1:$G$49,MATCH(orders!$D99,products!$A$1:$A$49,0),MATCH(orders!I$1,products!$A$1:$G$1,0))</f>
        <v>Ara</v>
      </c>
      <c r="J99" t="str">
        <f t="shared" si="2"/>
        <v>Arabica</v>
      </c>
      <c r="K99" t="str">
        <f>INDEX(products!$A$1:$G$49,MATCH(orders!$D99,products!$A$1:$A$49,0),MATCH(orders!K$1,products!$A$1:$G$1,0))</f>
        <v>M</v>
      </c>
      <c r="L99" t="str">
        <f t="shared" si="3"/>
        <v>Medium</v>
      </c>
      <c r="M99" s="4">
        <f>INDEX(products!$A$1:$G$49,MATCH(orders!$D99,products!$A$1:$A$49,0),MATCH(orders!M$1,products!$A$1:$G$1,0))</f>
        <v>0.5</v>
      </c>
      <c r="N99" s="5">
        <f>INDEX(products!$A$1:$G$49,MATCH(orders!$D99,products!$A$1:$A$49,0),MATCH(orders!N$1,products!$A$1:$G$1,0))</f>
        <v>6.75</v>
      </c>
      <c r="O99" s="5">
        <f>N99*E99</f>
        <v>13.5</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IF(_xlfn.XLOOKUP(orders!C100,customers!$A$1:$A$1001,customers!$C$1:$C$1001,,0)=0,"No Email",_xlfn.XLOOKUP(orders!C100,customers!$A$1:$A$1001,customers!$C$1:$C$1001,,0))</f>
        <v>No Email</v>
      </c>
      <c r="H100" s="2" t="str">
        <f>_xlfn.XLOOKUP(C100,customers!$A$1:$A$1001,customers!$G$1:$G$1001,,0)</f>
        <v>Ireland</v>
      </c>
      <c r="I100" t="str">
        <f>INDEX(products!$A$1:$G$49,MATCH(orders!$D100,products!$A$1:$A$49,0),MATCH(orders!I$1,products!$A$1:$G$1,0))</f>
        <v>Ara</v>
      </c>
      <c r="J100" t="str">
        <f t="shared" si="2"/>
        <v>Arabica</v>
      </c>
      <c r="K100" t="str">
        <f>INDEX(products!$A$1:$G$49,MATCH(orders!$D100,products!$A$1:$A$49,0),MATCH(orders!K$1,products!$A$1:$G$1,0))</f>
        <v>D</v>
      </c>
      <c r="L100" t="str">
        <f t="shared" si="3"/>
        <v>Dark</v>
      </c>
      <c r="M100" s="4">
        <f>INDEX(products!$A$1:$G$49,MATCH(orders!$D100,products!$A$1:$A$49,0),MATCH(orders!M$1,products!$A$1:$G$1,0))</f>
        <v>0.2</v>
      </c>
      <c r="N100" s="5">
        <f>INDEX(products!$A$1:$G$49,MATCH(orders!$D100,products!$A$1:$A$49,0),MATCH(orders!N$1,products!$A$1:$G$1,0))</f>
        <v>2.9849999999999999</v>
      </c>
      <c r="O100" s="5">
        <f>N100*E100</f>
        <v>2.9849999999999999</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IF(_xlfn.XLOOKUP(orders!C101,customers!$A$1:$A$1001,customers!$C$1:$C$1001,,0)=0,"No Email",_xlfn.XLOOKUP(orders!C101,customers!$A$1:$A$1001,customers!$C$1:$C$1001,,0))</f>
        <v>No Email</v>
      </c>
      <c r="H101" s="2" t="str">
        <f>_xlfn.XLOOKUP(C101,customers!$A$1:$A$1001,customers!$G$1:$G$1001,,0)</f>
        <v>United States</v>
      </c>
      <c r="I101" t="str">
        <f>INDEX(products!$A$1:$G$49,MATCH(orders!$D101,products!$A$1:$A$49,0),MATCH(orders!I$1,products!$A$1:$G$1,0))</f>
        <v>Lib</v>
      </c>
      <c r="J101" t="str">
        <f t="shared" si="2"/>
        <v>Liberica</v>
      </c>
      <c r="K101" t="str">
        <f>INDEX(products!$A$1:$G$49,MATCH(orders!$D101,products!$A$1:$A$49,0),MATCH(orders!K$1,products!$A$1:$G$1,0))</f>
        <v>M</v>
      </c>
      <c r="L101" t="str">
        <f t="shared" si="3"/>
        <v>Medium</v>
      </c>
      <c r="M101" s="4">
        <f>INDEX(products!$A$1:$G$49,MATCH(orders!$D101,products!$A$1:$A$49,0),MATCH(orders!M$1,products!$A$1:$G$1,0))</f>
        <v>0.2</v>
      </c>
      <c r="N101" s="5">
        <f>INDEX(products!$A$1:$G$49,MATCH(orders!$D101,products!$A$1:$A$49,0),MATCH(orders!N$1,products!$A$1:$G$1,0))</f>
        <v>4.3650000000000002</v>
      </c>
      <c r="O101" s="5">
        <f>N101*E101</f>
        <v>13.095000000000001</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IF(_xlfn.XLOOKUP(orders!C102,customers!$A$1:$A$1001,customers!$C$1:$C$1001,,0)=0,"No Email",_xlfn.XLOOKUP(orders!C102,customers!$A$1:$A$1001,customers!$C$1:$C$1001,,0))</f>
        <v>No Email</v>
      </c>
      <c r="H102" s="2" t="str">
        <f>_xlfn.XLOOKUP(C102,customers!$A$1:$A$1001,customers!$G$1:$G$1001,,0)</f>
        <v>United States</v>
      </c>
      <c r="I102" t="str">
        <f>INDEX(products!$A$1:$G$49,MATCH(orders!$D102,products!$A$1:$A$49,0),MATCH(orders!I$1,products!$A$1:$G$1,0))</f>
        <v>Ara</v>
      </c>
      <c r="J102" t="str">
        <f t="shared" si="2"/>
        <v>Arabica</v>
      </c>
      <c r="K102" t="str">
        <f>INDEX(products!$A$1:$G$49,MATCH(orders!$D102,products!$A$1:$A$49,0),MATCH(orders!K$1,products!$A$1:$G$1,0))</f>
        <v>L</v>
      </c>
      <c r="L102" t="str">
        <f t="shared" si="3"/>
        <v>Light</v>
      </c>
      <c r="M102" s="4">
        <f>INDEX(products!$A$1:$G$49,MATCH(orders!$D102,products!$A$1:$A$49,0),MATCH(orders!M$1,products!$A$1:$G$1,0))</f>
        <v>0.2</v>
      </c>
      <c r="N102" s="5">
        <f>INDEX(products!$A$1:$G$49,MATCH(orders!$D102,products!$A$1:$A$49,0),MATCH(orders!N$1,products!$A$1:$G$1,0))</f>
        <v>3.8849999999999998</v>
      </c>
      <c r="O102" s="5">
        <f>N102*E102</f>
        <v>7.77</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IF(_xlfn.XLOOKUP(orders!C103,customers!$A$1:$A$1001,customers!$C$1:$C$1001,,0)=0,"No Email",_xlfn.XLOOKUP(orders!C103,customers!$A$1:$A$1001,customers!$C$1:$C$1001,,0))</f>
        <v>nyoules2t@reference.com</v>
      </c>
      <c r="H103" s="2" t="str">
        <f>_xlfn.XLOOKUP(C103,customers!$A$1:$A$1001,customers!$G$1:$G$1001,,0)</f>
        <v>Ireland</v>
      </c>
      <c r="I103" t="str">
        <f>INDEX(products!$A$1:$G$49,MATCH(orders!$D103,products!$A$1:$A$49,0),MATCH(orders!I$1,products!$A$1:$G$1,0))</f>
        <v>Lib</v>
      </c>
      <c r="J103" t="str">
        <f t="shared" si="2"/>
        <v>Liberica</v>
      </c>
      <c r="K103" t="str">
        <f>INDEX(products!$A$1:$G$49,MATCH(orders!$D103,products!$A$1:$A$49,0),MATCH(orders!K$1,products!$A$1:$G$1,0))</f>
        <v>D</v>
      </c>
      <c r="L103" t="str">
        <f t="shared" si="3"/>
        <v>Dark</v>
      </c>
      <c r="M103" s="4">
        <f>INDEX(products!$A$1:$G$49,MATCH(orders!$D103,products!$A$1:$A$49,0),MATCH(orders!M$1,products!$A$1:$G$1,0))</f>
        <v>2.5</v>
      </c>
      <c r="N103" s="5">
        <f>INDEX(products!$A$1:$G$49,MATCH(orders!$D103,products!$A$1:$A$49,0),MATCH(orders!N$1,products!$A$1:$G$1,0))</f>
        <v>29.784999999999997</v>
      </c>
      <c r="O103" s="5">
        <f>N103*E103</f>
        <v>148.92499999999998</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IF(_xlfn.XLOOKUP(orders!C104,customers!$A$1:$A$1001,customers!$C$1:$C$1001,,0)=0,"No Email",_xlfn.XLOOKUP(orders!C104,customers!$A$1:$A$1001,customers!$C$1:$C$1001,,0))</f>
        <v>daizikovitz2u@answers.com</v>
      </c>
      <c r="H104" s="2" t="str">
        <f>_xlfn.XLOOKUP(C104,customers!$A$1:$A$1001,customers!$G$1:$G$1001,,0)</f>
        <v>Ireland</v>
      </c>
      <c r="I104" t="str">
        <f>INDEX(products!$A$1:$G$49,MATCH(orders!$D104,products!$A$1:$A$49,0),MATCH(orders!I$1,products!$A$1:$G$1,0))</f>
        <v>Lib</v>
      </c>
      <c r="J104" t="str">
        <f t="shared" si="2"/>
        <v>Liberica</v>
      </c>
      <c r="K104" t="str">
        <f>INDEX(products!$A$1:$G$49,MATCH(orders!$D104,products!$A$1:$A$49,0),MATCH(orders!K$1,products!$A$1:$G$1,0))</f>
        <v>D</v>
      </c>
      <c r="L104" t="str">
        <f t="shared" si="3"/>
        <v>Dark</v>
      </c>
      <c r="M104" s="4">
        <f>INDEX(products!$A$1:$G$49,MATCH(orders!$D104,products!$A$1:$A$49,0),MATCH(orders!M$1,products!$A$1:$G$1,0))</f>
        <v>1</v>
      </c>
      <c r="N104" s="5">
        <f>INDEX(products!$A$1:$G$49,MATCH(orders!$D104,products!$A$1:$A$49,0),MATCH(orders!N$1,products!$A$1:$G$1,0))</f>
        <v>12.95</v>
      </c>
      <c r="O104" s="5">
        <f>N104*E104</f>
        <v>38.849999999999994</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IF(_xlfn.XLOOKUP(orders!C105,customers!$A$1:$A$1001,customers!$C$1:$C$1001,,0)=0,"No Email",_xlfn.XLOOKUP(orders!C105,customers!$A$1:$A$1001,customers!$C$1:$C$1001,,0))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 t="shared" si="2"/>
        <v>Robusta</v>
      </c>
      <c r="K105" t="str">
        <f>INDEX(products!$A$1:$G$49,MATCH(orders!$D105,products!$A$1:$A$49,0),MATCH(orders!K$1,products!$A$1:$G$1,0))</f>
        <v>M</v>
      </c>
      <c r="L105" t="str">
        <f t="shared" si="3"/>
        <v>Medium</v>
      </c>
      <c r="M105" s="4">
        <f>INDEX(products!$A$1:$G$49,MATCH(orders!$D105,products!$A$1:$A$49,0),MATCH(orders!M$1,products!$A$1:$G$1,0))</f>
        <v>0.2</v>
      </c>
      <c r="N105" s="5">
        <f>INDEX(products!$A$1:$G$49,MATCH(orders!$D105,products!$A$1:$A$49,0),MATCH(orders!N$1,products!$A$1:$G$1,0))</f>
        <v>2.9849999999999999</v>
      </c>
      <c r="O105" s="5">
        <f>N105*E105</f>
        <v>11.94</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IF(_xlfn.XLOOKUP(orders!C106,customers!$A$1:$A$1001,customers!$C$1:$C$1001,,0)=0,"No Email",_xlfn.XLOOKUP(orders!C106,customers!$A$1:$A$1001,customers!$C$1:$C$1001,,0))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 t="shared" si="2"/>
        <v>Liberica</v>
      </c>
      <c r="K106" t="str">
        <f>INDEX(products!$A$1:$G$49,MATCH(orders!$D106,products!$A$1:$A$49,0),MATCH(orders!K$1,products!$A$1:$G$1,0))</f>
        <v>M</v>
      </c>
      <c r="L106" t="str">
        <f t="shared" si="3"/>
        <v>Medium</v>
      </c>
      <c r="M106" s="4">
        <f>INDEX(products!$A$1:$G$49,MATCH(orders!$D106,products!$A$1:$A$49,0),MATCH(orders!M$1,products!$A$1:$G$1,0))</f>
        <v>1</v>
      </c>
      <c r="N106" s="5">
        <f>INDEX(products!$A$1:$G$49,MATCH(orders!$D106,products!$A$1:$A$49,0),MATCH(orders!N$1,products!$A$1:$G$1,0))</f>
        <v>14.55</v>
      </c>
      <c r="O106" s="5">
        <f>N106*E106</f>
        <v>87.300000000000011</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IF(_xlfn.XLOOKUP(orders!C107,customers!$A$1:$A$1001,customers!$C$1:$C$1001,,0)=0,"No Email",_xlfn.XLOOKUP(orders!C107,customers!$A$1:$A$1001,customers!$C$1:$C$1001,,0))</f>
        <v>qveel2x@jugem.jp</v>
      </c>
      <c r="H107" s="2" t="str">
        <f>_xlfn.XLOOKUP(C107,customers!$A$1:$A$1001,customers!$G$1:$G$1001,,0)</f>
        <v>United States</v>
      </c>
      <c r="I107" t="str">
        <f>INDEX(products!$A$1:$G$49,MATCH(orders!$D107,products!$A$1:$A$49,0),MATCH(orders!I$1,products!$A$1:$G$1,0))</f>
        <v>Ara</v>
      </c>
      <c r="J107" t="str">
        <f t="shared" si="2"/>
        <v>Arabica</v>
      </c>
      <c r="K107" t="str">
        <f>INDEX(products!$A$1:$G$49,MATCH(orders!$D107,products!$A$1:$A$49,0),MATCH(orders!K$1,products!$A$1:$G$1,0))</f>
        <v>M</v>
      </c>
      <c r="L107" t="str">
        <f t="shared" si="3"/>
        <v>Medium</v>
      </c>
      <c r="M107" s="4">
        <f>INDEX(products!$A$1:$G$49,MATCH(orders!$D107,products!$A$1:$A$49,0),MATCH(orders!M$1,products!$A$1:$G$1,0))</f>
        <v>0.5</v>
      </c>
      <c r="N107" s="5">
        <f>INDEX(products!$A$1:$G$49,MATCH(orders!$D107,products!$A$1:$A$49,0),MATCH(orders!N$1,products!$A$1:$G$1,0))</f>
        <v>6.75</v>
      </c>
      <c r="O107" s="5">
        <f>N107*E107</f>
        <v>40.5</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IF(_xlfn.XLOOKUP(orders!C108,customers!$A$1:$A$1001,customers!$C$1:$C$1001,,0)=0,"No Email",_xlfn.XLOOKUP(orders!C108,customers!$A$1:$A$1001,customers!$C$1:$C$1001,,0))</f>
        <v>lconyers2y@twitter.com</v>
      </c>
      <c r="H108" s="2" t="str">
        <f>_xlfn.XLOOKUP(C108,customers!$A$1:$A$1001,customers!$G$1:$G$1001,,0)</f>
        <v>United States</v>
      </c>
      <c r="I108" t="str">
        <f>INDEX(products!$A$1:$G$49,MATCH(orders!$D108,products!$A$1:$A$49,0),MATCH(orders!I$1,products!$A$1:$G$1,0))</f>
        <v>Exc</v>
      </c>
      <c r="J108" t="str">
        <f t="shared" si="2"/>
        <v>Excelsa</v>
      </c>
      <c r="K108" t="str">
        <f>INDEX(products!$A$1:$G$49,MATCH(orders!$D108,products!$A$1:$A$49,0),MATCH(orders!K$1,products!$A$1:$G$1,0))</f>
        <v>D</v>
      </c>
      <c r="L108" t="str">
        <f t="shared" si="3"/>
        <v>Dark</v>
      </c>
      <c r="M108" s="4">
        <f>INDEX(products!$A$1:$G$49,MATCH(orders!$D108,products!$A$1:$A$49,0),MATCH(orders!M$1,products!$A$1:$G$1,0))</f>
        <v>1</v>
      </c>
      <c r="N108" s="5">
        <f>INDEX(products!$A$1:$G$49,MATCH(orders!$D108,products!$A$1:$A$49,0),MATCH(orders!N$1,products!$A$1:$G$1,0))</f>
        <v>12.15</v>
      </c>
      <c r="O108" s="5">
        <f>N108*E108</f>
        <v>24.3</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IF(_xlfn.XLOOKUP(orders!C109,customers!$A$1:$A$1001,customers!$C$1:$C$1001,,0)=0,"No Email",_xlfn.XLOOKUP(orders!C109,customers!$A$1:$A$1001,customers!$C$1:$C$1001,,0))</f>
        <v>pwye2z@dagondesign.com</v>
      </c>
      <c r="H109" s="2" t="str">
        <f>_xlfn.XLOOKUP(C109,customers!$A$1:$A$1001,customers!$G$1:$G$1001,,0)</f>
        <v>United States</v>
      </c>
      <c r="I109" t="str">
        <f>INDEX(products!$A$1:$G$49,MATCH(orders!$D109,products!$A$1:$A$49,0),MATCH(orders!I$1,products!$A$1:$G$1,0))</f>
        <v>Rob</v>
      </c>
      <c r="J109" t="str">
        <f t="shared" si="2"/>
        <v>Robusta</v>
      </c>
      <c r="K109" t="str">
        <f>INDEX(products!$A$1:$G$49,MATCH(orders!$D109,products!$A$1:$A$49,0),MATCH(orders!K$1,products!$A$1:$G$1,0))</f>
        <v>M</v>
      </c>
      <c r="L109" t="str">
        <f t="shared" si="3"/>
        <v>Medium</v>
      </c>
      <c r="M109" s="4">
        <f>INDEX(products!$A$1:$G$49,MATCH(orders!$D109,products!$A$1:$A$49,0),MATCH(orders!M$1,products!$A$1:$G$1,0))</f>
        <v>0.5</v>
      </c>
      <c r="N109" s="5">
        <f>INDEX(products!$A$1:$G$49,MATCH(orders!$D109,products!$A$1:$A$49,0),MATCH(orders!N$1,products!$A$1:$G$1,0))</f>
        <v>5.97</v>
      </c>
      <c r="O109" s="5">
        <f>N109*E109</f>
        <v>17.91</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IF(_xlfn.XLOOKUP(orders!C110,customers!$A$1:$A$1001,customers!$C$1:$C$1001,,0)=0,"No Email",_xlfn.XLOOKUP(orders!C110,customers!$A$1:$A$1001,customers!$C$1:$C$1001,,0))</f>
        <v>No Email</v>
      </c>
      <c r="H110" s="2" t="str">
        <f>_xlfn.XLOOKUP(C110,customers!$A$1:$A$1001,customers!$G$1:$G$1001,,0)</f>
        <v>United States</v>
      </c>
      <c r="I110" t="str">
        <f>INDEX(products!$A$1:$G$49,MATCH(orders!$D110,products!$A$1:$A$49,0),MATCH(orders!I$1,products!$A$1:$G$1,0))</f>
        <v>Ara</v>
      </c>
      <c r="J110" t="str">
        <f t="shared" si="2"/>
        <v>Arabica</v>
      </c>
      <c r="K110" t="str">
        <f>INDEX(products!$A$1:$G$49,MATCH(orders!$D110,products!$A$1:$A$49,0),MATCH(orders!K$1,products!$A$1:$G$1,0))</f>
        <v>M</v>
      </c>
      <c r="L110" t="str">
        <f t="shared" si="3"/>
        <v>Medium</v>
      </c>
      <c r="M110" s="4">
        <f>INDEX(products!$A$1:$G$49,MATCH(orders!$D110,products!$A$1:$A$49,0),MATCH(orders!M$1,products!$A$1:$G$1,0))</f>
        <v>0.5</v>
      </c>
      <c r="N110" s="5">
        <f>INDEX(products!$A$1:$G$49,MATCH(orders!$D110,products!$A$1:$A$49,0),MATCH(orders!N$1,products!$A$1:$G$1,0))</f>
        <v>6.75</v>
      </c>
      <c r="O110" s="5">
        <f>N110*E110</f>
        <v>27</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IF(_xlfn.XLOOKUP(orders!C111,customers!$A$1:$A$1001,customers!$C$1:$C$1001,,0)=0,"No Email",_xlfn.XLOOKUP(orders!C111,customers!$A$1:$A$1001,customers!$C$1:$C$1001,,0))</f>
        <v>tsheryn31@mtv.com</v>
      </c>
      <c r="H111" s="2" t="str">
        <f>_xlfn.XLOOKUP(C111,customers!$A$1:$A$1001,customers!$G$1:$G$1001,,0)</f>
        <v>United States</v>
      </c>
      <c r="I111" t="str">
        <f>INDEX(products!$A$1:$G$49,MATCH(orders!$D111,products!$A$1:$A$49,0),MATCH(orders!I$1,products!$A$1:$G$1,0))</f>
        <v>Lib</v>
      </c>
      <c r="J111" t="str">
        <f t="shared" si="2"/>
        <v>Liberica</v>
      </c>
      <c r="K111" t="str">
        <f>INDEX(products!$A$1:$G$49,MATCH(orders!$D111,products!$A$1:$A$49,0),MATCH(orders!K$1,products!$A$1:$G$1,0))</f>
        <v>D</v>
      </c>
      <c r="L111" t="str">
        <f t="shared" si="3"/>
        <v>Dark</v>
      </c>
      <c r="M111" s="4">
        <f>INDEX(products!$A$1:$G$49,MATCH(orders!$D111,products!$A$1:$A$49,0),MATCH(orders!M$1,products!$A$1:$G$1,0))</f>
        <v>0.5</v>
      </c>
      <c r="N111" s="5">
        <f>INDEX(products!$A$1:$G$49,MATCH(orders!$D111,products!$A$1:$A$49,0),MATCH(orders!N$1,products!$A$1:$G$1,0))</f>
        <v>7.77</v>
      </c>
      <c r="O111" s="5">
        <f>N111*E111</f>
        <v>7.77</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IF(_xlfn.XLOOKUP(orders!C112,customers!$A$1:$A$1001,customers!$C$1:$C$1001,,0)=0,"No Email",_xlfn.XLOOKUP(orders!C112,customers!$A$1:$A$1001,customers!$C$1:$C$1001,,0))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 t="shared" si="2"/>
        <v>Excelsa</v>
      </c>
      <c r="K112" t="str">
        <f>INDEX(products!$A$1:$G$49,MATCH(orders!$D112,products!$A$1:$A$49,0),MATCH(orders!K$1,products!$A$1:$G$1,0))</f>
        <v>L</v>
      </c>
      <c r="L112" t="str">
        <f t="shared" si="3"/>
        <v>Light</v>
      </c>
      <c r="M112" s="4">
        <f>INDEX(products!$A$1:$G$49,MATCH(orders!$D112,products!$A$1:$A$49,0),MATCH(orders!M$1,products!$A$1:$G$1,0))</f>
        <v>0.2</v>
      </c>
      <c r="N112" s="5">
        <f>INDEX(products!$A$1:$G$49,MATCH(orders!$D112,products!$A$1:$A$49,0),MATCH(orders!N$1,products!$A$1:$G$1,0))</f>
        <v>4.4550000000000001</v>
      </c>
      <c r="O112" s="5">
        <f>N112*E112</f>
        <v>13.365</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IF(_xlfn.XLOOKUP(orders!C113,customers!$A$1:$A$1001,customers!$C$1:$C$1001,,0)=0,"No Email",_xlfn.XLOOKUP(orders!C113,customers!$A$1:$A$1001,customers!$C$1:$C$1001,,0))</f>
        <v>bfominov33@yale.edu</v>
      </c>
      <c r="H113" s="2" t="str">
        <f>_xlfn.XLOOKUP(C113,customers!$A$1:$A$1001,customers!$G$1:$G$1001,,0)</f>
        <v>United States</v>
      </c>
      <c r="I113" t="str">
        <f>INDEX(products!$A$1:$G$49,MATCH(orders!$D113,products!$A$1:$A$49,0),MATCH(orders!I$1,products!$A$1:$G$1,0))</f>
        <v>Rob</v>
      </c>
      <c r="J113" t="str">
        <f t="shared" si="2"/>
        <v>Robusta</v>
      </c>
      <c r="K113" t="str">
        <f>INDEX(products!$A$1:$G$49,MATCH(orders!$D113,products!$A$1:$A$49,0),MATCH(orders!K$1,products!$A$1:$G$1,0))</f>
        <v>D</v>
      </c>
      <c r="L113" t="str">
        <f t="shared" si="3"/>
        <v>Dark</v>
      </c>
      <c r="M113" s="4">
        <f>INDEX(products!$A$1:$G$49,MATCH(orders!$D113,products!$A$1:$A$49,0),MATCH(orders!M$1,products!$A$1:$G$1,0))</f>
        <v>0.5</v>
      </c>
      <c r="N113" s="5">
        <f>INDEX(products!$A$1:$G$49,MATCH(orders!$D113,products!$A$1:$A$49,0),MATCH(orders!N$1,products!$A$1:$G$1,0))</f>
        <v>5.3699999999999992</v>
      </c>
      <c r="O113" s="5">
        <f>N113*E113</f>
        <v>26.849999999999994</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IF(_xlfn.XLOOKUP(orders!C114,customers!$A$1:$A$1001,customers!$C$1:$C$1001,,0)=0,"No Email",_xlfn.XLOOKUP(orders!C114,customers!$A$1:$A$1001,customers!$C$1:$C$1001,,0))</f>
        <v>scritchlow34@un.org</v>
      </c>
      <c r="H114" s="2" t="str">
        <f>_xlfn.XLOOKUP(C114,customers!$A$1:$A$1001,customers!$G$1:$G$1001,,0)</f>
        <v>United States</v>
      </c>
      <c r="I114" t="str">
        <f>INDEX(products!$A$1:$G$49,MATCH(orders!$D114,products!$A$1:$A$49,0),MATCH(orders!I$1,products!$A$1:$G$1,0))</f>
        <v>Ara</v>
      </c>
      <c r="J114" t="str">
        <f t="shared" si="2"/>
        <v>Arabica</v>
      </c>
      <c r="K114" t="str">
        <f>INDEX(products!$A$1:$G$49,MATCH(orders!$D114,products!$A$1:$A$49,0),MATCH(orders!K$1,products!$A$1:$G$1,0))</f>
        <v>M</v>
      </c>
      <c r="L114" t="str">
        <f t="shared" si="3"/>
        <v>Medium</v>
      </c>
      <c r="M114" s="4">
        <f>INDEX(products!$A$1:$G$49,MATCH(orders!$D114,products!$A$1:$A$49,0),MATCH(orders!M$1,products!$A$1:$G$1,0))</f>
        <v>1</v>
      </c>
      <c r="N114" s="5">
        <f>INDEX(products!$A$1:$G$49,MATCH(orders!$D114,products!$A$1:$A$49,0),MATCH(orders!N$1,products!$A$1:$G$1,0))</f>
        <v>11.25</v>
      </c>
      <c r="O114" s="5">
        <f>N114*E114</f>
        <v>11.25</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IF(_xlfn.XLOOKUP(orders!C115,customers!$A$1:$A$1001,customers!$C$1:$C$1001,,0)=0,"No Email",_xlfn.XLOOKUP(orders!C115,customers!$A$1:$A$1001,customers!$C$1:$C$1001,,0))</f>
        <v>msteptow35@earthlink.net</v>
      </c>
      <c r="H115" s="2" t="str">
        <f>_xlfn.XLOOKUP(C115,customers!$A$1:$A$1001,customers!$G$1:$G$1001,,0)</f>
        <v>Ireland</v>
      </c>
      <c r="I115" t="str">
        <f>INDEX(products!$A$1:$G$49,MATCH(orders!$D115,products!$A$1:$A$49,0),MATCH(orders!I$1,products!$A$1:$G$1,0))</f>
        <v>Lib</v>
      </c>
      <c r="J115" t="str">
        <f t="shared" si="2"/>
        <v>Liberica</v>
      </c>
      <c r="K115" t="str">
        <f>INDEX(products!$A$1:$G$49,MATCH(orders!$D115,products!$A$1:$A$49,0),MATCH(orders!K$1,products!$A$1:$G$1,0))</f>
        <v>M</v>
      </c>
      <c r="L115" t="str">
        <f t="shared" si="3"/>
        <v>Medium</v>
      </c>
      <c r="M115" s="4">
        <f>INDEX(products!$A$1:$G$49,MATCH(orders!$D115,products!$A$1:$A$49,0),MATCH(orders!M$1,products!$A$1:$G$1,0))</f>
        <v>1</v>
      </c>
      <c r="N115" s="5">
        <f>INDEX(products!$A$1:$G$49,MATCH(orders!$D115,products!$A$1:$A$49,0),MATCH(orders!N$1,products!$A$1:$G$1,0))</f>
        <v>14.55</v>
      </c>
      <c r="O115" s="5">
        <f>N115*E115</f>
        <v>14.55</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IF(_xlfn.XLOOKUP(orders!C116,customers!$A$1:$A$1001,customers!$C$1:$C$1001,,0)=0,"No Email",_xlfn.XLOOKUP(orders!C116,customers!$A$1:$A$1001,customers!$C$1:$C$1001,,0))</f>
        <v>No Email</v>
      </c>
      <c r="H116" s="2" t="str">
        <f>_xlfn.XLOOKUP(C116,customers!$A$1:$A$1001,customers!$G$1:$G$1001,,0)</f>
        <v>United States</v>
      </c>
      <c r="I116" t="str">
        <f>INDEX(products!$A$1:$G$49,MATCH(orders!$D116,products!$A$1:$A$49,0),MATCH(orders!I$1,products!$A$1:$G$1,0))</f>
        <v>Rob</v>
      </c>
      <c r="J116" t="str">
        <f t="shared" si="2"/>
        <v>Robusta</v>
      </c>
      <c r="K116" t="str">
        <f>INDEX(products!$A$1:$G$49,MATCH(orders!$D116,products!$A$1:$A$49,0),MATCH(orders!K$1,products!$A$1:$G$1,0))</f>
        <v>L</v>
      </c>
      <c r="L116" t="str">
        <f t="shared" si="3"/>
        <v>Light</v>
      </c>
      <c r="M116" s="4">
        <f>INDEX(products!$A$1:$G$49,MATCH(orders!$D116,products!$A$1:$A$49,0),MATCH(orders!M$1,products!$A$1:$G$1,0))</f>
        <v>0.2</v>
      </c>
      <c r="N116" s="5">
        <f>INDEX(products!$A$1:$G$49,MATCH(orders!$D116,products!$A$1:$A$49,0),MATCH(orders!N$1,products!$A$1:$G$1,0))</f>
        <v>3.5849999999999995</v>
      </c>
      <c r="O116" s="5">
        <f>N116*E116</f>
        <v>14.339999999999998</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IF(_xlfn.XLOOKUP(orders!C117,customers!$A$1:$A$1001,customers!$C$1:$C$1001,,0)=0,"No Email",_xlfn.XLOOKUP(orders!C117,customers!$A$1:$A$1001,customers!$C$1:$C$1001,,0))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 t="shared" si="2"/>
        <v>Liberica</v>
      </c>
      <c r="K117" t="str">
        <f>INDEX(products!$A$1:$G$49,MATCH(orders!$D117,products!$A$1:$A$49,0),MATCH(orders!K$1,products!$A$1:$G$1,0))</f>
        <v>L</v>
      </c>
      <c r="L117" t="str">
        <f t="shared" si="3"/>
        <v>Light</v>
      </c>
      <c r="M117" s="4">
        <f>INDEX(products!$A$1:$G$49,MATCH(orders!$D117,products!$A$1:$A$49,0),MATCH(orders!M$1,products!$A$1:$G$1,0))</f>
        <v>1</v>
      </c>
      <c r="N117" s="5">
        <f>INDEX(products!$A$1:$G$49,MATCH(orders!$D117,products!$A$1:$A$49,0),MATCH(orders!N$1,products!$A$1:$G$1,0))</f>
        <v>15.85</v>
      </c>
      <c r="O117" s="5">
        <f>N117*E117</f>
        <v>15.85</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IF(_xlfn.XLOOKUP(orders!C118,customers!$A$1:$A$1001,customers!$C$1:$C$1001,,0)=0,"No Email",_xlfn.XLOOKUP(orders!C118,customers!$A$1:$A$1001,customers!$C$1:$C$1001,,0))</f>
        <v>gstandley38@dion.ne.jp</v>
      </c>
      <c r="H118" s="2" t="str">
        <f>_xlfn.XLOOKUP(C118,customers!$A$1:$A$1001,customers!$G$1:$G$1001,,0)</f>
        <v>Ireland</v>
      </c>
      <c r="I118" t="str">
        <f>INDEX(products!$A$1:$G$49,MATCH(orders!$D118,products!$A$1:$A$49,0),MATCH(orders!I$1,products!$A$1:$G$1,0))</f>
        <v>Lib</v>
      </c>
      <c r="J118" t="str">
        <f t="shared" si="2"/>
        <v>Liberica</v>
      </c>
      <c r="K118" t="str">
        <f>INDEX(products!$A$1:$G$49,MATCH(orders!$D118,products!$A$1:$A$49,0),MATCH(orders!K$1,products!$A$1:$G$1,0))</f>
        <v>L</v>
      </c>
      <c r="L118" t="str">
        <f t="shared" si="3"/>
        <v>Light</v>
      </c>
      <c r="M118" s="4">
        <f>INDEX(products!$A$1:$G$49,MATCH(orders!$D118,products!$A$1:$A$49,0),MATCH(orders!M$1,products!$A$1:$G$1,0))</f>
        <v>0.2</v>
      </c>
      <c r="N118" s="5">
        <f>INDEX(products!$A$1:$G$49,MATCH(orders!$D118,products!$A$1:$A$49,0),MATCH(orders!N$1,products!$A$1:$G$1,0))</f>
        <v>4.7549999999999999</v>
      </c>
      <c r="O118" s="5">
        <f>N118*E118</f>
        <v>19.02</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IF(_xlfn.XLOOKUP(orders!C119,customers!$A$1:$A$1001,customers!$C$1:$C$1001,,0)=0,"No Email",_xlfn.XLOOKUP(orders!C119,customers!$A$1:$A$1001,customers!$C$1:$C$1001,,0))</f>
        <v>bdrage39@youku.com</v>
      </c>
      <c r="H119" s="2" t="str">
        <f>_xlfn.XLOOKUP(C119,customers!$A$1:$A$1001,customers!$G$1:$G$1001,,0)</f>
        <v>United States</v>
      </c>
      <c r="I119" t="str">
        <f>INDEX(products!$A$1:$G$49,MATCH(orders!$D119,products!$A$1:$A$49,0),MATCH(orders!I$1,products!$A$1:$G$1,0))</f>
        <v>Lib</v>
      </c>
      <c r="J119" t="str">
        <f t="shared" si="2"/>
        <v>Liberica</v>
      </c>
      <c r="K119" t="str">
        <f>INDEX(products!$A$1:$G$49,MATCH(orders!$D119,products!$A$1:$A$49,0),MATCH(orders!K$1,products!$A$1:$G$1,0))</f>
        <v>L</v>
      </c>
      <c r="L119" t="str">
        <f t="shared" si="3"/>
        <v>Light</v>
      </c>
      <c r="M119" s="4">
        <f>INDEX(products!$A$1:$G$49,MATCH(orders!$D119,products!$A$1:$A$49,0),MATCH(orders!M$1,products!$A$1:$G$1,0))</f>
        <v>0.5</v>
      </c>
      <c r="N119" s="5">
        <f>INDEX(products!$A$1:$G$49,MATCH(orders!$D119,products!$A$1:$A$49,0),MATCH(orders!N$1,products!$A$1:$G$1,0))</f>
        <v>9.51</v>
      </c>
      <c r="O119" s="5">
        <f>N119*E119</f>
        <v>38.04</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IF(_xlfn.XLOOKUP(orders!C120,customers!$A$1:$A$1001,customers!$C$1:$C$1001,,0)=0,"No Email",_xlfn.XLOOKUP(orders!C120,customers!$A$1:$A$1001,customers!$C$1:$C$1001,,0))</f>
        <v>myallop3a@fema.gov</v>
      </c>
      <c r="H120" s="2" t="str">
        <f>_xlfn.XLOOKUP(C120,customers!$A$1:$A$1001,customers!$G$1:$G$1001,,0)</f>
        <v>United States</v>
      </c>
      <c r="I120" t="str">
        <f>INDEX(products!$A$1:$G$49,MATCH(orders!$D120,products!$A$1:$A$49,0),MATCH(orders!I$1,products!$A$1:$G$1,0))</f>
        <v>Exc</v>
      </c>
      <c r="J120" t="str">
        <f t="shared" si="2"/>
        <v>Excelsa</v>
      </c>
      <c r="K120" t="str">
        <f>INDEX(products!$A$1:$G$49,MATCH(orders!$D120,products!$A$1:$A$49,0),MATCH(orders!K$1,products!$A$1:$G$1,0))</f>
        <v>D</v>
      </c>
      <c r="L120" t="str">
        <f t="shared" si="3"/>
        <v>Dark</v>
      </c>
      <c r="M120" s="4">
        <f>INDEX(products!$A$1:$G$49,MATCH(orders!$D120,products!$A$1:$A$49,0),MATCH(orders!M$1,products!$A$1:$G$1,0))</f>
        <v>0.5</v>
      </c>
      <c r="N120" s="5">
        <f>INDEX(products!$A$1:$G$49,MATCH(orders!$D120,products!$A$1:$A$49,0),MATCH(orders!N$1,products!$A$1:$G$1,0))</f>
        <v>7.29</v>
      </c>
      <c r="O120" s="5">
        <f>N120*E120</f>
        <v>21.87</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IF(_xlfn.XLOOKUP(orders!C121,customers!$A$1:$A$1001,customers!$C$1:$C$1001,,0)=0,"No Email",_xlfn.XLOOKUP(orders!C121,customers!$A$1:$A$1001,customers!$C$1:$C$1001,,0))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 t="shared" si="2"/>
        <v>Excelsa</v>
      </c>
      <c r="K121" t="str">
        <f>INDEX(products!$A$1:$G$49,MATCH(orders!$D121,products!$A$1:$A$49,0),MATCH(orders!K$1,products!$A$1:$G$1,0))</f>
        <v>M</v>
      </c>
      <c r="L121" t="str">
        <f t="shared" si="3"/>
        <v>Medium</v>
      </c>
      <c r="M121" s="4">
        <f>INDEX(products!$A$1:$G$49,MATCH(orders!$D121,products!$A$1:$A$49,0),MATCH(orders!M$1,products!$A$1:$G$1,0))</f>
        <v>0.2</v>
      </c>
      <c r="N121" s="5">
        <f>INDEX(products!$A$1:$G$49,MATCH(orders!$D121,products!$A$1:$A$49,0),MATCH(orders!N$1,products!$A$1:$G$1,0))</f>
        <v>4.125</v>
      </c>
      <c r="O121" s="5">
        <f>N121*E121</f>
        <v>4.125</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IF(_xlfn.XLOOKUP(orders!C122,customers!$A$1:$A$1001,customers!$C$1:$C$1001,,0)=0,"No Email",_xlfn.XLOOKUP(orders!C122,customers!$A$1:$A$1001,customers!$C$1:$C$1001,,0))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 t="shared" si="2"/>
        <v>Arabica</v>
      </c>
      <c r="K122" t="str">
        <f>INDEX(products!$A$1:$G$49,MATCH(orders!$D122,products!$A$1:$A$49,0),MATCH(orders!K$1,products!$A$1:$G$1,0))</f>
        <v>L</v>
      </c>
      <c r="L122" t="str">
        <f t="shared" si="3"/>
        <v>Light</v>
      </c>
      <c r="M122" s="4">
        <f>INDEX(products!$A$1:$G$49,MATCH(orders!$D122,products!$A$1:$A$49,0),MATCH(orders!M$1,products!$A$1:$G$1,0))</f>
        <v>0.2</v>
      </c>
      <c r="N122" s="5">
        <f>INDEX(products!$A$1:$G$49,MATCH(orders!$D122,products!$A$1:$A$49,0),MATCH(orders!N$1,products!$A$1:$G$1,0))</f>
        <v>3.8849999999999998</v>
      </c>
      <c r="O122" s="5">
        <f>N122*E122</f>
        <v>3.8849999999999998</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IF(_xlfn.XLOOKUP(orders!C123,customers!$A$1:$A$1001,customers!$C$1:$C$1001,,0)=0,"No Email",_xlfn.XLOOKUP(orders!C123,customers!$A$1:$A$1001,customers!$C$1:$C$1001,,0))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 t="shared" si="2"/>
        <v>Excelsa</v>
      </c>
      <c r="K123" t="str">
        <f>INDEX(products!$A$1:$G$49,MATCH(orders!$D123,products!$A$1:$A$49,0),MATCH(orders!K$1,products!$A$1:$G$1,0))</f>
        <v>M</v>
      </c>
      <c r="L123" t="str">
        <f t="shared" si="3"/>
        <v>Medium</v>
      </c>
      <c r="M123" s="4">
        <f>INDEX(products!$A$1:$G$49,MATCH(orders!$D123,products!$A$1:$A$49,0),MATCH(orders!M$1,products!$A$1:$G$1,0))</f>
        <v>1</v>
      </c>
      <c r="N123" s="5">
        <f>INDEX(products!$A$1:$G$49,MATCH(orders!$D123,products!$A$1:$A$49,0),MATCH(orders!N$1,products!$A$1:$G$1,0))</f>
        <v>13.75</v>
      </c>
      <c r="O123" s="5">
        <f>N123*E123</f>
        <v>68.75</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IF(_xlfn.XLOOKUP(orders!C124,customers!$A$1:$A$1001,customers!$C$1:$C$1001,,0)=0,"No Email",_xlfn.XLOOKUP(orders!C124,customers!$A$1:$A$1001,customers!$C$1:$C$1001,,0))</f>
        <v>mludwell3e@blogger.com</v>
      </c>
      <c r="H124" s="2" t="str">
        <f>_xlfn.XLOOKUP(C124,customers!$A$1:$A$1001,customers!$G$1:$G$1001,,0)</f>
        <v>United States</v>
      </c>
      <c r="I124" t="str">
        <f>INDEX(products!$A$1:$G$49,MATCH(orders!$D124,products!$A$1:$A$49,0),MATCH(orders!I$1,products!$A$1:$G$1,0))</f>
        <v>Ara</v>
      </c>
      <c r="J124" t="str">
        <f t="shared" si="2"/>
        <v>Arabica</v>
      </c>
      <c r="K124" t="str">
        <f>INDEX(products!$A$1:$G$49,MATCH(orders!$D124,products!$A$1:$A$49,0),MATCH(orders!K$1,products!$A$1:$G$1,0))</f>
        <v>D</v>
      </c>
      <c r="L124" t="str">
        <f t="shared" si="3"/>
        <v>Dark</v>
      </c>
      <c r="M124" s="4">
        <f>INDEX(products!$A$1:$G$49,MATCH(orders!$D124,products!$A$1:$A$49,0),MATCH(orders!M$1,products!$A$1:$G$1,0))</f>
        <v>0.5</v>
      </c>
      <c r="N124" s="5">
        <f>INDEX(products!$A$1:$G$49,MATCH(orders!$D124,products!$A$1:$A$49,0),MATCH(orders!N$1,products!$A$1:$G$1,0))</f>
        <v>5.97</v>
      </c>
      <c r="O124" s="5">
        <f>N124*E124</f>
        <v>23.88</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IF(_xlfn.XLOOKUP(orders!C125,customers!$A$1:$A$1001,customers!$C$1:$C$1001,,0)=0,"No Email",_xlfn.XLOOKUP(orders!C125,customers!$A$1:$A$1001,customers!$C$1:$C$1001,,0))</f>
        <v>dbeauchamp3f@usda.gov</v>
      </c>
      <c r="H125" s="2" t="str">
        <f>_xlfn.XLOOKUP(C125,customers!$A$1:$A$1001,customers!$G$1:$G$1001,,0)</f>
        <v>United States</v>
      </c>
      <c r="I125" t="str">
        <f>INDEX(products!$A$1:$G$49,MATCH(orders!$D125,products!$A$1:$A$49,0),MATCH(orders!I$1,products!$A$1:$G$1,0))</f>
        <v>Lib</v>
      </c>
      <c r="J125" t="str">
        <f t="shared" si="2"/>
        <v>Liberica</v>
      </c>
      <c r="K125" t="str">
        <f>INDEX(products!$A$1:$G$49,MATCH(orders!$D125,products!$A$1:$A$49,0),MATCH(orders!K$1,products!$A$1:$G$1,0))</f>
        <v>L</v>
      </c>
      <c r="L125" t="str">
        <f t="shared" si="3"/>
        <v>Light</v>
      </c>
      <c r="M125" s="4">
        <f>INDEX(products!$A$1:$G$49,MATCH(orders!$D125,products!$A$1:$A$49,0),MATCH(orders!M$1,products!$A$1:$G$1,0))</f>
        <v>2.5</v>
      </c>
      <c r="N125" s="5">
        <f>INDEX(products!$A$1:$G$49,MATCH(orders!$D125,products!$A$1:$A$49,0),MATCH(orders!N$1,products!$A$1:$G$1,0))</f>
        <v>36.454999999999998</v>
      </c>
      <c r="O125" s="5">
        <f>N125*E125</f>
        <v>145.82</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IF(_xlfn.XLOOKUP(orders!C126,customers!$A$1:$A$1001,customers!$C$1:$C$1001,,0)=0,"No Email",_xlfn.XLOOKUP(orders!C126,customers!$A$1:$A$1001,customers!$C$1:$C$1001,,0))</f>
        <v>srodliff3g@ted.com</v>
      </c>
      <c r="H126" s="2" t="str">
        <f>_xlfn.XLOOKUP(C126,customers!$A$1:$A$1001,customers!$G$1:$G$1001,,0)</f>
        <v>United States</v>
      </c>
      <c r="I126" t="str">
        <f>INDEX(products!$A$1:$G$49,MATCH(orders!$D126,products!$A$1:$A$49,0),MATCH(orders!I$1,products!$A$1:$G$1,0))</f>
        <v>Lib</v>
      </c>
      <c r="J126" t="str">
        <f t="shared" si="2"/>
        <v>Liberica</v>
      </c>
      <c r="K126" t="str">
        <f>INDEX(products!$A$1:$G$49,MATCH(orders!$D126,products!$A$1:$A$49,0),MATCH(orders!K$1,products!$A$1:$G$1,0))</f>
        <v>M</v>
      </c>
      <c r="L126" t="str">
        <f t="shared" si="3"/>
        <v>Medium</v>
      </c>
      <c r="M126" s="4">
        <f>INDEX(products!$A$1:$G$49,MATCH(orders!$D126,products!$A$1:$A$49,0),MATCH(orders!M$1,products!$A$1:$G$1,0))</f>
        <v>0.2</v>
      </c>
      <c r="N126" s="5">
        <f>INDEX(products!$A$1:$G$49,MATCH(orders!$D126,products!$A$1:$A$49,0),MATCH(orders!N$1,products!$A$1:$G$1,0))</f>
        <v>4.3650000000000002</v>
      </c>
      <c r="O126" s="5">
        <f>N126*E126</f>
        <v>21.825000000000003</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IF(_xlfn.XLOOKUP(orders!C127,customers!$A$1:$A$1001,customers!$C$1:$C$1001,,0)=0,"No Email",_xlfn.XLOOKUP(orders!C127,customers!$A$1:$A$1001,customers!$C$1:$C$1001,,0))</f>
        <v>swoodham3h@businesswire.com</v>
      </c>
      <c r="H127" s="2" t="str">
        <f>_xlfn.XLOOKUP(C127,customers!$A$1:$A$1001,customers!$G$1:$G$1001,,0)</f>
        <v>Ireland</v>
      </c>
      <c r="I127" t="str">
        <f>INDEX(products!$A$1:$G$49,MATCH(orders!$D127,products!$A$1:$A$49,0),MATCH(orders!I$1,products!$A$1:$G$1,0))</f>
        <v>Lib</v>
      </c>
      <c r="J127" t="str">
        <f t="shared" si="2"/>
        <v>Liberica</v>
      </c>
      <c r="K127" t="str">
        <f>INDEX(products!$A$1:$G$49,MATCH(orders!$D127,products!$A$1:$A$49,0),MATCH(orders!K$1,products!$A$1:$G$1,0))</f>
        <v>M</v>
      </c>
      <c r="L127" t="str">
        <f t="shared" si="3"/>
        <v>Medium</v>
      </c>
      <c r="M127" s="4">
        <f>INDEX(products!$A$1:$G$49,MATCH(orders!$D127,products!$A$1:$A$49,0),MATCH(orders!M$1,products!$A$1:$G$1,0))</f>
        <v>0.5</v>
      </c>
      <c r="N127" s="5">
        <f>INDEX(products!$A$1:$G$49,MATCH(orders!$D127,products!$A$1:$A$49,0),MATCH(orders!N$1,products!$A$1:$G$1,0))</f>
        <v>8.73</v>
      </c>
      <c r="O127" s="5">
        <f>N127*E127</f>
        <v>26.19</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IF(_xlfn.XLOOKUP(orders!C128,customers!$A$1:$A$1001,customers!$C$1:$C$1001,,0)=0,"No Email",_xlfn.XLOOKUP(orders!C128,customers!$A$1:$A$1001,customers!$C$1:$C$1001,,0))</f>
        <v>hsynnot3i@about.com</v>
      </c>
      <c r="H128" s="2" t="str">
        <f>_xlfn.XLOOKUP(C128,customers!$A$1:$A$1001,customers!$G$1:$G$1001,,0)</f>
        <v>United States</v>
      </c>
      <c r="I128" t="str">
        <f>INDEX(products!$A$1:$G$49,MATCH(orders!$D128,products!$A$1:$A$49,0),MATCH(orders!I$1,products!$A$1:$G$1,0))</f>
        <v>Ara</v>
      </c>
      <c r="J128" t="str">
        <f t="shared" si="2"/>
        <v>Arabica</v>
      </c>
      <c r="K128" t="str">
        <f>INDEX(products!$A$1:$G$49,MATCH(orders!$D128,products!$A$1:$A$49,0),MATCH(orders!K$1,products!$A$1:$G$1,0))</f>
        <v>M</v>
      </c>
      <c r="L128" t="str">
        <f t="shared" si="3"/>
        <v>Medium</v>
      </c>
      <c r="M128" s="4">
        <f>INDEX(products!$A$1:$G$49,MATCH(orders!$D128,products!$A$1:$A$49,0),MATCH(orders!M$1,products!$A$1:$G$1,0))</f>
        <v>1</v>
      </c>
      <c r="N128" s="5">
        <f>INDEX(products!$A$1:$G$49,MATCH(orders!$D128,products!$A$1:$A$49,0),MATCH(orders!N$1,products!$A$1:$G$1,0))</f>
        <v>11.25</v>
      </c>
      <c r="O128" s="5">
        <f>N128*E128</f>
        <v>11.25</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IF(_xlfn.XLOOKUP(orders!C129,customers!$A$1:$A$1001,customers!$C$1:$C$1001,,0)=0,"No Email",_xlfn.XLOOKUP(orders!C129,customers!$A$1:$A$1001,customers!$C$1:$C$1001,,0))</f>
        <v>rlepere3j@shop-pro.jp</v>
      </c>
      <c r="H129" s="2" t="str">
        <f>_xlfn.XLOOKUP(C129,customers!$A$1:$A$1001,customers!$G$1:$G$1001,,0)</f>
        <v>Ireland</v>
      </c>
      <c r="I129" t="str">
        <f>INDEX(products!$A$1:$G$49,MATCH(orders!$D129,products!$A$1:$A$49,0),MATCH(orders!I$1,products!$A$1:$G$1,0))</f>
        <v>Lib</v>
      </c>
      <c r="J129" t="str">
        <f t="shared" si="2"/>
        <v>Liberica</v>
      </c>
      <c r="K129" t="str">
        <f>INDEX(products!$A$1:$G$49,MATCH(orders!$D129,products!$A$1:$A$49,0),MATCH(orders!K$1,products!$A$1:$G$1,0))</f>
        <v>D</v>
      </c>
      <c r="L129" t="str">
        <f t="shared" si="3"/>
        <v>Dark</v>
      </c>
      <c r="M129" s="4">
        <f>INDEX(products!$A$1:$G$49,MATCH(orders!$D129,products!$A$1:$A$49,0),MATCH(orders!M$1,products!$A$1:$G$1,0))</f>
        <v>1</v>
      </c>
      <c r="N129" s="5">
        <f>INDEX(products!$A$1:$G$49,MATCH(orders!$D129,products!$A$1:$A$49,0),MATCH(orders!N$1,products!$A$1:$G$1,0))</f>
        <v>12.95</v>
      </c>
      <c r="O129" s="5">
        <f>N129*E129</f>
        <v>77.699999999999989</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IF(_xlfn.XLOOKUP(orders!C130,customers!$A$1:$A$1001,customers!$C$1:$C$1001,,0)=0,"No Email",_xlfn.XLOOKUP(orders!C130,customers!$A$1:$A$1001,customers!$C$1:$C$1001,,0))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 t="shared" si="2"/>
        <v>Arabica</v>
      </c>
      <c r="K130" t="str">
        <f>INDEX(products!$A$1:$G$49,MATCH(orders!$D130,products!$A$1:$A$49,0),MATCH(orders!K$1,products!$A$1:$G$1,0))</f>
        <v>M</v>
      </c>
      <c r="L130" t="str">
        <f t="shared" si="3"/>
        <v>Medium</v>
      </c>
      <c r="M130" s="4">
        <f>INDEX(products!$A$1:$G$49,MATCH(orders!$D130,products!$A$1:$A$49,0),MATCH(orders!M$1,products!$A$1:$G$1,0))</f>
        <v>0.5</v>
      </c>
      <c r="N130" s="5">
        <f>INDEX(products!$A$1:$G$49,MATCH(orders!$D130,products!$A$1:$A$49,0),MATCH(orders!N$1,products!$A$1:$G$1,0))</f>
        <v>6.75</v>
      </c>
      <c r="O130" s="5">
        <f>N130*E130</f>
        <v>6.75</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IF(_xlfn.XLOOKUP(orders!C131,customers!$A$1:$A$1001,customers!$C$1:$C$1001,,0)=0,"No Email",_xlfn.XLOOKUP(orders!C131,customers!$A$1:$A$1001,customers!$C$1:$C$1001,,0))</f>
        <v>edacca3l@google.pl</v>
      </c>
      <c r="H131" s="2" t="str">
        <f>_xlfn.XLOOKUP(C131,customers!$A$1:$A$1001,customers!$G$1:$G$1001,,0)</f>
        <v>United States</v>
      </c>
      <c r="I131" t="str">
        <f>INDEX(products!$A$1:$G$49,MATCH(orders!$D131,products!$A$1:$A$49,0),MATCH(orders!I$1,products!$A$1:$G$1,0))</f>
        <v>Exc</v>
      </c>
      <c r="J131" t="str">
        <f t="shared" ref="J131:J194" si="4">IF(I131="Rob","Robusta",IF(I131="Exc","Excelsa",IF(I131="Ara","Arabica",IF(I131="Lib","Liberica",""))))</f>
        <v>Excelsa</v>
      </c>
      <c r="K131" t="str">
        <f>INDEX(products!$A$1:$G$49,MATCH(orders!$D131,products!$A$1:$A$49,0),MATCH(orders!K$1,products!$A$1:$G$1,0))</f>
        <v>D</v>
      </c>
      <c r="L131" t="str">
        <f t="shared" ref="L131:L194" si="5">IF(K131="L","Light",IF(K131="M","Medium",IF(K131="D","Dark","")))</f>
        <v>Dark</v>
      </c>
      <c r="M131" s="4">
        <f>INDEX(products!$A$1:$G$49,MATCH(orders!$D131,products!$A$1:$A$49,0),MATCH(orders!M$1,products!$A$1:$G$1,0))</f>
        <v>1</v>
      </c>
      <c r="N131" s="5">
        <f>INDEX(products!$A$1:$G$49,MATCH(orders!$D131,products!$A$1:$A$49,0),MATCH(orders!N$1,products!$A$1:$G$1,0))</f>
        <v>12.15</v>
      </c>
      <c r="O131" s="5">
        <f>N131*E131</f>
        <v>12.15</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IF(_xlfn.XLOOKUP(orders!C132,customers!$A$1:$A$1001,customers!$C$1:$C$1001,,0)=0,"No Email",_xlfn.XLOOKUP(orders!C132,customers!$A$1:$A$1001,customers!$C$1:$C$1001,,0))</f>
        <v>No Email</v>
      </c>
      <c r="H132" s="2" t="str">
        <f>_xlfn.XLOOKUP(C132,customers!$A$1:$A$1001,customers!$G$1:$G$1001,,0)</f>
        <v>Ireland</v>
      </c>
      <c r="I132" t="str">
        <f>INDEX(products!$A$1:$G$49,MATCH(orders!$D132,products!$A$1:$A$49,0),MATCH(orders!I$1,products!$A$1:$G$1,0))</f>
        <v>Ara</v>
      </c>
      <c r="J132" t="str">
        <f t="shared" si="4"/>
        <v>Arabica</v>
      </c>
      <c r="K132" t="str">
        <f>INDEX(products!$A$1:$G$49,MATCH(orders!$D132,products!$A$1:$A$49,0),MATCH(orders!K$1,products!$A$1:$G$1,0))</f>
        <v>L</v>
      </c>
      <c r="L132" t="str">
        <f t="shared" si="5"/>
        <v>Light</v>
      </c>
      <c r="M132" s="4">
        <f>INDEX(products!$A$1:$G$49,MATCH(orders!$D132,products!$A$1:$A$49,0),MATCH(orders!M$1,products!$A$1:$G$1,0))</f>
        <v>2.5</v>
      </c>
      <c r="N132" s="5">
        <f>INDEX(products!$A$1:$G$49,MATCH(orders!$D132,products!$A$1:$A$49,0),MATCH(orders!N$1,products!$A$1:$G$1,0))</f>
        <v>29.784999999999997</v>
      </c>
      <c r="O132" s="5">
        <f>N132*E132</f>
        <v>148.92499999999998</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IF(_xlfn.XLOOKUP(orders!C133,customers!$A$1:$A$1001,customers!$C$1:$C$1001,,0)=0,"No Email",_xlfn.XLOOKUP(orders!C133,customers!$A$1:$A$1001,customers!$C$1:$C$1001,,0))</f>
        <v>bhindsberg3n@blogs.com</v>
      </c>
      <c r="H133" s="2" t="str">
        <f>_xlfn.XLOOKUP(C133,customers!$A$1:$A$1001,customers!$G$1:$G$1001,,0)</f>
        <v>United States</v>
      </c>
      <c r="I133" t="str">
        <f>INDEX(products!$A$1:$G$49,MATCH(orders!$D133,products!$A$1:$A$49,0),MATCH(orders!I$1,products!$A$1:$G$1,0))</f>
        <v>Exc</v>
      </c>
      <c r="J133" t="str">
        <f t="shared" si="4"/>
        <v>Excelsa</v>
      </c>
      <c r="K133" t="str">
        <f>INDEX(products!$A$1:$G$49,MATCH(orders!$D133,products!$A$1:$A$49,0),MATCH(orders!K$1,products!$A$1:$G$1,0))</f>
        <v>D</v>
      </c>
      <c r="L133" t="str">
        <f t="shared" si="5"/>
        <v>Dark</v>
      </c>
      <c r="M133" s="4">
        <f>INDEX(products!$A$1:$G$49,MATCH(orders!$D133,products!$A$1:$A$49,0),MATCH(orders!M$1,products!$A$1:$G$1,0))</f>
        <v>0.5</v>
      </c>
      <c r="N133" s="5">
        <f>INDEX(products!$A$1:$G$49,MATCH(orders!$D133,products!$A$1:$A$49,0),MATCH(orders!N$1,products!$A$1:$G$1,0))</f>
        <v>7.29</v>
      </c>
      <c r="O133" s="5">
        <f>N133*E133</f>
        <v>14.58</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IF(_xlfn.XLOOKUP(orders!C134,customers!$A$1:$A$1001,customers!$C$1:$C$1001,,0)=0,"No Email",_xlfn.XLOOKUP(orders!C134,customers!$A$1:$A$1001,customers!$C$1:$C$1001,,0))</f>
        <v>orobins3o@salon.com</v>
      </c>
      <c r="H134" s="2" t="str">
        <f>_xlfn.XLOOKUP(C134,customers!$A$1:$A$1001,customers!$G$1:$G$1001,,0)</f>
        <v>United States</v>
      </c>
      <c r="I134" t="str">
        <f>INDEX(products!$A$1:$G$49,MATCH(orders!$D134,products!$A$1:$A$49,0),MATCH(orders!I$1,products!$A$1:$G$1,0))</f>
        <v>Ara</v>
      </c>
      <c r="J134" t="str">
        <f t="shared" si="4"/>
        <v>Arabica</v>
      </c>
      <c r="K134" t="str">
        <f>INDEX(products!$A$1:$G$49,MATCH(orders!$D134,products!$A$1:$A$49,0),MATCH(orders!K$1,products!$A$1:$G$1,0))</f>
        <v>L</v>
      </c>
      <c r="L134" t="str">
        <f t="shared" si="5"/>
        <v>Light</v>
      </c>
      <c r="M134" s="4">
        <f>INDEX(products!$A$1:$G$49,MATCH(orders!$D134,products!$A$1:$A$49,0),MATCH(orders!M$1,products!$A$1:$G$1,0))</f>
        <v>2.5</v>
      </c>
      <c r="N134" s="5">
        <f>INDEX(products!$A$1:$G$49,MATCH(orders!$D134,products!$A$1:$A$49,0),MATCH(orders!N$1,products!$A$1:$G$1,0))</f>
        <v>29.784999999999997</v>
      </c>
      <c r="O134" s="5">
        <f>N134*E134</f>
        <v>148.92499999999998</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IF(_xlfn.XLOOKUP(orders!C135,customers!$A$1:$A$1001,customers!$C$1:$C$1001,,0)=0,"No Email",_xlfn.XLOOKUP(orders!C135,customers!$A$1:$A$1001,customers!$C$1:$C$1001,,0))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 t="shared" si="4"/>
        <v>Liberica</v>
      </c>
      <c r="K135" t="str">
        <f>INDEX(products!$A$1:$G$49,MATCH(orders!$D135,products!$A$1:$A$49,0),MATCH(orders!K$1,products!$A$1:$G$1,0))</f>
        <v>D</v>
      </c>
      <c r="L135" t="str">
        <f t="shared" si="5"/>
        <v>Dark</v>
      </c>
      <c r="M135" s="4">
        <f>INDEX(products!$A$1:$G$49,MATCH(orders!$D135,products!$A$1:$A$49,0),MATCH(orders!M$1,products!$A$1:$G$1,0))</f>
        <v>1</v>
      </c>
      <c r="N135" s="5">
        <f>INDEX(products!$A$1:$G$49,MATCH(orders!$D135,products!$A$1:$A$49,0),MATCH(orders!N$1,products!$A$1:$G$1,0))</f>
        <v>12.95</v>
      </c>
      <c r="O135" s="5">
        <f>N135*E135</f>
        <v>12.95</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IF(_xlfn.XLOOKUP(orders!C136,customers!$A$1:$A$1001,customers!$C$1:$C$1001,,0)=0,"No Email",_xlfn.XLOOKUP(orders!C136,customers!$A$1:$A$1001,customers!$C$1:$C$1001,,0))</f>
        <v>No Email</v>
      </c>
      <c r="H136" s="2" t="str">
        <f>_xlfn.XLOOKUP(C136,customers!$A$1:$A$1001,customers!$G$1:$G$1001,,0)</f>
        <v>United States</v>
      </c>
      <c r="I136" t="str">
        <f>INDEX(products!$A$1:$G$49,MATCH(orders!$D136,products!$A$1:$A$49,0),MATCH(orders!I$1,products!$A$1:$G$1,0))</f>
        <v>Exc</v>
      </c>
      <c r="J136" t="str">
        <f t="shared" si="4"/>
        <v>Excelsa</v>
      </c>
      <c r="K136" t="str">
        <f>INDEX(products!$A$1:$G$49,MATCH(orders!$D136,products!$A$1:$A$49,0),MATCH(orders!K$1,products!$A$1:$G$1,0))</f>
        <v>M</v>
      </c>
      <c r="L136" t="str">
        <f t="shared" si="5"/>
        <v>Medium</v>
      </c>
      <c r="M136" s="4">
        <f>INDEX(products!$A$1:$G$49,MATCH(orders!$D136,products!$A$1:$A$49,0),MATCH(orders!M$1,products!$A$1:$G$1,0))</f>
        <v>2.5</v>
      </c>
      <c r="N136" s="5">
        <f>INDEX(products!$A$1:$G$49,MATCH(orders!$D136,products!$A$1:$A$49,0),MATCH(orders!N$1,products!$A$1:$G$1,0))</f>
        <v>31.624999999999996</v>
      </c>
      <c r="O136" s="5">
        <f>N136*E136</f>
        <v>94.874999999999986</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IF(_xlfn.XLOOKUP(orders!C137,customers!$A$1:$A$1001,customers!$C$1:$C$1001,,0)=0,"No Email",_xlfn.XLOOKUP(orders!C137,customers!$A$1:$A$1001,customers!$C$1:$C$1001,,0))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 t="shared" si="4"/>
        <v>Arabica</v>
      </c>
      <c r="K137" t="str">
        <f>INDEX(products!$A$1:$G$49,MATCH(orders!$D137,products!$A$1:$A$49,0),MATCH(orders!K$1,products!$A$1:$G$1,0))</f>
        <v>L</v>
      </c>
      <c r="L137" t="str">
        <f t="shared" si="5"/>
        <v>Light</v>
      </c>
      <c r="M137" s="4">
        <f>INDEX(products!$A$1:$G$49,MATCH(orders!$D137,products!$A$1:$A$49,0),MATCH(orders!M$1,products!$A$1:$G$1,0))</f>
        <v>0.5</v>
      </c>
      <c r="N137" s="5">
        <f>INDEX(products!$A$1:$G$49,MATCH(orders!$D137,products!$A$1:$A$49,0),MATCH(orders!N$1,products!$A$1:$G$1,0))</f>
        <v>7.77</v>
      </c>
      <c r="O137" s="5">
        <f>N137*E137</f>
        <v>38.849999999999994</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IF(_xlfn.XLOOKUP(orders!C138,customers!$A$1:$A$1001,customers!$C$1:$C$1001,,0)=0,"No Email",_xlfn.XLOOKUP(orders!C138,customers!$A$1:$A$1001,customers!$C$1:$C$1001,,0))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 t="shared" si="4"/>
        <v>Arabica</v>
      </c>
      <c r="K138" t="str">
        <f>INDEX(products!$A$1:$G$49,MATCH(orders!$D138,products!$A$1:$A$49,0),MATCH(orders!K$1,products!$A$1:$G$1,0))</f>
        <v>D</v>
      </c>
      <c r="L138" t="str">
        <f t="shared" si="5"/>
        <v>Dark</v>
      </c>
      <c r="M138" s="4">
        <f>INDEX(products!$A$1:$G$49,MATCH(orders!$D138,products!$A$1:$A$49,0),MATCH(orders!M$1,products!$A$1:$G$1,0))</f>
        <v>0.2</v>
      </c>
      <c r="N138" s="5">
        <f>INDEX(products!$A$1:$G$49,MATCH(orders!$D138,products!$A$1:$A$49,0),MATCH(orders!N$1,products!$A$1:$G$1,0))</f>
        <v>2.9849999999999999</v>
      </c>
      <c r="O138" s="5">
        <f>N138*E138</f>
        <v>11.94</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IF(_xlfn.XLOOKUP(orders!C139,customers!$A$1:$A$1001,customers!$C$1:$C$1001,,0)=0,"No Email",_xlfn.XLOOKUP(orders!C139,customers!$A$1:$A$1001,customers!$C$1:$C$1001,,0))</f>
        <v>No Email</v>
      </c>
      <c r="H139" s="2" t="str">
        <f>_xlfn.XLOOKUP(C139,customers!$A$1:$A$1001,customers!$G$1:$G$1001,,0)</f>
        <v>Ireland</v>
      </c>
      <c r="I139" t="str">
        <f>INDEX(products!$A$1:$G$49,MATCH(orders!$D139,products!$A$1:$A$49,0),MATCH(orders!I$1,products!$A$1:$G$1,0))</f>
        <v>Exc</v>
      </c>
      <c r="J139" t="str">
        <f t="shared" si="4"/>
        <v>Excelsa</v>
      </c>
      <c r="K139" t="str">
        <f>INDEX(products!$A$1:$G$49,MATCH(orders!$D139,products!$A$1:$A$49,0),MATCH(orders!K$1,products!$A$1:$G$1,0))</f>
        <v>L</v>
      </c>
      <c r="L139" t="str">
        <f t="shared" si="5"/>
        <v>Light</v>
      </c>
      <c r="M139" s="4">
        <f>INDEX(products!$A$1:$G$49,MATCH(orders!$D139,products!$A$1:$A$49,0),MATCH(orders!M$1,products!$A$1:$G$1,0))</f>
        <v>2.5</v>
      </c>
      <c r="N139" s="5">
        <f>INDEX(products!$A$1:$G$49,MATCH(orders!$D139,products!$A$1:$A$49,0),MATCH(orders!N$1,products!$A$1:$G$1,0))</f>
        <v>34.154999999999994</v>
      </c>
      <c r="O139" s="5">
        <f>N139*E139</f>
        <v>102.46499999999997</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IF(_xlfn.XLOOKUP(orders!C140,customers!$A$1:$A$1001,customers!$C$1:$C$1001,,0)=0,"No Email",_xlfn.XLOOKUP(orders!C140,customers!$A$1:$A$1001,customers!$C$1:$C$1001,,0))</f>
        <v>No Email</v>
      </c>
      <c r="H140" s="2" t="str">
        <f>_xlfn.XLOOKUP(C140,customers!$A$1:$A$1001,customers!$G$1:$G$1001,,0)</f>
        <v>United States</v>
      </c>
      <c r="I140" t="str">
        <f>INDEX(products!$A$1:$G$49,MATCH(orders!$D140,products!$A$1:$A$49,0),MATCH(orders!I$1,products!$A$1:$G$1,0))</f>
        <v>Exc</v>
      </c>
      <c r="J140" t="str">
        <f t="shared" si="4"/>
        <v>Excelsa</v>
      </c>
      <c r="K140" t="str">
        <f>INDEX(products!$A$1:$G$49,MATCH(orders!$D140,products!$A$1:$A$49,0),MATCH(orders!K$1,products!$A$1:$G$1,0))</f>
        <v>D</v>
      </c>
      <c r="L140" t="str">
        <f t="shared" si="5"/>
        <v>Dark</v>
      </c>
      <c r="M140" s="4">
        <f>INDEX(products!$A$1:$G$49,MATCH(orders!$D140,products!$A$1:$A$49,0),MATCH(orders!M$1,products!$A$1:$G$1,0))</f>
        <v>1</v>
      </c>
      <c r="N140" s="5">
        <f>INDEX(products!$A$1:$G$49,MATCH(orders!$D140,products!$A$1:$A$49,0),MATCH(orders!N$1,products!$A$1:$G$1,0))</f>
        <v>12.15</v>
      </c>
      <c r="O140" s="5">
        <f>N140*E140</f>
        <v>48.6</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IF(_xlfn.XLOOKUP(orders!C141,customers!$A$1:$A$1001,customers!$C$1:$C$1001,,0)=0,"No Email",_xlfn.XLOOKUP(orders!C141,customers!$A$1:$A$1001,customers!$C$1:$C$1001,,0))</f>
        <v>No Email</v>
      </c>
      <c r="H141" s="2" t="str">
        <f>_xlfn.XLOOKUP(C141,customers!$A$1:$A$1001,customers!$G$1:$G$1001,,0)</f>
        <v>United States</v>
      </c>
      <c r="I141" t="str">
        <f>INDEX(products!$A$1:$G$49,MATCH(orders!$D141,products!$A$1:$A$49,0),MATCH(orders!I$1,products!$A$1:$G$1,0))</f>
        <v>Lib</v>
      </c>
      <c r="J141" t="str">
        <f t="shared" si="4"/>
        <v>Liberica</v>
      </c>
      <c r="K141" t="str">
        <f>INDEX(products!$A$1:$G$49,MATCH(orders!$D141,products!$A$1:$A$49,0),MATCH(orders!K$1,products!$A$1:$G$1,0))</f>
        <v>D</v>
      </c>
      <c r="L141" t="str">
        <f t="shared" si="5"/>
        <v>Dark</v>
      </c>
      <c r="M141" s="4">
        <f>INDEX(products!$A$1:$G$49,MATCH(orders!$D141,products!$A$1:$A$49,0),MATCH(orders!M$1,products!$A$1:$G$1,0))</f>
        <v>1</v>
      </c>
      <c r="N141" s="5">
        <f>INDEX(products!$A$1:$G$49,MATCH(orders!$D141,products!$A$1:$A$49,0),MATCH(orders!N$1,products!$A$1:$G$1,0))</f>
        <v>12.95</v>
      </c>
      <c r="O141" s="5">
        <f>N141*E141</f>
        <v>77.699999999999989</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IF(_xlfn.XLOOKUP(orders!C142,customers!$A$1:$A$1001,customers!$C$1:$C$1001,,0)=0,"No Email",_xlfn.XLOOKUP(orders!C142,customers!$A$1:$A$1001,customers!$C$1:$C$1001,,0))</f>
        <v>vkundt3w@bigcartel.com</v>
      </c>
      <c r="H142" s="2" t="str">
        <f>_xlfn.XLOOKUP(C142,customers!$A$1:$A$1001,customers!$G$1:$G$1001,,0)</f>
        <v>Ireland</v>
      </c>
      <c r="I142" t="str">
        <f>INDEX(products!$A$1:$G$49,MATCH(orders!$D142,products!$A$1:$A$49,0),MATCH(orders!I$1,products!$A$1:$G$1,0))</f>
        <v>Lib</v>
      </c>
      <c r="J142" t="str">
        <f t="shared" si="4"/>
        <v>Liberica</v>
      </c>
      <c r="K142" t="str">
        <f>INDEX(products!$A$1:$G$49,MATCH(orders!$D142,products!$A$1:$A$49,0),MATCH(orders!K$1,products!$A$1:$G$1,0))</f>
        <v>D</v>
      </c>
      <c r="L142" t="str">
        <f t="shared" si="5"/>
        <v>Dark</v>
      </c>
      <c r="M142" s="4">
        <f>INDEX(products!$A$1:$G$49,MATCH(orders!$D142,products!$A$1:$A$49,0),MATCH(orders!M$1,products!$A$1:$G$1,0))</f>
        <v>2.5</v>
      </c>
      <c r="N142" s="5">
        <f>INDEX(products!$A$1:$G$49,MATCH(orders!$D142,products!$A$1:$A$49,0),MATCH(orders!N$1,products!$A$1:$G$1,0))</f>
        <v>29.784999999999997</v>
      </c>
      <c r="O142" s="5">
        <f>N142*E142</f>
        <v>29.784999999999997</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IF(_xlfn.XLOOKUP(orders!C143,customers!$A$1:$A$1001,customers!$C$1:$C$1001,,0)=0,"No Email",_xlfn.XLOOKUP(orders!C143,customers!$A$1:$A$1001,customers!$C$1:$C$1001,,0))</f>
        <v>bbett3x@google.de</v>
      </c>
      <c r="H143" s="2" t="str">
        <f>_xlfn.XLOOKUP(C143,customers!$A$1:$A$1001,customers!$G$1:$G$1001,,0)</f>
        <v>United States</v>
      </c>
      <c r="I143" t="str">
        <f>INDEX(products!$A$1:$G$49,MATCH(orders!$D143,products!$A$1:$A$49,0),MATCH(orders!I$1,products!$A$1:$G$1,0))</f>
        <v>Ara</v>
      </c>
      <c r="J143" t="str">
        <f t="shared" si="4"/>
        <v>Arabica</v>
      </c>
      <c r="K143" t="str">
        <f>INDEX(products!$A$1:$G$49,MATCH(orders!$D143,products!$A$1:$A$49,0),MATCH(orders!K$1,products!$A$1:$G$1,0))</f>
        <v>L</v>
      </c>
      <c r="L143" t="str">
        <f t="shared" si="5"/>
        <v>Light</v>
      </c>
      <c r="M143" s="4">
        <f>INDEX(products!$A$1:$G$49,MATCH(orders!$D143,products!$A$1:$A$49,0),MATCH(orders!M$1,products!$A$1:$G$1,0))</f>
        <v>0.2</v>
      </c>
      <c r="N143" s="5">
        <f>INDEX(products!$A$1:$G$49,MATCH(orders!$D143,products!$A$1:$A$49,0),MATCH(orders!N$1,products!$A$1:$G$1,0))</f>
        <v>3.8849999999999998</v>
      </c>
      <c r="O143" s="5">
        <f>N143*E143</f>
        <v>15.54</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IF(_xlfn.XLOOKUP(orders!C144,customers!$A$1:$A$1001,customers!$C$1:$C$1001,,0)=0,"No Email",_xlfn.XLOOKUP(orders!C144,customers!$A$1:$A$1001,customers!$C$1:$C$1001,,0))</f>
        <v>No Email</v>
      </c>
      <c r="H144" s="2" t="str">
        <f>_xlfn.XLOOKUP(C144,customers!$A$1:$A$1001,customers!$G$1:$G$1001,,0)</f>
        <v>Ireland</v>
      </c>
      <c r="I144" t="str">
        <f>INDEX(products!$A$1:$G$49,MATCH(orders!$D144,products!$A$1:$A$49,0),MATCH(orders!I$1,products!$A$1:$G$1,0))</f>
        <v>Exc</v>
      </c>
      <c r="J144" t="str">
        <f t="shared" si="4"/>
        <v>Excelsa</v>
      </c>
      <c r="K144" t="str">
        <f>INDEX(products!$A$1:$G$49,MATCH(orders!$D144,products!$A$1:$A$49,0),MATCH(orders!K$1,products!$A$1:$G$1,0))</f>
        <v>L</v>
      </c>
      <c r="L144" t="str">
        <f t="shared" si="5"/>
        <v>Light</v>
      </c>
      <c r="M144" s="4">
        <f>INDEX(products!$A$1:$G$49,MATCH(orders!$D144,products!$A$1:$A$49,0),MATCH(orders!M$1,products!$A$1:$G$1,0))</f>
        <v>2.5</v>
      </c>
      <c r="N144" s="5">
        <f>INDEX(products!$A$1:$G$49,MATCH(orders!$D144,products!$A$1:$A$49,0),MATCH(orders!N$1,products!$A$1:$G$1,0))</f>
        <v>34.154999999999994</v>
      </c>
      <c r="O144" s="5">
        <f>N144*E144</f>
        <v>136.61999999999998</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IF(_xlfn.XLOOKUP(orders!C145,customers!$A$1:$A$1001,customers!$C$1:$C$1001,,0)=0,"No Email",_xlfn.XLOOKUP(orders!C145,customers!$A$1:$A$1001,customers!$C$1:$C$1001,,0))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 t="shared" si="4"/>
        <v>Liberica</v>
      </c>
      <c r="K145" t="str">
        <f>INDEX(products!$A$1:$G$49,MATCH(orders!$D145,products!$A$1:$A$49,0),MATCH(orders!K$1,products!$A$1:$G$1,0))</f>
        <v>M</v>
      </c>
      <c r="L145" t="str">
        <f t="shared" si="5"/>
        <v>Medium</v>
      </c>
      <c r="M145" s="4">
        <f>INDEX(products!$A$1:$G$49,MATCH(orders!$D145,products!$A$1:$A$49,0),MATCH(orders!M$1,products!$A$1:$G$1,0))</f>
        <v>0.5</v>
      </c>
      <c r="N145" s="5">
        <f>INDEX(products!$A$1:$G$49,MATCH(orders!$D145,products!$A$1:$A$49,0),MATCH(orders!N$1,products!$A$1:$G$1,0))</f>
        <v>8.73</v>
      </c>
      <c r="O145" s="5">
        <f>N145*E145</f>
        <v>17.46</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IF(_xlfn.XLOOKUP(orders!C146,customers!$A$1:$A$1001,customers!$C$1:$C$1001,,0)=0,"No Email",_xlfn.XLOOKUP(orders!C146,customers!$A$1:$A$1001,customers!$C$1:$C$1001,,0))</f>
        <v>wkeyse40@apple.com</v>
      </c>
      <c r="H146" s="2" t="str">
        <f>_xlfn.XLOOKUP(C146,customers!$A$1:$A$1001,customers!$G$1:$G$1001,,0)</f>
        <v>United States</v>
      </c>
      <c r="I146" t="str">
        <f>INDEX(products!$A$1:$G$49,MATCH(orders!$D146,products!$A$1:$A$49,0),MATCH(orders!I$1,products!$A$1:$G$1,0))</f>
        <v>Exc</v>
      </c>
      <c r="J146" t="str">
        <f t="shared" si="4"/>
        <v>Excelsa</v>
      </c>
      <c r="K146" t="str">
        <f>INDEX(products!$A$1:$G$49,MATCH(orders!$D146,products!$A$1:$A$49,0),MATCH(orders!K$1,products!$A$1:$G$1,0))</f>
        <v>L</v>
      </c>
      <c r="L146" t="str">
        <f t="shared" si="5"/>
        <v>Light</v>
      </c>
      <c r="M146" s="4">
        <f>INDEX(products!$A$1:$G$49,MATCH(orders!$D146,products!$A$1:$A$49,0),MATCH(orders!M$1,products!$A$1:$G$1,0))</f>
        <v>2.5</v>
      </c>
      <c r="N146" s="5">
        <f>INDEX(products!$A$1:$G$49,MATCH(orders!$D146,products!$A$1:$A$49,0),MATCH(orders!N$1,products!$A$1:$G$1,0))</f>
        <v>34.154999999999994</v>
      </c>
      <c r="O146" s="5">
        <f>N146*E146</f>
        <v>68.309999999999988</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IF(_xlfn.XLOOKUP(orders!C147,customers!$A$1:$A$1001,customers!$C$1:$C$1001,,0)=0,"No Email",_xlfn.XLOOKUP(orders!C147,customers!$A$1:$A$1001,customers!$C$1:$C$1001,,0))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 t="shared" si="4"/>
        <v>Liberica</v>
      </c>
      <c r="K147" t="str">
        <f>INDEX(products!$A$1:$G$49,MATCH(orders!$D147,products!$A$1:$A$49,0),MATCH(orders!K$1,products!$A$1:$G$1,0))</f>
        <v>M</v>
      </c>
      <c r="L147" t="str">
        <f t="shared" si="5"/>
        <v>Medium</v>
      </c>
      <c r="M147" s="4">
        <f>INDEX(products!$A$1:$G$49,MATCH(orders!$D147,products!$A$1:$A$49,0),MATCH(orders!M$1,products!$A$1:$G$1,0))</f>
        <v>0.2</v>
      </c>
      <c r="N147" s="5">
        <f>INDEX(products!$A$1:$G$49,MATCH(orders!$D147,products!$A$1:$A$49,0),MATCH(orders!N$1,products!$A$1:$G$1,0))</f>
        <v>4.3650000000000002</v>
      </c>
      <c r="O147" s="5">
        <f>N147*E147</f>
        <v>17.46</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IF(_xlfn.XLOOKUP(orders!C148,customers!$A$1:$A$1001,customers!$C$1:$C$1001,,0)=0,"No Email",_xlfn.XLOOKUP(orders!C148,customers!$A$1:$A$1001,customers!$C$1:$C$1001,,0))</f>
        <v>lfrancisco42@fema.gov</v>
      </c>
      <c r="H148" s="2" t="str">
        <f>_xlfn.XLOOKUP(C148,customers!$A$1:$A$1001,customers!$G$1:$G$1001,,0)</f>
        <v>United States</v>
      </c>
      <c r="I148" t="str">
        <f>INDEX(products!$A$1:$G$49,MATCH(orders!$D148,products!$A$1:$A$49,0),MATCH(orders!I$1,products!$A$1:$G$1,0))</f>
        <v>Lib</v>
      </c>
      <c r="J148" t="str">
        <f t="shared" si="4"/>
        <v>Liberica</v>
      </c>
      <c r="K148" t="str">
        <f>INDEX(products!$A$1:$G$49,MATCH(orders!$D148,products!$A$1:$A$49,0),MATCH(orders!K$1,products!$A$1:$G$1,0))</f>
        <v>M</v>
      </c>
      <c r="L148" t="str">
        <f t="shared" si="5"/>
        <v>Medium</v>
      </c>
      <c r="M148" s="4">
        <f>INDEX(products!$A$1:$G$49,MATCH(orders!$D148,products!$A$1:$A$49,0),MATCH(orders!M$1,products!$A$1:$G$1,0))</f>
        <v>1</v>
      </c>
      <c r="N148" s="5">
        <f>INDEX(products!$A$1:$G$49,MATCH(orders!$D148,products!$A$1:$A$49,0),MATCH(orders!N$1,products!$A$1:$G$1,0))</f>
        <v>14.55</v>
      </c>
      <c r="O148" s="5">
        <f>N148*E148</f>
        <v>43.650000000000006</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IF(_xlfn.XLOOKUP(orders!C149,customers!$A$1:$A$1001,customers!$C$1:$C$1001,,0)=0,"No Email",_xlfn.XLOOKUP(orders!C149,customers!$A$1:$A$1001,customers!$C$1:$C$1001,,0))</f>
        <v>lfrancisco42@fema.gov</v>
      </c>
      <c r="H149" s="2" t="str">
        <f>_xlfn.XLOOKUP(C149,customers!$A$1:$A$1001,customers!$G$1:$G$1001,,0)</f>
        <v>United States</v>
      </c>
      <c r="I149" t="str">
        <f>INDEX(products!$A$1:$G$49,MATCH(orders!$D149,products!$A$1:$A$49,0),MATCH(orders!I$1,products!$A$1:$G$1,0))</f>
        <v>Exc</v>
      </c>
      <c r="J149" t="str">
        <f t="shared" si="4"/>
        <v>Excelsa</v>
      </c>
      <c r="K149" t="str">
        <f>INDEX(products!$A$1:$G$49,MATCH(orders!$D149,products!$A$1:$A$49,0),MATCH(orders!K$1,products!$A$1:$G$1,0))</f>
        <v>M</v>
      </c>
      <c r="L149" t="str">
        <f t="shared" si="5"/>
        <v>Medium</v>
      </c>
      <c r="M149" s="4">
        <f>INDEX(products!$A$1:$G$49,MATCH(orders!$D149,products!$A$1:$A$49,0),MATCH(orders!M$1,products!$A$1:$G$1,0))</f>
        <v>1</v>
      </c>
      <c r="N149" s="5">
        <f>INDEX(products!$A$1:$G$49,MATCH(orders!$D149,products!$A$1:$A$49,0),MATCH(orders!N$1,products!$A$1:$G$1,0))</f>
        <v>13.75</v>
      </c>
      <c r="O149" s="5">
        <f>N149*E149</f>
        <v>27.5</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IF(_xlfn.XLOOKUP(orders!C150,customers!$A$1:$A$1001,customers!$C$1:$C$1001,,0)=0,"No Email",_xlfn.XLOOKUP(orders!C150,customers!$A$1:$A$1001,customers!$C$1:$C$1001,,0))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 t="shared" si="4"/>
        <v>Excelsa</v>
      </c>
      <c r="K150" t="str">
        <f>INDEX(products!$A$1:$G$49,MATCH(orders!$D150,products!$A$1:$A$49,0),MATCH(orders!K$1,products!$A$1:$G$1,0))</f>
        <v>D</v>
      </c>
      <c r="L150" t="str">
        <f t="shared" si="5"/>
        <v>Dark</v>
      </c>
      <c r="M150" s="4">
        <f>INDEX(products!$A$1:$G$49,MATCH(orders!$D150,products!$A$1:$A$49,0),MATCH(orders!M$1,products!$A$1:$G$1,0))</f>
        <v>0.2</v>
      </c>
      <c r="N150" s="5">
        <f>INDEX(products!$A$1:$G$49,MATCH(orders!$D150,products!$A$1:$A$49,0),MATCH(orders!N$1,products!$A$1:$G$1,0))</f>
        <v>3.645</v>
      </c>
      <c r="O150" s="5">
        <f>N150*E150</f>
        <v>18.225000000000001</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IF(_xlfn.XLOOKUP(orders!C151,customers!$A$1:$A$1001,customers!$C$1:$C$1001,,0)=0,"No Email",_xlfn.XLOOKUP(orders!C151,customers!$A$1:$A$1001,customers!$C$1:$C$1001,,0))</f>
        <v>No Email</v>
      </c>
      <c r="H151" s="2" t="str">
        <f>_xlfn.XLOOKUP(C151,customers!$A$1:$A$1001,customers!$G$1:$G$1001,,0)</f>
        <v>United States</v>
      </c>
      <c r="I151" t="str">
        <f>INDEX(products!$A$1:$G$49,MATCH(orders!$D151,products!$A$1:$A$49,0),MATCH(orders!I$1,products!$A$1:$G$1,0))</f>
        <v>Ara</v>
      </c>
      <c r="J151" t="str">
        <f t="shared" si="4"/>
        <v>Arabica</v>
      </c>
      <c r="K151" t="str">
        <f>INDEX(products!$A$1:$G$49,MATCH(orders!$D151,products!$A$1:$A$49,0),MATCH(orders!K$1,products!$A$1:$G$1,0))</f>
        <v>M</v>
      </c>
      <c r="L151" t="str">
        <f t="shared" si="5"/>
        <v>Medium</v>
      </c>
      <c r="M151" s="4">
        <f>INDEX(products!$A$1:$G$49,MATCH(orders!$D151,products!$A$1:$A$49,0),MATCH(orders!M$1,products!$A$1:$G$1,0))</f>
        <v>2.5</v>
      </c>
      <c r="N151" s="5">
        <f>INDEX(products!$A$1:$G$49,MATCH(orders!$D151,products!$A$1:$A$49,0),MATCH(orders!N$1,products!$A$1:$G$1,0))</f>
        <v>25.874999999999996</v>
      </c>
      <c r="O151" s="5">
        <f>N151*E151</f>
        <v>51.749999999999993</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IF(_xlfn.XLOOKUP(orders!C152,customers!$A$1:$A$1001,customers!$C$1:$C$1001,,0)=0,"No Email",_xlfn.XLOOKUP(orders!C152,customers!$A$1:$A$1001,customers!$C$1:$C$1001,,0))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 t="shared" si="4"/>
        <v>Liberica</v>
      </c>
      <c r="K152" t="str">
        <f>INDEX(products!$A$1:$G$49,MATCH(orders!$D152,products!$A$1:$A$49,0),MATCH(orders!K$1,products!$A$1:$G$1,0))</f>
        <v>D</v>
      </c>
      <c r="L152" t="str">
        <f t="shared" si="5"/>
        <v>Dark</v>
      </c>
      <c r="M152" s="4">
        <f>INDEX(products!$A$1:$G$49,MATCH(orders!$D152,products!$A$1:$A$49,0),MATCH(orders!M$1,products!$A$1:$G$1,0))</f>
        <v>1</v>
      </c>
      <c r="N152" s="5">
        <f>INDEX(products!$A$1:$G$49,MATCH(orders!$D152,products!$A$1:$A$49,0),MATCH(orders!N$1,products!$A$1:$G$1,0))</f>
        <v>12.95</v>
      </c>
      <c r="O152" s="5">
        <f>N152*E152</f>
        <v>12.95</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IF(_xlfn.XLOOKUP(orders!C153,customers!$A$1:$A$1001,customers!$C$1:$C$1001,,0)=0,"No Email",_xlfn.XLOOKUP(orders!C153,customers!$A$1:$A$1001,customers!$C$1:$C$1001,,0))</f>
        <v>No Email</v>
      </c>
      <c r="H153" s="2" t="str">
        <f>_xlfn.XLOOKUP(C153,customers!$A$1:$A$1001,customers!$G$1:$G$1001,,0)</f>
        <v>United States</v>
      </c>
      <c r="I153" t="str">
        <f>INDEX(products!$A$1:$G$49,MATCH(orders!$D153,products!$A$1:$A$49,0),MATCH(orders!I$1,products!$A$1:$G$1,0))</f>
        <v>Ara</v>
      </c>
      <c r="J153" t="str">
        <f t="shared" si="4"/>
        <v>Arabica</v>
      </c>
      <c r="K153" t="str">
        <f>INDEX(products!$A$1:$G$49,MATCH(orders!$D153,products!$A$1:$A$49,0),MATCH(orders!K$1,products!$A$1:$G$1,0))</f>
        <v>M</v>
      </c>
      <c r="L153" t="str">
        <f t="shared" si="5"/>
        <v>Medium</v>
      </c>
      <c r="M153" s="4">
        <f>INDEX(products!$A$1:$G$49,MATCH(orders!$D153,products!$A$1:$A$49,0),MATCH(orders!M$1,products!$A$1:$G$1,0))</f>
        <v>1</v>
      </c>
      <c r="N153" s="5">
        <f>INDEX(products!$A$1:$G$49,MATCH(orders!$D153,products!$A$1:$A$49,0),MATCH(orders!N$1,products!$A$1:$G$1,0))</f>
        <v>11.25</v>
      </c>
      <c r="O153" s="5">
        <f>N153*E153</f>
        <v>33.75</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IF(_xlfn.XLOOKUP(orders!C154,customers!$A$1:$A$1001,customers!$C$1:$C$1001,,0)=0,"No Email",_xlfn.XLOOKUP(orders!C154,customers!$A$1:$A$1001,customers!$C$1:$C$1001,,0))</f>
        <v>bleffek48@ning.com</v>
      </c>
      <c r="H154" s="2" t="str">
        <f>_xlfn.XLOOKUP(C154,customers!$A$1:$A$1001,customers!$G$1:$G$1001,,0)</f>
        <v>United States</v>
      </c>
      <c r="I154" t="str">
        <f>INDEX(products!$A$1:$G$49,MATCH(orders!$D154,products!$A$1:$A$49,0),MATCH(orders!I$1,products!$A$1:$G$1,0))</f>
        <v>Rob</v>
      </c>
      <c r="J154" t="str">
        <f t="shared" si="4"/>
        <v>Robusta</v>
      </c>
      <c r="K154" t="str">
        <f>INDEX(products!$A$1:$G$49,MATCH(orders!$D154,products!$A$1:$A$49,0),MATCH(orders!K$1,products!$A$1:$G$1,0))</f>
        <v>M</v>
      </c>
      <c r="L154" t="str">
        <f t="shared" si="5"/>
        <v>Medium</v>
      </c>
      <c r="M154" s="4">
        <f>INDEX(products!$A$1:$G$49,MATCH(orders!$D154,products!$A$1:$A$49,0),MATCH(orders!M$1,products!$A$1:$G$1,0))</f>
        <v>2.5</v>
      </c>
      <c r="N154" s="5">
        <f>INDEX(products!$A$1:$G$49,MATCH(orders!$D154,products!$A$1:$A$49,0),MATCH(orders!N$1,products!$A$1:$G$1,0))</f>
        <v>22.884999999999998</v>
      </c>
      <c r="O154" s="5">
        <f>N154*E154</f>
        <v>68.655000000000001</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IF(_xlfn.XLOOKUP(orders!C155,customers!$A$1:$A$1001,customers!$C$1:$C$1001,,0)=0,"No Email",_xlfn.XLOOKUP(orders!C155,customers!$A$1:$A$1001,customers!$C$1:$C$1001,,0))</f>
        <v>No Email</v>
      </c>
      <c r="H155" s="2" t="str">
        <f>_xlfn.XLOOKUP(C155,customers!$A$1:$A$1001,customers!$G$1:$G$1001,,0)</f>
        <v>United States</v>
      </c>
      <c r="I155" t="str">
        <f>INDEX(products!$A$1:$G$49,MATCH(orders!$D155,products!$A$1:$A$49,0),MATCH(orders!I$1,products!$A$1:$G$1,0))</f>
        <v>Rob</v>
      </c>
      <c r="J155" t="str">
        <f t="shared" si="4"/>
        <v>Robusta</v>
      </c>
      <c r="K155" t="str">
        <f>INDEX(products!$A$1:$G$49,MATCH(orders!$D155,products!$A$1:$A$49,0),MATCH(orders!K$1,products!$A$1:$G$1,0))</f>
        <v>D</v>
      </c>
      <c r="L155" t="str">
        <f t="shared" si="5"/>
        <v>Dark</v>
      </c>
      <c r="M155" s="4">
        <f>INDEX(products!$A$1:$G$49,MATCH(orders!$D155,products!$A$1:$A$49,0),MATCH(orders!M$1,products!$A$1:$G$1,0))</f>
        <v>0.2</v>
      </c>
      <c r="N155" s="5">
        <f>INDEX(products!$A$1:$G$49,MATCH(orders!$D155,products!$A$1:$A$49,0),MATCH(orders!N$1,products!$A$1:$G$1,0))</f>
        <v>2.6849999999999996</v>
      </c>
      <c r="O155" s="5">
        <f>N155*E155</f>
        <v>2.6849999999999996</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IF(_xlfn.XLOOKUP(orders!C156,customers!$A$1:$A$1001,customers!$C$1:$C$1001,,0)=0,"No Email",_xlfn.XLOOKUP(orders!C156,customers!$A$1:$A$1001,customers!$C$1:$C$1001,,0))</f>
        <v>jpray4a@youtube.com</v>
      </c>
      <c r="H156" s="2" t="str">
        <f>_xlfn.XLOOKUP(C156,customers!$A$1:$A$1001,customers!$G$1:$G$1001,,0)</f>
        <v>United States</v>
      </c>
      <c r="I156" t="str">
        <f>INDEX(products!$A$1:$G$49,MATCH(orders!$D156,products!$A$1:$A$49,0),MATCH(orders!I$1,products!$A$1:$G$1,0))</f>
        <v>Ara</v>
      </c>
      <c r="J156" t="str">
        <f t="shared" si="4"/>
        <v>Arabica</v>
      </c>
      <c r="K156" t="str">
        <f>INDEX(products!$A$1:$G$49,MATCH(orders!$D156,products!$A$1:$A$49,0),MATCH(orders!K$1,products!$A$1:$G$1,0))</f>
        <v>D</v>
      </c>
      <c r="L156" t="str">
        <f t="shared" si="5"/>
        <v>Dark</v>
      </c>
      <c r="M156" s="4">
        <f>INDEX(products!$A$1:$G$49,MATCH(orders!$D156,products!$A$1:$A$49,0),MATCH(orders!M$1,products!$A$1:$G$1,0))</f>
        <v>2.5</v>
      </c>
      <c r="N156" s="5">
        <f>INDEX(products!$A$1:$G$49,MATCH(orders!$D156,products!$A$1:$A$49,0),MATCH(orders!N$1,products!$A$1:$G$1,0))</f>
        <v>22.884999999999998</v>
      </c>
      <c r="O156" s="5">
        <f>N156*E156</f>
        <v>114.42499999999998</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IF(_xlfn.XLOOKUP(orders!C157,customers!$A$1:$A$1001,customers!$C$1:$C$1001,,0)=0,"No Email",_xlfn.XLOOKUP(orders!C157,customers!$A$1:$A$1001,customers!$C$1:$C$1001,,0))</f>
        <v>gholborn4b@ow.ly</v>
      </c>
      <c r="H157" s="2" t="str">
        <f>_xlfn.XLOOKUP(C157,customers!$A$1:$A$1001,customers!$G$1:$G$1001,,0)</f>
        <v>United States</v>
      </c>
      <c r="I157" t="str">
        <f>INDEX(products!$A$1:$G$49,MATCH(orders!$D157,products!$A$1:$A$49,0),MATCH(orders!I$1,products!$A$1:$G$1,0))</f>
        <v>Ara</v>
      </c>
      <c r="J157" t="str">
        <f t="shared" si="4"/>
        <v>Arabica</v>
      </c>
      <c r="K157" t="str">
        <f>INDEX(products!$A$1:$G$49,MATCH(orders!$D157,products!$A$1:$A$49,0),MATCH(orders!K$1,products!$A$1:$G$1,0))</f>
        <v>M</v>
      </c>
      <c r="L157" t="str">
        <f t="shared" si="5"/>
        <v>Medium</v>
      </c>
      <c r="M157" s="4">
        <f>INDEX(products!$A$1:$G$49,MATCH(orders!$D157,products!$A$1:$A$49,0),MATCH(orders!M$1,products!$A$1:$G$1,0))</f>
        <v>2.5</v>
      </c>
      <c r="N157" s="5">
        <f>INDEX(products!$A$1:$G$49,MATCH(orders!$D157,products!$A$1:$A$49,0),MATCH(orders!N$1,products!$A$1:$G$1,0))</f>
        <v>25.874999999999996</v>
      </c>
      <c r="O157" s="5">
        <f>N157*E157</f>
        <v>155.24999999999997</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IF(_xlfn.XLOOKUP(orders!C158,customers!$A$1:$A$1001,customers!$C$1:$C$1001,,0)=0,"No Email",_xlfn.XLOOKUP(orders!C158,customers!$A$1:$A$1001,customers!$C$1:$C$1001,,0))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 t="shared" si="4"/>
        <v>Arabica</v>
      </c>
      <c r="K158" t="str">
        <f>INDEX(products!$A$1:$G$49,MATCH(orders!$D158,products!$A$1:$A$49,0),MATCH(orders!K$1,products!$A$1:$G$1,0))</f>
        <v>M</v>
      </c>
      <c r="L158" t="str">
        <f t="shared" si="5"/>
        <v>Medium</v>
      </c>
      <c r="M158" s="4">
        <f>INDEX(products!$A$1:$G$49,MATCH(orders!$D158,products!$A$1:$A$49,0),MATCH(orders!M$1,products!$A$1:$G$1,0))</f>
        <v>2.5</v>
      </c>
      <c r="N158" s="5">
        <f>INDEX(products!$A$1:$G$49,MATCH(orders!$D158,products!$A$1:$A$49,0),MATCH(orders!N$1,products!$A$1:$G$1,0))</f>
        <v>25.874999999999996</v>
      </c>
      <c r="O158" s="5">
        <f>N158*E158</f>
        <v>77.624999999999986</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IF(_xlfn.XLOOKUP(orders!C159,customers!$A$1:$A$1001,customers!$C$1:$C$1001,,0)=0,"No Email",_xlfn.XLOOKUP(orders!C159,customers!$A$1:$A$1001,customers!$C$1:$C$1001,,0))</f>
        <v>pyea4d@aol.com</v>
      </c>
      <c r="H159" s="2" t="str">
        <f>_xlfn.XLOOKUP(C159,customers!$A$1:$A$1001,customers!$G$1:$G$1001,,0)</f>
        <v>Ireland</v>
      </c>
      <c r="I159" t="str">
        <f>INDEX(products!$A$1:$G$49,MATCH(orders!$D159,products!$A$1:$A$49,0),MATCH(orders!I$1,products!$A$1:$G$1,0))</f>
        <v>Rob</v>
      </c>
      <c r="J159" t="str">
        <f t="shared" si="4"/>
        <v>Robusta</v>
      </c>
      <c r="K159" t="str">
        <f>INDEX(products!$A$1:$G$49,MATCH(orders!$D159,products!$A$1:$A$49,0),MATCH(orders!K$1,products!$A$1:$G$1,0))</f>
        <v>D</v>
      </c>
      <c r="L159" t="str">
        <f t="shared" si="5"/>
        <v>Dark</v>
      </c>
      <c r="M159" s="4">
        <f>INDEX(products!$A$1:$G$49,MATCH(orders!$D159,products!$A$1:$A$49,0),MATCH(orders!M$1,products!$A$1:$G$1,0))</f>
        <v>2.5</v>
      </c>
      <c r="N159" s="5">
        <f>INDEX(products!$A$1:$G$49,MATCH(orders!$D159,products!$A$1:$A$49,0),MATCH(orders!N$1,products!$A$1:$G$1,0))</f>
        <v>20.584999999999997</v>
      </c>
      <c r="O159" s="5">
        <f>N159*E159</f>
        <v>61.754999999999995</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IF(_xlfn.XLOOKUP(orders!C160,customers!$A$1:$A$1001,customers!$C$1:$C$1001,,0)=0,"No Email",_xlfn.XLOOKUP(orders!C160,customers!$A$1:$A$1001,customers!$C$1:$C$1001,,0))</f>
        <v>No Email</v>
      </c>
      <c r="H160" s="2" t="str">
        <f>_xlfn.XLOOKUP(C160,customers!$A$1:$A$1001,customers!$G$1:$G$1001,,0)</f>
        <v>United States</v>
      </c>
      <c r="I160" t="str">
        <f>INDEX(products!$A$1:$G$49,MATCH(orders!$D160,products!$A$1:$A$49,0),MATCH(orders!I$1,products!$A$1:$G$1,0))</f>
        <v>Rob</v>
      </c>
      <c r="J160" t="str">
        <f t="shared" si="4"/>
        <v>Robusta</v>
      </c>
      <c r="K160" t="str">
        <f>INDEX(products!$A$1:$G$49,MATCH(orders!$D160,products!$A$1:$A$49,0),MATCH(orders!K$1,products!$A$1:$G$1,0))</f>
        <v>D</v>
      </c>
      <c r="L160" t="str">
        <f t="shared" si="5"/>
        <v>Dark</v>
      </c>
      <c r="M160" s="4">
        <f>INDEX(products!$A$1:$G$49,MATCH(orders!$D160,products!$A$1:$A$49,0),MATCH(orders!M$1,products!$A$1:$G$1,0))</f>
        <v>2.5</v>
      </c>
      <c r="N160" s="5">
        <f>INDEX(products!$A$1:$G$49,MATCH(orders!$D160,products!$A$1:$A$49,0),MATCH(orders!N$1,products!$A$1:$G$1,0))</f>
        <v>20.584999999999997</v>
      </c>
      <c r="O160" s="5">
        <f>N160*E160</f>
        <v>123.50999999999999</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IF(_xlfn.XLOOKUP(orders!C161,customers!$A$1:$A$1001,customers!$C$1:$C$1001,,0)=0,"No Email",_xlfn.XLOOKUP(orders!C161,customers!$A$1:$A$1001,customers!$C$1:$C$1001,,0))</f>
        <v>No Email</v>
      </c>
      <c r="H161" s="2" t="str">
        <f>_xlfn.XLOOKUP(C161,customers!$A$1:$A$1001,customers!$G$1:$G$1001,,0)</f>
        <v>United States</v>
      </c>
      <c r="I161" t="str">
        <f>INDEX(products!$A$1:$G$49,MATCH(orders!$D161,products!$A$1:$A$49,0),MATCH(orders!I$1,products!$A$1:$G$1,0))</f>
        <v>Lib</v>
      </c>
      <c r="J161" t="str">
        <f t="shared" si="4"/>
        <v>Liberica</v>
      </c>
      <c r="K161" t="str">
        <f>INDEX(products!$A$1:$G$49,MATCH(orders!$D161,products!$A$1:$A$49,0),MATCH(orders!K$1,products!$A$1:$G$1,0))</f>
        <v>L</v>
      </c>
      <c r="L161" t="str">
        <f t="shared" si="5"/>
        <v>Light</v>
      </c>
      <c r="M161" s="4">
        <f>INDEX(products!$A$1:$G$49,MATCH(orders!$D161,products!$A$1:$A$49,0),MATCH(orders!M$1,products!$A$1:$G$1,0))</f>
        <v>2.5</v>
      </c>
      <c r="N161" s="5">
        <f>INDEX(products!$A$1:$G$49,MATCH(orders!$D161,products!$A$1:$A$49,0),MATCH(orders!N$1,products!$A$1:$G$1,0))</f>
        <v>36.454999999999998</v>
      </c>
      <c r="O161" s="5">
        <f>N161*E161</f>
        <v>218.73</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IF(_xlfn.XLOOKUP(orders!C162,customers!$A$1:$A$1001,customers!$C$1:$C$1001,,0)=0,"No Email",_xlfn.XLOOKUP(orders!C162,customers!$A$1:$A$1001,customers!$C$1:$C$1001,,0))</f>
        <v>kswede4g@addthis.com</v>
      </c>
      <c r="H162" s="2" t="str">
        <f>_xlfn.XLOOKUP(C162,customers!$A$1:$A$1001,customers!$G$1:$G$1001,,0)</f>
        <v>United States</v>
      </c>
      <c r="I162" t="str">
        <f>INDEX(products!$A$1:$G$49,MATCH(orders!$D162,products!$A$1:$A$49,0),MATCH(orders!I$1,products!$A$1:$G$1,0))</f>
        <v>Exc</v>
      </c>
      <c r="J162" t="str">
        <f t="shared" si="4"/>
        <v>Excelsa</v>
      </c>
      <c r="K162" t="str">
        <f>INDEX(products!$A$1:$G$49,MATCH(orders!$D162,products!$A$1:$A$49,0),MATCH(orders!K$1,products!$A$1:$G$1,0))</f>
        <v>M</v>
      </c>
      <c r="L162" t="str">
        <f t="shared" si="5"/>
        <v>Medium</v>
      </c>
      <c r="M162" s="4">
        <f>INDEX(products!$A$1:$G$49,MATCH(orders!$D162,products!$A$1:$A$49,0),MATCH(orders!M$1,products!$A$1:$G$1,0))</f>
        <v>0.5</v>
      </c>
      <c r="N162" s="5">
        <f>INDEX(products!$A$1:$G$49,MATCH(orders!$D162,products!$A$1:$A$49,0),MATCH(orders!N$1,products!$A$1:$G$1,0))</f>
        <v>8.25</v>
      </c>
      <c r="O162" s="5">
        <f>N162*E162</f>
        <v>33</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IF(_xlfn.XLOOKUP(orders!C163,customers!$A$1:$A$1001,customers!$C$1:$C$1001,,0)=0,"No Email",_xlfn.XLOOKUP(orders!C163,customers!$A$1:$A$1001,customers!$C$1:$C$1001,,0))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 t="shared" si="4"/>
        <v>Arabica</v>
      </c>
      <c r="K163" t="str">
        <f>INDEX(products!$A$1:$G$49,MATCH(orders!$D163,products!$A$1:$A$49,0),MATCH(orders!K$1,products!$A$1:$G$1,0))</f>
        <v>L</v>
      </c>
      <c r="L163" t="str">
        <f t="shared" si="5"/>
        <v>Light</v>
      </c>
      <c r="M163" s="4">
        <f>INDEX(products!$A$1:$G$49,MATCH(orders!$D163,products!$A$1:$A$49,0),MATCH(orders!M$1,products!$A$1:$G$1,0))</f>
        <v>0.5</v>
      </c>
      <c r="N163" s="5">
        <f>INDEX(products!$A$1:$G$49,MATCH(orders!$D163,products!$A$1:$A$49,0),MATCH(orders!N$1,products!$A$1:$G$1,0))</f>
        <v>7.77</v>
      </c>
      <c r="O163" s="5">
        <f>N163*E163</f>
        <v>23.31</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IF(_xlfn.XLOOKUP(orders!C164,customers!$A$1:$A$1001,customers!$C$1:$C$1001,,0)=0,"No Email",_xlfn.XLOOKUP(orders!C164,customers!$A$1:$A$1001,customers!$C$1:$C$1001,,0))</f>
        <v>dtift4i@netvibes.com</v>
      </c>
      <c r="H164" s="2" t="str">
        <f>_xlfn.XLOOKUP(C164,customers!$A$1:$A$1001,customers!$G$1:$G$1001,,0)</f>
        <v>United States</v>
      </c>
      <c r="I164" t="str">
        <f>INDEX(products!$A$1:$G$49,MATCH(orders!$D164,products!$A$1:$A$49,0),MATCH(orders!I$1,products!$A$1:$G$1,0))</f>
        <v>Exc</v>
      </c>
      <c r="J164" t="str">
        <f t="shared" si="4"/>
        <v>Excelsa</v>
      </c>
      <c r="K164" t="str">
        <f>INDEX(products!$A$1:$G$49,MATCH(orders!$D164,products!$A$1:$A$49,0),MATCH(orders!K$1,products!$A$1:$G$1,0))</f>
        <v>D</v>
      </c>
      <c r="L164" t="str">
        <f t="shared" si="5"/>
        <v>Dark</v>
      </c>
      <c r="M164" s="4">
        <f>INDEX(products!$A$1:$G$49,MATCH(orders!$D164,products!$A$1:$A$49,0),MATCH(orders!M$1,products!$A$1:$G$1,0))</f>
        <v>0.5</v>
      </c>
      <c r="N164" s="5">
        <f>INDEX(products!$A$1:$G$49,MATCH(orders!$D164,products!$A$1:$A$49,0),MATCH(orders!N$1,products!$A$1:$G$1,0))</f>
        <v>7.29</v>
      </c>
      <c r="O164" s="5">
        <f>N164*E164</f>
        <v>21.87</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IF(_xlfn.XLOOKUP(orders!C165,customers!$A$1:$A$1001,customers!$C$1:$C$1001,,0)=0,"No Email",_xlfn.XLOOKUP(orders!C165,customers!$A$1:$A$1001,customers!$C$1:$C$1001,,0))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 t="shared" si="4"/>
        <v>Robusta</v>
      </c>
      <c r="K165" t="str">
        <f>INDEX(products!$A$1:$G$49,MATCH(orders!$D165,products!$A$1:$A$49,0),MATCH(orders!K$1,products!$A$1:$G$1,0))</f>
        <v>D</v>
      </c>
      <c r="L165" t="str">
        <f t="shared" si="5"/>
        <v>Dark</v>
      </c>
      <c r="M165" s="4">
        <f>INDEX(products!$A$1:$G$49,MATCH(orders!$D165,products!$A$1:$A$49,0),MATCH(orders!M$1,products!$A$1:$G$1,0))</f>
        <v>0.2</v>
      </c>
      <c r="N165" s="5">
        <f>INDEX(products!$A$1:$G$49,MATCH(orders!$D165,products!$A$1:$A$49,0),MATCH(orders!N$1,products!$A$1:$G$1,0))</f>
        <v>2.6849999999999996</v>
      </c>
      <c r="O165" s="5">
        <f>N165*E165</f>
        <v>16.11</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IF(_xlfn.XLOOKUP(orders!C166,customers!$A$1:$A$1001,customers!$C$1:$C$1001,,0)=0,"No Email",_xlfn.XLOOKUP(orders!C166,customers!$A$1:$A$1001,customers!$C$1:$C$1001,,0))</f>
        <v>cfeye4k@google.co.jp</v>
      </c>
      <c r="H166" s="2" t="str">
        <f>_xlfn.XLOOKUP(C166,customers!$A$1:$A$1001,customers!$G$1:$G$1001,,0)</f>
        <v>Ireland</v>
      </c>
      <c r="I166" t="str">
        <f>INDEX(products!$A$1:$G$49,MATCH(orders!$D166,products!$A$1:$A$49,0),MATCH(orders!I$1,products!$A$1:$G$1,0))</f>
        <v>Exc</v>
      </c>
      <c r="J166" t="str">
        <f t="shared" si="4"/>
        <v>Excelsa</v>
      </c>
      <c r="K166" t="str">
        <f>INDEX(products!$A$1:$G$49,MATCH(orders!$D166,products!$A$1:$A$49,0),MATCH(orders!K$1,products!$A$1:$G$1,0))</f>
        <v>D</v>
      </c>
      <c r="L166" t="str">
        <f t="shared" si="5"/>
        <v>Dark</v>
      </c>
      <c r="M166" s="4">
        <f>INDEX(products!$A$1:$G$49,MATCH(orders!$D166,products!$A$1:$A$49,0),MATCH(orders!M$1,products!$A$1:$G$1,0))</f>
        <v>0.5</v>
      </c>
      <c r="N166" s="5">
        <f>INDEX(products!$A$1:$G$49,MATCH(orders!$D166,products!$A$1:$A$49,0),MATCH(orders!N$1,products!$A$1:$G$1,0))</f>
        <v>7.29</v>
      </c>
      <c r="O166" s="5">
        <f>N166*E166</f>
        <v>29.16</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IF(_xlfn.XLOOKUP(orders!C167,customers!$A$1:$A$1001,customers!$C$1:$C$1001,,0)=0,"No Email",_xlfn.XLOOKUP(orders!C167,customers!$A$1:$A$1001,customers!$C$1:$C$1001,,0))</f>
        <v>No Email</v>
      </c>
      <c r="H167" s="2" t="str">
        <f>_xlfn.XLOOKUP(C167,customers!$A$1:$A$1001,customers!$G$1:$G$1001,,0)</f>
        <v>United States</v>
      </c>
      <c r="I167" t="str">
        <f>INDEX(products!$A$1:$G$49,MATCH(orders!$D167,products!$A$1:$A$49,0),MATCH(orders!I$1,products!$A$1:$G$1,0))</f>
        <v>Rob</v>
      </c>
      <c r="J167" t="str">
        <f t="shared" si="4"/>
        <v>Robusta</v>
      </c>
      <c r="K167" t="str">
        <f>INDEX(products!$A$1:$G$49,MATCH(orders!$D167,products!$A$1:$A$49,0),MATCH(orders!K$1,products!$A$1:$G$1,0))</f>
        <v>D</v>
      </c>
      <c r="L167" t="str">
        <f t="shared" si="5"/>
        <v>Dark</v>
      </c>
      <c r="M167" s="4">
        <f>INDEX(products!$A$1:$G$49,MATCH(orders!$D167,products!$A$1:$A$49,0),MATCH(orders!M$1,products!$A$1:$G$1,0))</f>
        <v>1</v>
      </c>
      <c r="N167" s="5">
        <f>INDEX(products!$A$1:$G$49,MATCH(orders!$D167,products!$A$1:$A$49,0),MATCH(orders!N$1,products!$A$1:$G$1,0))</f>
        <v>8.9499999999999993</v>
      </c>
      <c r="O167" s="5">
        <f>N167*E167</f>
        <v>53.699999999999996</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IF(_xlfn.XLOOKUP(orders!C168,customers!$A$1:$A$1001,customers!$C$1:$C$1001,,0)=0,"No Email",_xlfn.XLOOKUP(orders!C168,customers!$A$1:$A$1001,customers!$C$1:$C$1001,,0))</f>
        <v>No Email</v>
      </c>
      <c r="H168" s="2" t="str">
        <f>_xlfn.XLOOKUP(C168,customers!$A$1:$A$1001,customers!$G$1:$G$1001,,0)</f>
        <v>United States</v>
      </c>
      <c r="I168" t="str">
        <f>INDEX(products!$A$1:$G$49,MATCH(orders!$D168,products!$A$1:$A$49,0),MATCH(orders!I$1,products!$A$1:$G$1,0))</f>
        <v>Rob</v>
      </c>
      <c r="J168" t="str">
        <f t="shared" si="4"/>
        <v>Robusta</v>
      </c>
      <c r="K168" t="str">
        <f>INDEX(products!$A$1:$G$49,MATCH(orders!$D168,products!$A$1:$A$49,0),MATCH(orders!K$1,products!$A$1:$G$1,0))</f>
        <v>D</v>
      </c>
      <c r="L168" t="str">
        <f t="shared" si="5"/>
        <v>Dark</v>
      </c>
      <c r="M168" s="4">
        <f>INDEX(products!$A$1:$G$49,MATCH(orders!$D168,products!$A$1:$A$49,0),MATCH(orders!M$1,products!$A$1:$G$1,0))</f>
        <v>0.5</v>
      </c>
      <c r="N168" s="5">
        <f>INDEX(products!$A$1:$G$49,MATCH(orders!$D168,products!$A$1:$A$49,0),MATCH(orders!N$1,products!$A$1:$G$1,0))</f>
        <v>5.3699999999999992</v>
      </c>
      <c r="O168" s="5">
        <f>N168*E168</f>
        <v>26.849999999999994</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IF(_xlfn.XLOOKUP(orders!C169,customers!$A$1:$A$1001,customers!$C$1:$C$1001,,0)=0,"No Email",_xlfn.XLOOKUP(orders!C169,customers!$A$1:$A$1001,customers!$C$1:$C$1001,,0))</f>
        <v>tfero4n@comsenz.com</v>
      </c>
      <c r="H169" s="2" t="str">
        <f>_xlfn.XLOOKUP(C169,customers!$A$1:$A$1001,customers!$G$1:$G$1001,,0)</f>
        <v>United States</v>
      </c>
      <c r="I169" t="str">
        <f>INDEX(products!$A$1:$G$49,MATCH(orders!$D169,products!$A$1:$A$49,0),MATCH(orders!I$1,products!$A$1:$G$1,0))</f>
        <v>Exc</v>
      </c>
      <c r="J169" t="str">
        <f t="shared" si="4"/>
        <v>Excelsa</v>
      </c>
      <c r="K169" t="str">
        <f>INDEX(products!$A$1:$G$49,MATCH(orders!$D169,products!$A$1:$A$49,0),MATCH(orders!K$1,products!$A$1:$G$1,0))</f>
        <v>M</v>
      </c>
      <c r="L169" t="str">
        <f t="shared" si="5"/>
        <v>Medium</v>
      </c>
      <c r="M169" s="4">
        <f>INDEX(products!$A$1:$G$49,MATCH(orders!$D169,products!$A$1:$A$49,0),MATCH(orders!M$1,products!$A$1:$G$1,0))</f>
        <v>0.5</v>
      </c>
      <c r="N169" s="5">
        <f>INDEX(products!$A$1:$G$49,MATCH(orders!$D169,products!$A$1:$A$49,0),MATCH(orders!N$1,products!$A$1:$G$1,0))</f>
        <v>8.25</v>
      </c>
      <c r="O169" s="5">
        <f>N169*E169</f>
        <v>41.25</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IF(_xlfn.XLOOKUP(orders!C170,customers!$A$1:$A$1001,customers!$C$1:$C$1001,,0)=0,"No Email",_xlfn.XLOOKUP(orders!C170,customers!$A$1:$A$1001,customers!$C$1:$C$1001,,0))</f>
        <v>No Email</v>
      </c>
      <c r="H170" s="2" t="str">
        <f>_xlfn.XLOOKUP(C170,customers!$A$1:$A$1001,customers!$G$1:$G$1001,,0)</f>
        <v>Ireland</v>
      </c>
      <c r="I170" t="str">
        <f>INDEX(products!$A$1:$G$49,MATCH(orders!$D170,products!$A$1:$A$49,0),MATCH(orders!I$1,products!$A$1:$G$1,0))</f>
        <v>Ara</v>
      </c>
      <c r="J170" t="str">
        <f t="shared" si="4"/>
        <v>Arabica</v>
      </c>
      <c r="K170" t="str">
        <f>INDEX(products!$A$1:$G$49,MATCH(orders!$D170,products!$A$1:$A$49,0),MATCH(orders!K$1,products!$A$1:$G$1,0))</f>
        <v>M</v>
      </c>
      <c r="L170" t="str">
        <f t="shared" si="5"/>
        <v>Medium</v>
      </c>
      <c r="M170" s="4">
        <f>INDEX(products!$A$1:$G$49,MATCH(orders!$D170,products!$A$1:$A$49,0),MATCH(orders!M$1,products!$A$1:$G$1,0))</f>
        <v>0.5</v>
      </c>
      <c r="N170" s="5">
        <f>INDEX(products!$A$1:$G$49,MATCH(orders!$D170,products!$A$1:$A$49,0),MATCH(orders!N$1,products!$A$1:$G$1,0))</f>
        <v>6.75</v>
      </c>
      <c r="O170" s="5">
        <f>N170*E170</f>
        <v>40.5</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IF(_xlfn.XLOOKUP(orders!C171,customers!$A$1:$A$1001,customers!$C$1:$C$1001,,0)=0,"No Email",_xlfn.XLOOKUP(orders!C171,customers!$A$1:$A$1001,customers!$C$1:$C$1001,,0))</f>
        <v>fdauney4p@sphinn.com</v>
      </c>
      <c r="H171" s="2" t="str">
        <f>_xlfn.XLOOKUP(C171,customers!$A$1:$A$1001,customers!$G$1:$G$1001,,0)</f>
        <v>Ireland</v>
      </c>
      <c r="I171" t="str">
        <f>INDEX(products!$A$1:$G$49,MATCH(orders!$D171,products!$A$1:$A$49,0),MATCH(orders!I$1,products!$A$1:$G$1,0))</f>
        <v>Rob</v>
      </c>
      <c r="J171" t="str">
        <f t="shared" si="4"/>
        <v>Robusta</v>
      </c>
      <c r="K171" t="str">
        <f>INDEX(products!$A$1:$G$49,MATCH(orders!$D171,products!$A$1:$A$49,0),MATCH(orders!K$1,products!$A$1:$G$1,0))</f>
        <v>D</v>
      </c>
      <c r="L171" t="str">
        <f t="shared" si="5"/>
        <v>Dark</v>
      </c>
      <c r="M171" s="4">
        <f>INDEX(products!$A$1:$G$49,MATCH(orders!$D171,products!$A$1:$A$49,0),MATCH(orders!M$1,products!$A$1:$G$1,0))</f>
        <v>1</v>
      </c>
      <c r="N171" s="5">
        <f>INDEX(products!$A$1:$G$49,MATCH(orders!$D171,products!$A$1:$A$49,0),MATCH(orders!N$1,products!$A$1:$G$1,0))</f>
        <v>8.9499999999999993</v>
      </c>
      <c r="O171" s="5">
        <f>N171*E171</f>
        <v>17.899999999999999</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IF(_xlfn.XLOOKUP(orders!C172,customers!$A$1:$A$1001,customers!$C$1:$C$1001,,0)=0,"No Email",_xlfn.XLOOKUP(orders!C172,customers!$A$1:$A$1001,customers!$C$1:$C$1001,,0))</f>
        <v>searley4q@youku.com</v>
      </c>
      <c r="H172" s="2" t="str">
        <f>_xlfn.XLOOKUP(C172,customers!$A$1:$A$1001,customers!$G$1:$G$1001,,0)</f>
        <v>United Kingdom</v>
      </c>
      <c r="I172" t="str">
        <f>INDEX(products!$A$1:$G$49,MATCH(orders!$D172,products!$A$1:$A$49,0),MATCH(orders!I$1,products!$A$1:$G$1,0))</f>
        <v>Exc</v>
      </c>
      <c r="J172" t="str">
        <f t="shared" si="4"/>
        <v>Excelsa</v>
      </c>
      <c r="K172" t="str">
        <f>INDEX(products!$A$1:$G$49,MATCH(orders!$D172,products!$A$1:$A$49,0),MATCH(orders!K$1,products!$A$1:$G$1,0))</f>
        <v>L</v>
      </c>
      <c r="L172" t="str">
        <f t="shared" si="5"/>
        <v>Light</v>
      </c>
      <c r="M172" s="4">
        <f>INDEX(products!$A$1:$G$49,MATCH(orders!$D172,products!$A$1:$A$49,0),MATCH(orders!M$1,products!$A$1:$G$1,0))</f>
        <v>2.5</v>
      </c>
      <c r="N172" s="5">
        <f>INDEX(products!$A$1:$G$49,MATCH(orders!$D172,products!$A$1:$A$49,0),MATCH(orders!N$1,products!$A$1:$G$1,0))</f>
        <v>34.154999999999994</v>
      </c>
      <c r="O172" s="5">
        <f>N172*E172</f>
        <v>68.309999999999988</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IF(_xlfn.XLOOKUP(orders!C173,customers!$A$1:$A$1001,customers!$C$1:$C$1001,,0)=0,"No Email",_xlfn.XLOOKUP(orders!C173,customers!$A$1:$A$1001,customers!$C$1:$C$1001,,0))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 t="shared" si="4"/>
        <v>Excelsa</v>
      </c>
      <c r="K173" t="str">
        <f>INDEX(products!$A$1:$G$49,MATCH(orders!$D173,products!$A$1:$A$49,0),MATCH(orders!K$1,products!$A$1:$G$1,0))</f>
        <v>M</v>
      </c>
      <c r="L173" t="str">
        <f t="shared" si="5"/>
        <v>Medium</v>
      </c>
      <c r="M173" s="4">
        <f>INDEX(products!$A$1:$G$49,MATCH(orders!$D173,products!$A$1:$A$49,0),MATCH(orders!M$1,products!$A$1:$G$1,0))</f>
        <v>2.5</v>
      </c>
      <c r="N173" s="5">
        <f>INDEX(products!$A$1:$G$49,MATCH(orders!$D173,products!$A$1:$A$49,0),MATCH(orders!N$1,products!$A$1:$G$1,0))</f>
        <v>31.624999999999996</v>
      </c>
      <c r="O173" s="5">
        <f>N173*E173</f>
        <v>63.249999999999993</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IF(_xlfn.XLOOKUP(orders!C174,customers!$A$1:$A$1001,customers!$C$1:$C$1001,,0)=0,"No Email",_xlfn.XLOOKUP(orders!C174,customers!$A$1:$A$1001,customers!$C$1:$C$1001,,0))</f>
        <v>bflaherty4s@moonfruit.com</v>
      </c>
      <c r="H174" s="2" t="str">
        <f>_xlfn.XLOOKUP(C174,customers!$A$1:$A$1001,customers!$G$1:$G$1001,,0)</f>
        <v>Ireland</v>
      </c>
      <c r="I174" t="str">
        <f>INDEX(products!$A$1:$G$49,MATCH(orders!$D174,products!$A$1:$A$49,0),MATCH(orders!I$1,products!$A$1:$G$1,0))</f>
        <v>Exc</v>
      </c>
      <c r="J174" t="str">
        <f t="shared" si="4"/>
        <v>Excelsa</v>
      </c>
      <c r="K174" t="str">
        <f>INDEX(products!$A$1:$G$49,MATCH(orders!$D174,products!$A$1:$A$49,0),MATCH(orders!K$1,products!$A$1:$G$1,0))</f>
        <v>D</v>
      </c>
      <c r="L174" t="str">
        <f t="shared" si="5"/>
        <v>Dark</v>
      </c>
      <c r="M174" s="4">
        <f>INDEX(products!$A$1:$G$49,MATCH(orders!$D174,products!$A$1:$A$49,0),MATCH(orders!M$1,products!$A$1:$G$1,0))</f>
        <v>0.5</v>
      </c>
      <c r="N174" s="5">
        <f>INDEX(products!$A$1:$G$49,MATCH(orders!$D174,products!$A$1:$A$49,0),MATCH(orders!N$1,products!$A$1:$G$1,0))</f>
        <v>7.29</v>
      </c>
      <c r="O174" s="5">
        <f>N174*E174</f>
        <v>21.87</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IF(_xlfn.XLOOKUP(orders!C175,customers!$A$1:$A$1001,customers!$C$1:$C$1001,,0)=0,"No Email",_xlfn.XLOOKUP(orders!C175,customers!$A$1:$A$1001,customers!$C$1:$C$1001,,0))</f>
        <v>ocolbeck4t@sina.com.cn</v>
      </c>
      <c r="H175" s="2" t="str">
        <f>_xlfn.XLOOKUP(C175,customers!$A$1:$A$1001,customers!$G$1:$G$1001,,0)</f>
        <v>United States</v>
      </c>
      <c r="I175" t="str">
        <f>INDEX(products!$A$1:$G$49,MATCH(orders!$D175,products!$A$1:$A$49,0),MATCH(orders!I$1,products!$A$1:$G$1,0))</f>
        <v>Rob</v>
      </c>
      <c r="J175" t="str">
        <f t="shared" si="4"/>
        <v>Robusta</v>
      </c>
      <c r="K175" t="str">
        <f>INDEX(products!$A$1:$G$49,MATCH(orders!$D175,products!$A$1:$A$49,0),MATCH(orders!K$1,products!$A$1:$G$1,0))</f>
        <v>M</v>
      </c>
      <c r="L175" t="str">
        <f t="shared" si="5"/>
        <v>Medium</v>
      </c>
      <c r="M175" s="4">
        <f>INDEX(products!$A$1:$G$49,MATCH(orders!$D175,products!$A$1:$A$49,0),MATCH(orders!M$1,products!$A$1:$G$1,0))</f>
        <v>2.5</v>
      </c>
      <c r="N175" s="5">
        <f>INDEX(products!$A$1:$G$49,MATCH(orders!$D175,products!$A$1:$A$49,0),MATCH(orders!N$1,products!$A$1:$G$1,0))</f>
        <v>22.884999999999998</v>
      </c>
      <c r="O175" s="5">
        <f>N175*E175</f>
        <v>91.539999999999992</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IF(_xlfn.XLOOKUP(orders!C176,customers!$A$1:$A$1001,customers!$C$1:$C$1001,,0)=0,"No Email",_xlfn.XLOOKUP(orders!C176,customers!$A$1:$A$1001,customers!$C$1:$C$1001,,0))</f>
        <v>No Email</v>
      </c>
      <c r="H176" s="2" t="str">
        <f>_xlfn.XLOOKUP(C176,customers!$A$1:$A$1001,customers!$G$1:$G$1001,,0)</f>
        <v>United States</v>
      </c>
      <c r="I176" t="str">
        <f>INDEX(products!$A$1:$G$49,MATCH(orders!$D176,products!$A$1:$A$49,0),MATCH(orders!I$1,products!$A$1:$G$1,0))</f>
        <v>Exc</v>
      </c>
      <c r="J176" t="str">
        <f t="shared" si="4"/>
        <v>Excelsa</v>
      </c>
      <c r="K176" t="str">
        <f>INDEX(products!$A$1:$G$49,MATCH(orders!$D176,products!$A$1:$A$49,0),MATCH(orders!K$1,products!$A$1:$G$1,0))</f>
        <v>L</v>
      </c>
      <c r="L176" t="str">
        <f t="shared" si="5"/>
        <v>Light</v>
      </c>
      <c r="M176" s="4">
        <f>INDEX(products!$A$1:$G$49,MATCH(orders!$D176,products!$A$1:$A$49,0),MATCH(orders!M$1,products!$A$1:$G$1,0))</f>
        <v>2.5</v>
      </c>
      <c r="N176" s="5">
        <f>INDEX(products!$A$1:$G$49,MATCH(orders!$D176,products!$A$1:$A$49,0),MATCH(orders!N$1,products!$A$1:$G$1,0))</f>
        <v>34.154999999999994</v>
      </c>
      <c r="O176" s="5">
        <f>N176*E176</f>
        <v>204.92999999999995</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IF(_xlfn.XLOOKUP(orders!C177,customers!$A$1:$A$1001,customers!$C$1:$C$1001,,0)=0,"No Email",_xlfn.XLOOKUP(orders!C177,customers!$A$1:$A$1001,customers!$C$1:$C$1001,,0))</f>
        <v>ehobbing4v@nsw.gov.au</v>
      </c>
      <c r="H177" s="2" t="str">
        <f>_xlfn.XLOOKUP(C177,customers!$A$1:$A$1001,customers!$G$1:$G$1001,,0)</f>
        <v>United States</v>
      </c>
      <c r="I177" t="str">
        <f>INDEX(products!$A$1:$G$49,MATCH(orders!$D177,products!$A$1:$A$49,0),MATCH(orders!I$1,products!$A$1:$G$1,0))</f>
        <v>Exc</v>
      </c>
      <c r="J177" t="str">
        <f t="shared" si="4"/>
        <v>Excelsa</v>
      </c>
      <c r="K177" t="str">
        <f>INDEX(products!$A$1:$G$49,MATCH(orders!$D177,products!$A$1:$A$49,0),MATCH(orders!K$1,products!$A$1:$G$1,0))</f>
        <v>M</v>
      </c>
      <c r="L177" t="str">
        <f t="shared" si="5"/>
        <v>Medium</v>
      </c>
      <c r="M177" s="4">
        <f>INDEX(products!$A$1:$G$49,MATCH(orders!$D177,products!$A$1:$A$49,0),MATCH(orders!M$1,products!$A$1:$G$1,0))</f>
        <v>2.5</v>
      </c>
      <c r="N177" s="5">
        <f>INDEX(products!$A$1:$G$49,MATCH(orders!$D177,products!$A$1:$A$49,0),MATCH(orders!N$1,products!$A$1:$G$1,0))</f>
        <v>31.624999999999996</v>
      </c>
      <c r="O177" s="5">
        <f>N177*E177</f>
        <v>63.249999999999993</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IF(_xlfn.XLOOKUP(orders!C178,customers!$A$1:$A$1001,customers!$C$1:$C$1001,,0)=0,"No Email",_xlfn.XLOOKUP(orders!C178,customers!$A$1:$A$1001,customers!$C$1:$C$1001,,0))</f>
        <v>othynne4w@auda.org.au</v>
      </c>
      <c r="H178" s="2" t="str">
        <f>_xlfn.XLOOKUP(C178,customers!$A$1:$A$1001,customers!$G$1:$G$1001,,0)</f>
        <v>United States</v>
      </c>
      <c r="I178" t="str">
        <f>INDEX(products!$A$1:$G$49,MATCH(orders!$D178,products!$A$1:$A$49,0),MATCH(orders!I$1,products!$A$1:$G$1,0))</f>
        <v>Exc</v>
      </c>
      <c r="J178" t="str">
        <f t="shared" si="4"/>
        <v>Excelsa</v>
      </c>
      <c r="K178" t="str">
        <f>INDEX(products!$A$1:$G$49,MATCH(orders!$D178,products!$A$1:$A$49,0),MATCH(orders!K$1,products!$A$1:$G$1,0))</f>
        <v>L</v>
      </c>
      <c r="L178" t="str">
        <f t="shared" si="5"/>
        <v>Light</v>
      </c>
      <c r="M178" s="4">
        <f>INDEX(products!$A$1:$G$49,MATCH(orders!$D178,products!$A$1:$A$49,0),MATCH(orders!M$1,products!$A$1:$G$1,0))</f>
        <v>2.5</v>
      </c>
      <c r="N178" s="5">
        <f>INDEX(products!$A$1:$G$49,MATCH(orders!$D178,products!$A$1:$A$49,0),MATCH(orders!N$1,products!$A$1:$G$1,0))</f>
        <v>34.154999999999994</v>
      </c>
      <c r="O178" s="5">
        <f>N178*E178</f>
        <v>34.154999999999994</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IF(_xlfn.XLOOKUP(orders!C179,customers!$A$1:$A$1001,customers!$C$1:$C$1001,,0)=0,"No Email",_xlfn.XLOOKUP(orders!C179,customers!$A$1:$A$1001,customers!$C$1:$C$1001,,0))</f>
        <v>eheining4x@flickr.com</v>
      </c>
      <c r="H179" s="2" t="str">
        <f>_xlfn.XLOOKUP(C179,customers!$A$1:$A$1001,customers!$G$1:$G$1001,,0)</f>
        <v>United States</v>
      </c>
      <c r="I179" t="str">
        <f>INDEX(products!$A$1:$G$49,MATCH(orders!$D179,products!$A$1:$A$49,0),MATCH(orders!I$1,products!$A$1:$G$1,0))</f>
        <v>Rob</v>
      </c>
      <c r="J179" t="str">
        <f t="shared" si="4"/>
        <v>Robusta</v>
      </c>
      <c r="K179" t="str">
        <f>INDEX(products!$A$1:$G$49,MATCH(orders!$D179,products!$A$1:$A$49,0),MATCH(orders!K$1,products!$A$1:$G$1,0))</f>
        <v>L</v>
      </c>
      <c r="L179" t="str">
        <f t="shared" si="5"/>
        <v>Light</v>
      </c>
      <c r="M179" s="4">
        <f>INDEX(products!$A$1:$G$49,MATCH(orders!$D179,products!$A$1:$A$49,0),MATCH(orders!M$1,products!$A$1:$G$1,0))</f>
        <v>2.5</v>
      </c>
      <c r="N179" s="5">
        <f>INDEX(products!$A$1:$G$49,MATCH(orders!$D179,products!$A$1:$A$49,0),MATCH(orders!N$1,products!$A$1:$G$1,0))</f>
        <v>27.484999999999996</v>
      </c>
      <c r="O179" s="5">
        <f>N179*E179</f>
        <v>109.93999999999998</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IF(_xlfn.XLOOKUP(orders!C180,customers!$A$1:$A$1001,customers!$C$1:$C$1001,,0)=0,"No Email",_xlfn.XLOOKUP(orders!C180,customers!$A$1:$A$1001,customers!$C$1:$C$1001,,0))</f>
        <v>kmelloi4y@imdb.com</v>
      </c>
      <c r="H180" s="2" t="str">
        <f>_xlfn.XLOOKUP(C180,customers!$A$1:$A$1001,customers!$G$1:$G$1001,,0)</f>
        <v>United States</v>
      </c>
      <c r="I180" t="str">
        <f>INDEX(products!$A$1:$G$49,MATCH(orders!$D180,products!$A$1:$A$49,0),MATCH(orders!I$1,products!$A$1:$G$1,0))</f>
        <v>Ara</v>
      </c>
      <c r="J180" t="str">
        <f t="shared" si="4"/>
        <v>Arabica</v>
      </c>
      <c r="K180" t="str">
        <f>INDEX(products!$A$1:$G$49,MATCH(orders!$D180,products!$A$1:$A$49,0),MATCH(orders!K$1,products!$A$1:$G$1,0))</f>
        <v>L</v>
      </c>
      <c r="L180" t="str">
        <f t="shared" si="5"/>
        <v>Light</v>
      </c>
      <c r="M180" s="4">
        <f>INDEX(products!$A$1:$G$49,MATCH(orders!$D180,products!$A$1:$A$49,0),MATCH(orders!M$1,products!$A$1:$G$1,0))</f>
        <v>1</v>
      </c>
      <c r="N180" s="5">
        <f>INDEX(products!$A$1:$G$49,MATCH(orders!$D180,products!$A$1:$A$49,0),MATCH(orders!N$1,products!$A$1:$G$1,0))</f>
        <v>12.95</v>
      </c>
      <c r="O180" s="5">
        <f>N180*E180</f>
        <v>25.9</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IF(_xlfn.XLOOKUP(orders!C181,customers!$A$1:$A$1001,customers!$C$1:$C$1001,,0)=0,"No Email",_xlfn.XLOOKUP(orders!C181,customers!$A$1:$A$1001,customers!$C$1:$C$1001,,0))</f>
        <v>No Email</v>
      </c>
      <c r="H181" s="2" t="str">
        <f>_xlfn.XLOOKUP(C181,customers!$A$1:$A$1001,customers!$G$1:$G$1001,,0)</f>
        <v>Ireland</v>
      </c>
      <c r="I181" t="str">
        <f>INDEX(products!$A$1:$G$49,MATCH(orders!$D181,products!$A$1:$A$49,0),MATCH(orders!I$1,products!$A$1:$G$1,0))</f>
        <v>Ara</v>
      </c>
      <c r="J181" t="str">
        <f t="shared" si="4"/>
        <v>Arabica</v>
      </c>
      <c r="K181" t="str">
        <f>INDEX(products!$A$1:$G$49,MATCH(orders!$D181,products!$A$1:$A$49,0),MATCH(orders!K$1,products!$A$1:$G$1,0))</f>
        <v>D</v>
      </c>
      <c r="L181" t="str">
        <f t="shared" si="5"/>
        <v>Dark</v>
      </c>
      <c r="M181" s="4">
        <f>INDEX(products!$A$1:$G$49,MATCH(orders!$D181,products!$A$1:$A$49,0),MATCH(orders!M$1,products!$A$1:$G$1,0))</f>
        <v>0.2</v>
      </c>
      <c r="N181" s="5">
        <f>INDEX(products!$A$1:$G$49,MATCH(orders!$D181,products!$A$1:$A$49,0),MATCH(orders!N$1,products!$A$1:$G$1,0))</f>
        <v>2.9849999999999999</v>
      </c>
      <c r="O181" s="5">
        <f>N181*E181</f>
        <v>2.9849999999999999</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IF(_xlfn.XLOOKUP(orders!C182,customers!$A$1:$A$1001,customers!$C$1:$C$1001,,0)=0,"No Email",_xlfn.XLOOKUP(orders!C182,customers!$A$1:$A$1001,customers!$C$1:$C$1001,,0))</f>
        <v>amussen50@51.la</v>
      </c>
      <c r="H182" s="2" t="str">
        <f>_xlfn.XLOOKUP(C182,customers!$A$1:$A$1001,customers!$G$1:$G$1001,,0)</f>
        <v>United States</v>
      </c>
      <c r="I182" t="str">
        <f>INDEX(products!$A$1:$G$49,MATCH(orders!$D182,products!$A$1:$A$49,0),MATCH(orders!I$1,products!$A$1:$G$1,0))</f>
        <v>Exc</v>
      </c>
      <c r="J182" t="str">
        <f t="shared" si="4"/>
        <v>Excelsa</v>
      </c>
      <c r="K182" t="str">
        <f>INDEX(products!$A$1:$G$49,MATCH(orders!$D182,products!$A$1:$A$49,0),MATCH(orders!K$1,products!$A$1:$G$1,0))</f>
        <v>L</v>
      </c>
      <c r="L182" t="str">
        <f t="shared" si="5"/>
        <v>Light</v>
      </c>
      <c r="M182" s="4">
        <f>INDEX(products!$A$1:$G$49,MATCH(orders!$D182,products!$A$1:$A$49,0),MATCH(orders!M$1,products!$A$1:$G$1,0))</f>
        <v>0.2</v>
      </c>
      <c r="N182" s="5">
        <f>INDEX(products!$A$1:$G$49,MATCH(orders!$D182,products!$A$1:$A$49,0),MATCH(orders!N$1,products!$A$1:$G$1,0))</f>
        <v>4.4550000000000001</v>
      </c>
      <c r="O182" s="5">
        <f>N182*E182</f>
        <v>22.274999999999999</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IF(_xlfn.XLOOKUP(orders!C183,customers!$A$1:$A$1001,customers!$C$1:$C$1001,,0)=0,"No Email",_xlfn.XLOOKUP(orders!C183,customers!$A$1:$A$1001,customers!$C$1:$C$1001,,0))</f>
        <v>amussen50@51.la</v>
      </c>
      <c r="H183" s="2" t="str">
        <f>_xlfn.XLOOKUP(C183,customers!$A$1:$A$1001,customers!$G$1:$G$1001,,0)</f>
        <v>United States</v>
      </c>
      <c r="I183" t="str">
        <f>INDEX(products!$A$1:$G$49,MATCH(orders!$D183,products!$A$1:$A$49,0),MATCH(orders!I$1,products!$A$1:$G$1,0))</f>
        <v>Ara</v>
      </c>
      <c r="J183" t="str">
        <f t="shared" si="4"/>
        <v>Arabica</v>
      </c>
      <c r="K183" t="str">
        <f>INDEX(products!$A$1:$G$49,MATCH(orders!$D183,products!$A$1:$A$49,0),MATCH(orders!K$1,products!$A$1:$G$1,0))</f>
        <v>D</v>
      </c>
      <c r="L183" t="str">
        <f t="shared" si="5"/>
        <v>Dark</v>
      </c>
      <c r="M183" s="4">
        <f>INDEX(products!$A$1:$G$49,MATCH(orders!$D183,products!$A$1:$A$49,0),MATCH(orders!M$1,products!$A$1:$G$1,0))</f>
        <v>0.5</v>
      </c>
      <c r="N183" s="5">
        <f>INDEX(products!$A$1:$G$49,MATCH(orders!$D183,products!$A$1:$A$49,0),MATCH(orders!N$1,products!$A$1:$G$1,0))</f>
        <v>5.97</v>
      </c>
      <c r="O183" s="5">
        <f>N183*E183</f>
        <v>29.849999999999998</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IF(_xlfn.XLOOKUP(orders!C184,customers!$A$1:$A$1001,customers!$C$1:$C$1001,,0)=0,"No Email",_xlfn.XLOOKUP(orders!C184,customers!$A$1:$A$1001,customers!$C$1:$C$1001,,0))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 t="shared" si="4"/>
        <v>Robusta</v>
      </c>
      <c r="K184" t="str">
        <f>INDEX(products!$A$1:$G$49,MATCH(orders!$D184,products!$A$1:$A$49,0),MATCH(orders!K$1,products!$A$1:$G$1,0))</f>
        <v>D</v>
      </c>
      <c r="L184" t="str">
        <f t="shared" si="5"/>
        <v>Dark</v>
      </c>
      <c r="M184" s="4">
        <f>INDEX(products!$A$1:$G$49,MATCH(orders!$D184,products!$A$1:$A$49,0),MATCH(orders!M$1,products!$A$1:$G$1,0))</f>
        <v>0.5</v>
      </c>
      <c r="N184" s="5">
        <f>INDEX(products!$A$1:$G$49,MATCH(orders!$D184,products!$A$1:$A$49,0),MATCH(orders!N$1,products!$A$1:$G$1,0))</f>
        <v>5.3699999999999992</v>
      </c>
      <c r="O184" s="5">
        <f>N184*E184</f>
        <v>32.22</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IF(_xlfn.XLOOKUP(orders!C185,customers!$A$1:$A$1001,customers!$C$1:$C$1001,,0)=0,"No Email",_xlfn.XLOOKUP(orders!C185,customers!$A$1:$A$1001,customers!$C$1:$C$1001,,0))</f>
        <v>twalas53@google.ca</v>
      </c>
      <c r="H185" s="2" t="str">
        <f>_xlfn.XLOOKUP(C185,customers!$A$1:$A$1001,customers!$G$1:$G$1001,,0)</f>
        <v>United States</v>
      </c>
      <c r="I185" t="str">
        <f>INDEX(products!$A$1:$G$49,MATCH(orders!$D185,products!$A$1:$A$49,0),MATCH(orders!I$1,products!$A$1:$G$1,0))</f>
        <v>Exc</v>
      </c>
      <c r="J185" t="str">
        <f t="shared" si="4"/>
        <v>Excelsa</v>
      </c>
      <c r="K185" t="str">
        <f>INDEX(products!$A$1:$G$49,MATCH(orders!$D185,products!$A$1:$A$49,0),MATCH(orders!K$1,products!$A$1:$G$1,0))</f>
        <v>M</v>
      </c>
      <c r="L185" t="str">
        <f t="shared" si="5"/>
        <v>Medium</v>
      </c>
      <c r="M185" s="4">
        <f>INDEX(products!$A$1:$G$49,MATCH(orders!$D185,products!$A$1:$A$49,0),MATCH(orders!M$1,products!$A$1:$G$1,0))</f>
        <v>0.2</v>
      </c>
      <c r="N185" s="5">
        <f>INDEX(products!$A$1:$G$49,MATCH(orders!$D185,products!$A$1:$A$49,0),MATCH(orders!N$1,products!$A$1:$G$1,0))</f>
        <v>4.125</v>
      </c>
      <c r="O185" s="5">
        <f>N185*E185</f>
        <v>8.25</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IF(_xlfn.XLOOKUP(orders!C186,customers!$A$1:$A$1001,customers!$C$1:$C$1001,,0)=0,"No Email",_xlfn.XLOOKUP(orders!C186,customers!$A$1:$A$1001,customers!$C$1:$C$1001,,0))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 t="shared" si="4"/>
        <v>Arabica</v>
      </c>
      <c r="K186" t="str">
        <f>INDEX(products!$A$1:$G$49,MATCH(orders!$D186,products!$A$1:$A$49,0),MATCH(orders!K$1,products!$A$1:$G$1,0))</f>
        <v>L</v>
      </c>
      <c r="L186" t="str">
        <f t="shared" si="5"/>
        <v>Light</v>
      </c>
      <c r="M186" s="4">
        <f>INDEX(products!$A$1:$G$49,MATCH(orders!$D186,products!$A$1:$A$49,0),MATCH(orders!M$1,products!$A$1:$G$1,0))</f>
        <v>0.5</v>
      </c>
      <c r="N186" s="5">
        <f>INDEX(products!$A$1:$G$49,MATCH(orders!$D186,products!$A$1:$A$49,0),MATCH(orders!N$1,products!$A$1:$G$1,0))</f>
        <v>7.77</v>
      </c>
      <c r="O186" s="5">
        <f>N186*E186</f>
        <v>31.08</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IF(_xlfn.XLOOKUP(orders!C187,customers!$A$1:$A$1001,customers!$C$1:$C$1001,,0)=0,"No Email",_xlfn.XLOOKUP(orders!C187,customers!$A$1:$A$1001,customers!$C$1:$C$1001,,0))</f>
        <v>arizzetti55@naver.com</v>
      </c>
      <c r="H187" s="2" t="str">
        <f>_xlfn.XLOOKUP(C187,customers!$A$1:$A$1001,customers!$G$1:$G$1001,,0)</f>
        <v>United States</v>
      </c>
      <c r="I187" t="str">
        <f>INDEX(products!$A$1:$G$49,MATCH(orders!$D187,products!$A$1:$A$49,0),MATCH(orders!I$1,products!$A$1:$G$1,0))</f>
        <v>Exc</v>
      </c>
      <c r="J187" t="str">
        <f t="shared" si="4"/>
        <v>Excelsa</v>
      </c>
      <c r="K187" t="str">
        <f>INDEX(products!$A$1:$G$49,MATCH(orders!$D187,products!$A$1:$A$49,0),MATCH(orders!K$1,products!$A$1:$G$1,0))</f>
        <v>D</v>
      </c>
      <c r="L187" t="str">
        <f t="shared" si="5"/>
        <v>Dark</v>
      </c>
      <c r="M187" s="4">
        <f>INDEX(products!$A$1:$G$49,MATCH(orders!$D187,products!$A$1:$A$49,0),MATCH(orders!M$1,products!$A$1:$G$1,0))</f>
        <v>0.5</v>
      </c>
      <c r="N187" s="5">
        <f>INDEX(products!$A$1:$G$49,MATCH(orders!$D187,products!$A$1:$A$49,0),MATCH(orders!N$1,products!$A$1:$G$1,0))</f>
        <v>7.29</v>
      </c>
      <c r="O187" s="5">
        <f>N187*E187</f>
        <v>36.450000000000003</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IF(_xlfn.XLOOKUP(orders!C188,customers!$A$1:$A$1001,customers!$C$1:$C$1001,,0)=0,"No Email",_xlfn.XLOOKUP(orders!C188,customers!$A$1:$A$1001,customers!$C$1:$C$1001,,0))</f>
        <v>mmeriet56@noaa.gov</v>
      </c>
      <c r="H188" s="2" t="str">
        <f>_xlfn.XLOOKUP(C188,customers!$A$1:$A$1001,customers!$G$1:$G$1001,,0)</f>
        <v>United States</v>
      </c>
      <c r="I188" t="str">
        <f>INDEX(products!$A$1:$G$49,MATCH(orders!$D188,products!$A$1:$A$49,0),MATCH(orders!I$1,products!$A$1:$G$1,0))</f>
        <v>Rob</v>
      </c>
      <c r="J188" t="str">
        <f t="shared" si="4"/>
        <v>Robusta</v>
      </c>
      <c r="K188" t="str">
        <f>INDEX(products!$A$1:$G$49,MATCH(orders!$D188,products!$A$1:$A$49,0),MATCH(orders!K$1,products!$A$1:$G$1,0))</f>
        <v>M</v>
      </c>
      <c r="L188" t="str">
        <f t="shared" si="5"/>
        <v>Medium</v>
      </c>
      <c r="M188" s="4">
        <f>INDEX(products!$A$1:$G$49,MATCH(orders!$D188,products!$A$1:$A$49,0),MATCH(orders!M$1,products!$A$1:$G$1,0))</f>
        <v>2.5</v>
      </c>
      <c r="N188" s="5">
        <f>INDEX(products!$A$1:$G$49,MATCH(orders!$D188,products!$A$1:$A$49,0),MATCH(orders!N$1,products!$A$1:$G$1,0))</f>
        <v>22.884999999999998</v>
      </c>
      <c r="O188" s="5">
        <f>N188*E188</f>
        <v>68.655000000000001</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IF(_xlfn.XLOOKUP(orders!C189,customers!$A$1:$A$1001,customers!$C$1:$C$1001,,0)=0,"No Email",_xlfn.XLOOKUP(orders!C189,customers!$A$1:$A$1001,customers!$C$1:$C$1001,,0))</f>
        <v>lpratt57@netvibes.com</v>
      </c>
      <c r="H189" s="2" t="str">
        <f>_xlfn.XLOOKUP(C189,customers!$A$1:$A$1001,customers!$G$1:$G$1001,,0)</f>
        <v>United States</v>
      </c>
      <c r="I189" t="str">
        <f>INDEX(products!$A$1:$G$49,MATCH(orders!$D189,products!$A$1:$A$49,0),MATCH(orders!I$1,products!$A$1:$G$1,0))</f>
        <v>Lib</v>
      </c>
      <c r="J189" t="str">
        <f t="shared" si="4"/>
        <v>Liberica</v>
      </c>
      <c r="K189" t="str">
        <f>INDEX(products!$A$1:$G$49,MATCH(orders!$D189,products!$A$1:$A$49,0),MATCH(orders!K$1,products!$A$1:$G$1,0))</f>
        <v>M</v>
      </c>
      <c r="L189" t="str">
        <f t="shared" si="5"/>
        <v>Medium</v>
      </c>
      <c r="M189" s="4">
        <f>INDEX(products!$A$1:$G$49,MATCH(orders!$D189,products!$A$1:$A$49,0),MATCH(orders!M$1,products!$A$1:$G$1,0))</f>
        <v>0.5</v>
      </c>
      <c r="N189" s="5">
        <f>INDEX(products!$A$1:$G$49,MATCH(orders!$D189,products!$A$1:$A$49,0),MATCH(orders!N$1,products!$A$1:$G$1,0))</f>
        <v>8.73</v>
      </c>
      <c r="O189" s="5">
        <f>N189*E189</f>
        <v>43.650000000000006</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IF(_xlfn.XLOOKUP(orders!C190,customers!$A$1:$A$1001,customers!$C$1:$C$1001,,0)=0,"No Email",_xlfn.XLOOKUP(orders!C190,customers!$A$1:$A$1001,customers!$C$1:$C$1001,,0))</f>
        <v>akitchingham58@com.com</v>
      </c>
      <c r="H190" s="2" t="str">
        <f>_xlfn.XLOOKUP(C190,customers!$A$1:$A$1001,customers!$G$1:$G$1001,,0)</f>
        <v>United States</v>
      </c>
      <c r="I190" t="str">
        <f>INDEX(products!$A$1:$G$49,MATCH(orders!$D190,products!$A$1:$A$49,0),MATCH(orders!I$1,products!$A$1:$G$1,0))</f>
        <v>Exc</v>
      </c>
      <c r="J190" t="str">
        <f t="shared" si="4"/>
        <v>Excelsa</v>
      </c>
      <c r="K190" t="str">
        <f>INDEX(products!$A$1:$G$49,MATCH(orders!$D190,products!$A$1:$A$49,0),MATCH(orders!K$1,products!$A$1:$G$1,0))</f>
        <v>L</v>
      </c>
      <c r="L190" t="str">
        <f t="shared" si="5"/>
        <v>Light</v>
      </c>
      <c r="M190" s="4">
        <f>INDEX(products!$A$1:$G$49,MATCH(orders!$D190,products!$A$1:$A$49,0),MATCH(orders!M$1,products!$A$1:$G$1,0))</f>
        <v>0.2</v>
      </c>
      <c r="N190" s="5">
        <f>INDEX(products!$A$1:$G$49,MATCH(orders!$D190,products!$A$1:$A$49,0),MATCH(orders!N$1,products!$A$1:$G$1,0))</f>
        <v>4.4550000000000001</v>
      </c>
      <c r="O190" s="5">
        <f>N190*E190</f>
        <v>4.4550000000000001</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IF(_xlfn.XLOOKUP(orders!C191,customers!$A$1:$A$1001,customers!$C$1:$C$1001,,0)=0,"No Email",_xlfn.XLOOKUP(orders!C191,customers!$A$1:$A$1001,customers!$C$1:$C$1001,,0))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 t="shared" si="4"/>
        <v>Liberica</v>
      </c>
      <c r="K191" t="str">
        <f>INDEX(products!$A$1:$G$49,MATCH(orders!$D191,products!$A$1:$A$49,0),MATCH(orders!K$1,products!$A$1:$G$1,0))</f>
        <v>M</v>
      </c>
      <c r="L191" t="str">
        <f t="shared" si="5"/>
        <v>Medium</v>
      </c>
      <c r="M191" s="4">
        <f>INDEX(products!$A$1:$G$49,MATCH(orders!$D191,products!$A$1:$A$49,0),MATCH(orders!M$1,products!$A$1:$G$1,0))</f>
        <v>1</v>
      </c>
      <c r="N191" s="5">
        <f>INDEX(products!$A$1:$G$49,MATCH(orders!$D191,products!$A$1:$A$49,0),MATCH(orders!N$1,products!$A$1:$G$1,0))</f>
        <v>14.55</v>
      </c>
      <c r="O191" s="5">
        <f>N191*E191</f>
        <v>43.650000000000006</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IF(_xlfn.XLOOKUP(orders!C192,customers!$A$1:$A$1001,customers!$C$1:$C$1001,,0)=0,"No Email",_xlfn.XLOOKUP(orders!C192,customers!$A$1:$A$1001,customers!$C$1:$C$1001,,0))</f>
        <v>mprinn5a@usa.gov</v>
      </c>
      <c r="H192" s="2" t="str">
        <f>_xlfn.XLOOKUP(C192,customers!$A$1:$A$1001,customers!$G$1:$G$1001,,0)</f>
        <v>United States</v>
      </c>
      <c r="I192" t="str">
        <f>INDEX(products!$A$1:$G$49,MATCH(orders!$D192,products!$A$1:$A$49,0),MATCH(orders!I$1,products!$A$1:$G$1,0))</f>
        <v>Lib</v>
      </c>
      <c r="J192" t="str">
        <f t="shared" si="4"/>
        <v>Liberica</v>
      </c>
      <c r="K192" t="str">
        <f>INDEX(products!$A$1:$G$49,MATCH(orders!$D192,products!$A$1:$A$49,0),MATCH(orders!K$1,products!$A$1:$G$1,0))</f>
        <v>M</v>
      </c>
      <c r="L192" t="str">
        <f t="shared" si="5"/>
        <v>Medium</v>
      </c>
      <c r="M192" s="4">
        <f>INDEX(products!$A$1:$G$49,MATCH(orders!$D192,products!$A$1:$A$49,0),MATCH(orders!M$1,products!$A$1:$G$1,0))</f>
        <v>2.5</v>
      </c>
      <c r="N192" s="5">
        <f>INDEX(products!$A$1:$G$49,MATCH(orders!$D192,products!$A$1:$A$49,0),MATCH(orders!N$1,products!$A$1:$G$1,0))</f>
        <v>33.464999999999996</v>
      </c>
      <c r="O192" s="5">
        <f>N192*E192</f>
        <v>33.464999999999996</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IF(_xlfn.XLOOKUP(orders!C193,customers!$A$1:$A$1001,customers!$C$1:$C$1001,,0)=0,"No Email",_xlfn.XLOOKUP(orders!C193,customers!$A$1:$A$1001,customers!$C$1:$C$1001,,0))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 t="shared" si="4"/>
        <v>Liberica</v>
      </c>
      <c r="K193" t="str">
        <f>INDEX(products!$A$1:$G$49,MATCH(orders!$D193,products!$A$1:$A$49,0),MATCH(orders!K$1,products!$A$1:$G$1,0))</f>
        <v>D</v>
      </c>
      <c r="L193" t="str">
        <f t="shared" si="5"/>
        <v>Dark</v>
      </c>
      <c r="M193" s="4">
        <f>INDEX(products!$A$1:$G$49,MATCH(orders!$D193,products!$A$1:$A$49,0),MATCH(orders!M$1,products!$A$1:$G$1,0))</f>
        <v>0.2</v>
      </c>
      <c r="N193" s="5">
        <f>INDEX(products!$A$1:$G$49,MATCH(orders!$D193,products!$A$1:$A$49,0),MATCH(orders!N$1,products!$A$1:$G$1,0))</f>
        <v>3.8849999999999998</v>
      </c>
      <c r="O193" s="5">
        <f>N193*E193</f>
        <v>19.424999999999997</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IF(_xlfn.XLOOKUP(orders!C194,customers!$A$1:$A$1001,customers!$C$1:$C$1001,,0)=0,"No Email",_xlfn.XLOOKUP(orders!C194,customers!$A$1:$A$1001,customers!$C$1:$C$1001,,0))</f>
        <v>ppetrushanko5c@blinklist.com</v>
      </c>
      <c r="H194" s="2" t="str">
        <f>_xlfn.XLOOKUP(C194,customers!$A$1:$A$1001,customers!$G$1:$G$1001,,0)</f>
        <v>Ireland</v>
      </c>
      <c r="I194" t="str">
        <f>INDEX(products!$A$1:$G$49,MATCH(orders!$D194,products!$A$1:$A$49,0),MATCH(orders!I$1,products!$A$1:$G$1,0))</f>
        <v>Exc</v>
      </c>
      <c r="J194" t="str">
        <f t="shared" si="4"/>
        <v>Excelsa</v>
      </c>
      <c r="K194" t="str">
        <f>INDEX(products!$A$1:$G$49,MATCH(orders!$D194,products!$A$1:$A$49,0),MATCH(orders!K$1,products!$A$1:$G$1,0))</f>
        <v>D</v>
      </c>
      <c r="L194" t="str">
        <f t="shared" si="5"/>
        <v>Dark</v>
      </c>
      <c r="M194" s="4">
        <f>INDEX(products!$A$1:$G$49,MATCH(orders!$D194,products!$A$1:$A$49,0),MATCH(orders!M$1,products!$A$1:$G$1,0))</f>
        <v>1</v>
      </c>
      <c r="N194" s="5">
        <f>INDEX(products!$A$1:$G$49,MATCH(orders!$D194,products!$A$1:$A$49,0),MATCH(orders!N$1,products!$A$1:$G$1,0))</f>
        <v>12.15</v>
      </c>
      <c r="O194" s="5">
        <f>N194*E194</f>
        <v>72.900000000000006</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IF(_xlfn.XLOOKUP(orders!C195,customers!$A$1:$A$1001,customers!$C$1:$C$1001,,0)=0,"No Email",_xlfn.XLOOKUP(orders!C195,customers!$A$1:$A$1001,customers!$C$1:$C$1001,,0))</f>
        <v>No Email</v>
      </c>
      <c r="H195" s="2" t="str">
        <f>_xlfn.XLOOKUP(C195,customers!$A$1:$A$1001,customers!$G$1:$G$1001,,0)</f>
        <v>United States</v>
      </c>
      <c r="I195" t="str">
        <f>INDEX(products!$A$1:$G$49,MATCH(orders!$D195,products!$A$1:$A$49,0),MATCH(orders!I$1,products!$A$1:$G$1,0))</f>
        <v>Exc</v>
      </c>
      <c r="J195" t="str">
        <f t="shared" ref="J195:J258" si="6">IF(I195="Rob","Robusta",IF(I195="Exc","Excelsa",IF(I195="Ara","Arabica",IF(I195="Lib","Liberica",""))))</f>
        <v>Excelsa</v>
      </c>
      <c r="K195" t="str">
        <f>INDEX(products!$A$1:$G$49,MATCH(orders!$D195,products!$A$1:$A$49,0),MATCH(orders!K$1,products!$A$1:$G$1,0))</f>
        <v>L</v>
      </c>
      <c r="L195" t="str">
        <f t="shared" ref="L195:L258" si="7">IF(K195="L","Light",IF(K195="M","Medium",IF(K195="D","Dark","")))</f>
        <v>Light</v>
      </c>
      <c r="M195" s="4">
        <f>INDEX(products!$A$1:$G$49,MATCH(orders!$D195,products!$A$1:$A$49,0),MATCH(orders!M$1,products!$A$1:$G$1,0))</f>
        <v>1</v>
      </c>
      <c r="N195" s="5">
        <f>INDEX(products!$A$1:$G$49,MATCH(orders!$D195,products!$A$1:$A$49,0),MATCH(orders!N$1,products!$A$1:$G$1,0))</f>
        <v>14.85</v>
      </c>
      <c r="O195" s="5">
        <f>N195*E195</f>
        <v>44.55</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IF(_xlfn.XLOOKUP(orders!C196,customers!$A$1:$A$1001,customers!$C$1:$C$1001,,0)=0,"No Email",_xlfn.XLOOKUP(orders!C196,customers!$A$1:$A$1001,customers!$C$1:$C$1001,,0))</f>
        <v>elaird5e@bing.com</v>
      </c>
      <c r="H196" s="2" t="str">
        <f>_xlfn.XLOOKUP(C196,customers!$A$1:$A$1001,customers!$G$1:$G$1001,,0)</f>
        <v>United States</v>
      </c>
      <c r="I196" t="str">
        <f>INDEX(products!$A$1:$G$49,MATCH(orders!$D196,products!$A$1:$A$49,0),MATCH(orders!I$1,products!$A$1:$G$1,0))</f>
        <v>Exc</v>
      </c>
      <c r="J196" t="str">
        <f t="shared" si="6"/>
        <v>Excelsa</v>
      </c>
      <c r="K196" t="str">
        <f>INDEX(products!$A$1:$G$49,MATCH(orders!$D196,products!$A$1:$A$49,0),MATCH(orders!K$1,products!$A$1:$G$1,0))</f>
        <v>D</v>
      </c>
      <c r="L196" t="str">
        <f t="shared" si="7"/>
        <v>Dark</v>
      </c>
      <c r="M196" s="4">
        <f>INDEX(products!$A$1:$G$49,MATCH(orders!$D196,products!$A$1:$A$49,0),MATCH(orders!M$1,products!$A$1:$G$1,0))</f>
        <v>0.5</v>
      </c>
      <c r="N196" s="5">
        <f>INDEX(products!$A$1:$G$49,MATCH(orders!$D196,products!$A$1:$A$49,0),MATCH(orders!N$1,products!$A$1:$G$1,0))</f>
        <v>7.29</v>
      </c>
      <c r="O196" s="5">
        <f>N196*E196</f>
        <v>36.450000000000003</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IF(_xlfn.XLOOKUP(orders!C197,customers!$A$1:$A$1001,customers!$C$1:$C$1001,,0)=0,"No Email",_xlfn.XLOOKUP(orders!C197,customers!$A$1:$A$1001,customers!$C$1:$C$1001,,0))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 t="shared" si="6"/>
        <v>Arabica</v>
      </c>
      <c r="K197" t="str">
        <f>INDEX(products!$A$1:$G$49,MATCH(orders!$D197,products!$A$1:$A$49,0),MATCH(orders!K$1,products!$A$1:$G$1,0))</f>
        <v>L</v>
      </c>
      <c r="L197" t="str">
        <f t="shared" si="7"/>
        <v>Light</v>
      </c>
      <c r="M197" s="4">
        <f>INDEX(products!$A$1:$G$49,MATCH(orders!$D197,products!$A$1:$A$49,0),MATCH(orders!M$1,products!$A$1:$G$1,0))</f>
        <v>1</v>
      </c>
      <c r="N197" s="5">
        <f>INDEX(products!$A$1:$G$49,MATCH(orders!$D197,products!$A$1:$A$49,0),MATCH(orders!N$1,products!$A$1:$G$1,0))</f>
        <v>12.95</v>
      </c>
      <c r="O197" s="5">
        <f>N197*E197</f>
        <v>38.849999999999994</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IF(_xlfn.XLOOKUP(orders!C198,customers!$A$1:$A$1001,customers!$C$1:$C$1001,,0)=0,"No Email",_xlfn.XLOOKUP(orders!C198,customers!$A$1:$A$1001,customers!$C$1:$C$1001,,0))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 t="shared" si="6"/>
        <v>Excelsa</v>
      </c>
      <c r="K198" t="str">
        <f>INDEX(products!$A$1:$G$49,MATCH(orders!$D198,products!$A$1:$A$49,0),MATCH(orders!K$1,products!$A$1:$G$1,0))</f>
        <v>L</v>
      </c>
      <c r="L198" t="str">
        <f t="shared" si="7"/>
        <v>Light</v>
      </c>
      <c r="M198" s="4">
        <f>INDEX(products!$A$1:$G$49,MATCH(orders!$D198,products!$A$1:$A$49,0),MATCH(orders!M$1,products!$A$1:$G$1,0))</f>
        <v>0.5</v>
      </c>
      <c r="N198" s="5">
        <f>INDEX(products!$A$1:$G$49,MATCH(orders!$D198,products!$A$1:$A$49,0),MATCH(orders!N$1,products!$A$1:$G$1,0))</f>
        <v>8.91</v>
      </c>
      <c r="O198" s="5">
        <f>N198*E198</f>
        <v>53.46</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IF(_xlfn.XLOOKUP(orders!C199,customers!$A$1:$A$1001,customers!$C$1:$C$1001,,0)=0,"No Email",_xlfn.XLOOKUP(orders!C199,customers!$A$1:$A$1001,customers!$C$1:$C$1001,,0))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 t="shared" si="6"/>
        <v>Liberica</v>
      </c>
      <c r="K199" t="str">
        <f>INDEX(products!$A$1:$G$49,MATCH(orders!$D199,products!$A$1:$A$49,0),MATCH(orders!K$1,products!$A$1:$G$1,0))</f>
        <v>D</v>
      </c>
      <c r="L199" t="str">
        <f t="shared" si="7"/>
        <v>Dark</v>
      </c>
      <c r="M199" s="4">
        <f>INDEX(products!$A$1:$G$49,MATCH(orders!$D199,products!$A$1:$A$49,0),MATCH(orders!M$1,products!$A$1:$G$1,0))</f>
        <v>2.5</v>
      </c>
      <c r="N199" s="5">
        <f>INDEX(products!$A$1:$G$49,MATCH(orders!$D199,products!$A$1:$A$49,0),MATCH(orders!N$1,products!$A$1:$G$1,0))</f>
        <v>29.784999999999997</v>
      </c>
      <c r="O199" s="5">
        <f>N199*E199</f>
        <v>59.569999999999993</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IF(_xlfn.XLOOKUP(orders!C200,customers!$A$1:$A$1001,customers!$C$1:$C$1001,,0)=0,"No Email",_xlfn.XLOOKUP(orders!C200,customers!$A$1:$A$1001,customers!$C$1:$C$1001,,0))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 t="shared" si="6"/>
        <v>Liberica</v>
      </c>
      <c r="K200" t="str">
        <f>INDEX(products!$A$1:$G$49,MATCH(orders!$D200,products!$A$1:$A$49,0),MATCH(orders!K$1,products!$A$1:$G$1,0))</f>
        <v>D</v>
      </c>
      <c r="L200" t="str">
        <f t="shared" si="7"/>
        <v>Dark</v>
      </c>
      <c r="M200" s="4">
        <f>INDEX(products!$A$1:$G$49,MATCH(orders!$D200,products!$A$1:$A$49,0),MATCH(orders!M$1,products!$A$1:$G$1,0))</f>
        <v>2.5</v>
      </c>
      <c r="N200" s="5">
        <f>INDEX(products!$A$1:$G$49,MATCH(orders!$D200,products!$A$1:$A$49,0),MATCH(orders!N$1,products!$A$1:$G$1,0))</f>
        <v>29.784999999999997</v>
      </c>
      <c r="O200" s="5">
        <f>N200*E200</f>
        <v>89.35499999999999</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IF(_xlfn.XLOOKUP(orders!C201,customers!$A$1:$A$1001,customers!$C$1:$C$1001,,0)=0,"No Email",_xlfn.XLOOKUP(orders!C201,customers!$A$1:$A$1001,customers!$C$1:$C$1001,,0))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 t="shared" si="6"/>
        <v>Liberica</v>
      </c>
      <c r="K201" t="str">
        <f>INDEX(products!$A$1:$G$49,MATCH(orders!$D201,products!$A$1:$A$49,0),MATCH(orders!K$1,products!$A$1:$G$1,0))</f>
        <v>L</v>
      </c>
      <c r="L201" t="str">
        <f t="shared" si="7"/>
        <v>Light</v>
      </c>
      <c r="M201" s="4">
        <f>INDEX(products!$A$1:$G$49,MATCH(orders!$D201,products!$A$1:$A$49,0),MATCH(orders!M$1,products!$A$1:$G$1,0))</f>
        <v>0.5</v>
      </c>
      <c r="N201" s="5">
        <f>INDEX(products!$A$1:$G$49,MATCH(orders!$D201,products!$A$1:$A$49,0),MATCH(orders!N$1,products!$A$1:$G$1,0))</f>
        <v>9.51</v>
      </c>
      <c r="O201" s="5">
        <f>N201*E201</f>
        <v>38.04</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IF(_xlfn.XLOOKUP(orders!C202,customers!$A$1:$A$1001,customers!$C$1:$C$1001,,0)=0,"No Email",_xlfn.XLOOKUP(orders!C202,customers!$A$1:$A$1001,customers!$C$1:$C$1001,,0))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 t="shared" si="6"/>
        <v>Excelsa</v>
      </c>
      <c r="K202" t="str">
        <f>INDEX(products!$A$1:$G$49,MATCH(orders!$D202,products!$A$1:$A$49,0),MATCH(orders!K$1,products!$A$1:$G$1,0))</f>
        <v>M</v>
      </c>
      <c r="L202" t="str">
        <f t="shared" si="7"/>
        <v>Medium</v>
      </c>
      <c r="M202" s="4">
        <f>INDEX(products!$A$1:$G$49,MATCH(orders!$D202,products!$A$1:$A$49,0),MATCH(orders!M$1,products!$A$1:$G$1,0))</f>
        <v>1</v>
      </c>
      <c r="N202" s="5">
        <f>INDEX(products!$A$1:$G$49,MATCH(orders!$D202,products!$A$1:$A$49,0),MATCH(orders!N$1,products!$A$1:$G$1,0))</f>
        <v>13.75</v>
      </c>
      <c r="O202" s="5">
        <f>N202*E202</f>
        <v>41.25</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IF(_xlfn.XLOOKUP(orders!C203,customers!$A$1:$A$1001,customers!$C$1:$C$1001,,0)=0,"No Email",_xlfn.XLOOKUP(orders!C203,customers!$A$1:$A$1001,customers!$C$1:$C$1001,,0))</f>
        <v>No Email</v>
      </c>
      <c r="H203" s="2" t="str">
        <f>_xlfn.XLOOKUP(C203,customers!$A$1:$A$1001,customers!$G$1:$G$1001,,0)</f>
        <v>United States</v>
      </c>
      <c r="I203" t="str">
        <f>INDEX(products!$A$1:$G$49,MATCH(orders!$D203,products!$A$1:$A$49,0),MATCH(orders!I$1,products!$A$1:$G$1,0))</f>
        <v>Lib</v>
      </c>
      <c r="J203" t="str">
        <f t="shared" si="6"/>
        <v>Liberica</v>
      </c>
      <c r="K203" t="str">
        <f>INDEX(products!$A$1:$G$49,MATCH(orders!$D203,products!$A$1:$A$49,0),MATCH(orders!K$1,products!$A$1:$G$1,0))</f>
        <v>L</v>
      </c>
      <c r="L203" t="str">
        <f t="shared" si="7"/>
        <v>Light</v>
      </c>
      <c r="M203" s="4">
        <f>INDEX(products!$A$1:$G$49,MATCH(orders!$D203,products!$A$1:$A$49,0),MATCH(orders!M$1,products!$A$1:$G$1,0))</f>
        <v>0.5</v>
      </c>
      <c r="N203" s="5">
        <f>INDEX(products!$A$1:$G$49,MATCH(orders!$D203,products!$A$1:$A$49,0),MATCH(orders!N$1,products!$A$1:$G$1,0))</f>
        <v>9.51</v>
      </c>
      <c r="O203" s="5">
        <f>N203*E203</f>
        <v>57.06</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IF(_xlfn.XLOOKUP(orders!C204,customers!$A$1:$A$1001,customers!$C$1:$C$1001,,0)=0,"No Email",_xlfn.XLOOKUP(orders!C204,customers!$A$1:$A$1001,customers!$C$1:$C$1001,,0))</f>
        <v>tfelip5m@typepad.com</v>
      </c>
      <c r="H204" s="2" t="str">
        <f>_xlfn.XLOOKUP(C204,customers!$A$1:$A$1001,customers!$G$1:$G$1001,,0)</f>
        <v>United States</v>
      </c>
      <c r="I204" t="str">
        <f>INDEX(products!$A$1:$G$49,MATCH(orders!$D204,products!$A$1:$A$49,0),MATCH(orders!I$1,products!$A$1:$G$1,0))</f>
        <v>Lib</v>
      </c>
      <c r="J204" t="str">
        <f t="shared" si="6"/>
        <v>Liberica</v>
      </c>
      <c r="K204" t="str">
        <f>INDEX(products!$A$1:$G$49,MATCH(orders!$D204,products!$A$1:$A$49,0),MATCH(orders!K$1,products!$A$1:$G$1,0))</f>
        <v>D</v>
      </c>
      <c r="L204" t="str">
        <f t="shared" si="7"/>
        <v>Dark</v>
      </c>
      <c r="M204" s="4">
        <f>INDEX(products!$A$1:$G$49,MATCH(orders!$D204,products!$A$1:$A$49,0),MATCH(orders!M$1,products!$A$1:$G$1,0))</f>
        <v>2.5</v>
      </c>
      <c r="N204" s="5">
        <f>INDEX(products!$A$1:$G$49,MATCH(orders!$D204,products!$A$1:$A$49,0),MATCH(orders!N$1,products!$A$1:$G$1,0))</f>
        <v>29.784999999999997</v>
      </c>
      <c r="O204" s="5">
        <f>N204*E204</f>
        <v>178.70999999999998</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IF(_xlfn.XLOOKUP(orders!C205,customers!$A$1:$A$1001,customers!$C$1:$C$1001,,0)=0,"No Email",_xlfn.XLOOKUP(orders!C205,customers!$A$1:$A$1001,customers!$C$1:$C$1001,,0))</f>
        <v>vle5n@disqus.com</v>
      </c>
      <c r="H205" s="2" t="str">
        <f>_xlfn.XLOOKUP(C205,customers!$A$1:$A$1001,customers!$G$1:$G$1001,,0)</f>
        <v>United States</v>
      </c>
      <c r="I205" t="str">
        <f>INDEX(products!$A$1:$G$49,MATCH(orders!$D205,products!$A$1:$A$49,0),MATCH(orders!I$1,products!$A$1:$G$1,0))</f>
        <v>Lib</v>
      </c>
      <c r="J205" t="str">
        <f t="shared" si="6"/>
        <v>Liberica</v>
      </c>
      <c r="K205" t="str">
        <f>INDEX(products!$A$1:$G$49,MATCH(orders!$D205,products!$A$1:$A$49,0),MATCH(orders!K$1,products!$A$1:$G$1,0))</f>
        <v>L</v>
      </c>
      <c r="L205" t="str">
        <f t="shared" si="7"/>
        <v>Light</v>
      </c>
      <c r="M205" s="4">
        <f>INDEX(products!$A$1:$G$49,MATCH(orders!$D205,products!$A$1:$A$49,0),MATCH(orders!M$1,products!$A$1:$G$1,0))</f>
        <v>0.2</v>
      </c>
      <c r="N205" s="5">
        <f>INDEX(products!$A$1:$G$49,MATCH(orders!$D205,products!$A$1:$A$49,0),MATCH(orders!N$1,products!$A$1:$G$1,0))</f>
        <v>4.7549999999999999</v>
      </c>
      <c r="O205" s="5">
        <f>N205*E205</f>
        <v>4.7549999999999999</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IF(_xlfn.XLOOKUP(orders!C206,customers!$A$1:$A$1001,customers!$C$1:$C$1001,,0)=0,"No Email",_xlfn.XLOOKUP(orders!C206,customers!$A$1:$A$1001,customers!$C$1:$C$1001,,0))</f>
        <v>No Email</v>
      </c>
      <c r="H206" s="2" t="str">
        <f>_xlfn.XLOOKUP(C206,customers!$A$1:$A$1001,customers!$G$1:$G$1001,,0)</f>
        <v>United States</v>
      </c>
      <c r="I206" t="str">
        <f>INDEX(products!$A$1:$G$49,MATCH(orders!$D206,products!$A$1:$A$49,0),MATCH(orders!I$1,products!$A$1:$G$1,0))</f>
        <v>Exc</v>
      </c>
      <c r="J206" t="str">
        <f t="shared" si="6"/>
        <v>Excelsa</v>
      </c>
      <c r="K206" t="str">
        <f>INDEX(products!$A$1:$G$49,MATCH(orders!$D206,products!$A$1:$A$49,0),MATCH(orders!K$1,products!$A$1:$G$1,0))</f>
        <v>M</v>
      </c>
      <c r="L206" t="str">
        <f t="shared" si="7"/>
        <v>Medium</v>
      </c>
      <c r="M206" s="4">
        <f>INDEX(products!$A$1:$G$49,MATCH(orders!$D206,products!$A$1:$A$49,0),MATCH(orders!M$1,products!$A$1:$G$1,0))</f>
        <v>1</v>
      </c>
      <c r="N206" s="5">
        <f>INDEX(products!$A$1:$G$49,MATCH(orders!$D206,products!$A$1:$A$49,0),MATCH(orders!N$1,products!$A$1:$G$1,0))</f>
        <v>13.75</v>
      </c>
      <c r="O206" s="5">
        <f>N206*E206</f>
        <v>82.5</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IF(_xlfn.XLOOKUP(orders!C207,customers!$A$1:$A$1001,customers!$C$1:$C$1001,,0)=0,"No Email",_xlfn.XLOOKUP(orders!C207,customers!$A$1:$A$1001,customers!$C$1:$C$1001,,0))</f>
        <v>No Email</v>
      </c>
      <c r="H207" s="2" t="str">
        <f>_xlfn.XLOOKUP(C207,customers!$A$1:$A$1001,customers!$G$1:$G$1001,,0)</f>
        <v>United States</v>
      </c>
      <c r="I207" t="str">
        <f>INDEX(products!$A$1:$G$49,MATCH(orders!$D207,products!$A$1:$A$49,0),MATCH(orders!I$1,products!$A$1:$G$1,0))</f>
        <v>Rob</v>
      </c>
      <c r="J207" t="str">
        <f t="shared" si="6"/>
        <v>Robusta</v>
      </c>
      <c r="K207" t="str">
        <f>INDEX(products!$A$1:$G$49,MATCH(orders!$D207,products!$A$1:$A$49,0),MATCH(orders!K$1,products!$A$1:$G$1,0))</f>
        <v>D</v>
      </c>
      <c r="L207" t="str">
        <f t="shared" si="7"/>
        <v>Dark</v>
      </c>
      <c r="M207" s="4">
        <f>INDEX(products!$A$1:$G$49,MATCH(orders!$D207,products!$A$1:$A$49,0),MATCH(orders!M$1,products!$A$1:$G$1,0))</f>
        <v>0.2</v>
      </c>
      <c r="N207" s="5">
        <f>INDEX(products!$A$1:$G$49,MATCH(orders!$D207,products!$A$1:$A$49,0),MATCH(orders!N$1,products!$A$1:$G$1,0))</f>
        <v>2.6849999999999996</v>
      </c>
      <c r="O207" s="5">
        <f>N207*E207</f>
        <v>8.0549999999999997</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IF(_xlfn.XLOOKUP(orders!C208,customers!$A$1:$A$1001,customers!$C$1:$C$1001,,0)=0,"No Email",_xlfn.XLOOKUP(orders!C208,customers!$A$1:$A$1001,customers!$C$1:$C$1001,,0))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 t="shared" si="6"/>
        <v>Arabica</v>
      </c>
      <c r="K208" t="str">
        <f>INDEX(products!$A$1:$G$49,MATCH(orders!$D208,products!$A$1:$A$49,0),MATCH(orders!K$1,products!$A$1:$G$1,0))</f>
        <v>M</v>
      </c>
      <c r="L208" t="str">
        <f t="shared" si="7"/>
        <v>Medium</v>
      </c>
      <c r="M208" s="4">
        <f>INDEX(products!$A$1:$G$49,MATCH(orders!$D208,products!$A$1:$A$49,0),MATCH(orders!M$1,products!$A$1:$G$1,0))</f>
        <v>1</v>
      </c>
      <c r="N208" s="5">
        <f>INDEX(products!$A$1:$G$49,MATCH(orders!$D208,products!$A$1:$A$49,0),MATCH(orders!N$1,products!$A$1:$G$1,0))</f>
        <v>11.25</v>
      </c>
      <c r="O208" s="5">
        <f>N208*E208</f>
        <v>22.5</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IF(_xlfn.XLOOKUP(orders!C209,customers!$A$1:$A$1001,customers!$C$1:$C$1001,,0)=0,"No Email",_xlfn.XLOOKUP(orders!C209,customers!$A$1:$A$1001,customers!$C$1:$C$1001,,0))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 t="shared" si="6"/>
        <v>Arabica</v>
      </c>
      <c r="K209" t="str">
        <f>INDEX(products!$A$1:$G$49,MATCH(orders!$D209,products!$A$1:$A$49,0),MATCH(orders!K$1,products!$A$1:$G$1,0))</f>
        <v>M</v>
      </c>
      <c r="L209" t="str">
        <f t="shared" si="7"/>
        <v>Medium</v>
      </c>
      <c r="M209" s="4">
        <f>INDEX(products!$A$1:$G$49,MATCH(orders!$D209,products!$A$1:$A$49,0),MATCH(orders!M$1,products!$A$1:$G$1,0))</f>
        <v>0.5</v>
      </c>
      <c r="N209" s="5">
        <f>INDEX(products!$A$1:$G$49,MATCH(orders!$D209,products!$A$1:$A$49,0),MATCH(orders!N$1,products!$A$1:$G$1,0))</f>
        <v>6.75</v>
      </c>
      <c r="O209" s="5">
        <f>N209*E209</f>
        <v>40.5</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IF(_xlfn.XLOOKUP(orders!C210,customers!$A$1:$A$1001,customers!$C$1:$C$1001,,0)=0,"No Email",_xlfn.XLOOKUP(orders!C210,customers!$A$1:$A$1001,customers!$C$1:$C$1001,,0))</f>
        <v>chalfhide5s@google.ru</v>
      </c>
      <c r="H210" s="2" t="str">
        <f>_xlfn.XLOOKUP(C210,customers!$A$1:$A$1001,customers!$G$1:$G$1001,,0)</f>
        <v>Ireland</v>
      </c>
      <c r="I210" t="str">
        <f>INDEX(products!$A$1:$G$49,MATCH(orders!$D210,products!$A$1:$A$49,0),MATCH(orders!I$1,products!$A$1:$G$1,0))</f>
        <v>Exc</v>
      </c>
      <c r="J210" t="str">
        <f t="shared" si="6"/>
        <v>Excelsa</v>
      </c>
      <c r="K210" t="str">
        <f>INDEX(products!$A$1:$G$49,MATCH(orders!$D210,products!$A$1:$A$49,0),MATCH(orders!K$1,products!$A$1:$G$1,0))</f>
        <v>D</v>
      </c>
      <c r="L210" t="str">
        <f t="shared" si="7"/>
        <v>Dark</v>
      </c>
      <c r="M210" s="4">
        <f>INDEX(products!$A$1:$G$49,MATCH(orders!$D210,products!$A$1:$A$49,0),MATCH(orders!M$1,products!$A$1:$G$1,0))</f>
        <v>0.5</v>
      </c>
      <c r="N210" s="5">
        <f>INDEX(products!$A$1:$G$49,MATCH(orders!$D210,products!$A$1:$A$49,0),MATCH(orders!N$1,products!$A$1:$G$1,0))</f>
        <v>7.29</v>
      </c>
      <c r="O210" s="5">
        <f>N210*E210</f>
        <v>29.16</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IF(_xlfn.XLOOKUP(orders!C211,customers!$A$1:$A$1001,customers!$C$1:$C$1001,,0)=0,"No Email",_xlfn.XLOOKUP(orders!C211,customers!$A$1:$A$1001,customers!$C$1:$C$1001,,0))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 t="shared" si="6"/>
        <v>Arabica</v>
      </c>
      <c r="K211" t="str">
        <f>INDEX(products!$A$1:$G$49,MATCH(orders!$D211,products!$A$1:$A$49,0),MATCH(orders!K$1,products!$A$1:$G$1,0))</f>
        <v>M</v>
      </c>
      <c r="L211" t="str">
        <f t="shared" si="7"/>
        <v>Medium</v>
      </c>
      <c r="M211" s="4">
        <f>INDEX(products!$A$1:$G$49,MATCH(orders!$D211,products!$A$1:$A$49,0),MATCH(orders!M$1,products!$A$1:$G$1,0))</f>
        <v>0.5</v>
      </c>
      <c r="N211" s="5">
        <f>INDEX(products!$A$1:$G$49,MATCH(orders!$D211,products!$A$1:$A$49,0),MATCH(orders!N$1,products!$A$1:$G$1,0))</f>
        <v>6.75</v>
      </c>
      <c r="O211" s="5">
        <f>N211*E211</f>
        <v>6.75</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IF(_xlfn.XLOOKUP(orders!C212,customers!$A$1:$A$1001,customers!$C$1:$C$1001,,0)=0,"No Email",_xlfn.XLOOKUP(orders!C212,customers!$A$1:$A$1001,customers!$C$1:$C$1001,,0))</f>
        <v>aattwater5u@wikia.com</v>
      </c>
      <c r="H212" s="2" t="str">
        <f>_xlfn.XLOOKUP(C212,customers!$A$1:$A$1001,customers!$G$1:$G$1001,,0)</f>
        <v>United States</v>
      </c>
      <c r="I212" t="str">
        <f>INDEX(products!$A$1:$G$49,MATCH(orders!$D212,products!$A$1:$A$49,0),MATCH(orders!I$1,products!$A$1:$G$1,0))</f>
        <v>Lib</v>
      </c>
      <c r="J212" t="str">
        <f t="shared" si="6"/>
        <v>Liberica</v>
      </c>
      <c r="K212" t="str">
        <f>INDEX(products!$A$1:$G$49,MATCH(orders!$D212,products!$A$1:$A$49,0),MATCH(orders!K$1,products!$A$1:$G$1,0))</f>
        <v>D</v>
      </c>
      <c r="L212" t="str">
        <f t="shared" si="7"/>
        <v>Dark</v>
      </c>
      <c r="M212" s="4">
        <f>INDEX(products!$A$1:$G$49,MATCH(orders!$D212,products!$A$1:$A$49,0),MATCH(orders!M$1,products!$A$1:$G$1,0))</f>
        <v>1</v>
      </c>
      <c r="N212" s="5">
        <f>INDEX(products!$A$1:$G$49,MATCH(orders!$D212,products!$A$1:$A$49,0),MATCH(orders!N$1,products!$A$1:$G$1,0))</f>
        <v>12.95</v>
      </c>
      <c r="O212" s="5">
        <f>N212*E212</f>
        <v>51.8</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IF(_xlfn.XLOOKUP(orders!C213,customers!$A$1:$A$1001,customers!$C$1:$C$1001,,0)=0,"No Email",_xlfn.XLOOKUP(orders!C213,customers!$A$1:$A$1001,customers!$C$1:$C$1001,,0))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 t="shared" si="6"/>
        <v>Excelsa</v>
      </c>
      <c r="K213" t="str">
        <f>INDEX(products!$A$1:$G$49,MATCH(orders!$D213,products!$A$1:$A$49,0),MATCH(orders!K$1,products!$A$1:$G$1,0))</f>
        <v>L</v>
      </c>
      <c r="L213" t="str">
        <f t="shared" si="7"/>
        <v>Light</v>
      </c>
      <c r="M213" s="4">
        <f>INDEX(products!$A$1:$G$49,MATCH(orders!$D213,products!$A$1:$A$49,0),MATCH(orders!M$1,products!$A$1:$G$1,0))</f>
        <v>0.5</v>
      </c>
      <c r="N213" s="5">
        <f>INDEX(products!$A$1:$G$49,MATCH(orders!$D213,products!$A$1:$A$49,0),MATCH(orders!N$1,products!$A$1:$G$1,0))</f>
        <v>8.91</v>
      </c>
      <c r="O213" s="5">
        <f>N213*E213</f>
        <v>53.46</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IF(_xlfn.XLOOKUP(orders!C214,customers!$A$1:$A$1001,customers!$C$1:$C$1001,,0)=0,"No Email",_xlfn.XLOOKUP(orders!C214,customers!$A$1:$A$1001,customers!$C$1:$C$1001,,0))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 t="shared" si="6"/>
        <v>Excelsa</v>
      </c>
      <c r="K214" t="str">
        <f>INDEX(products!$A$1:$G$49,MATCH(orders!$D214,products!$A$1:$A$49,0),MATCH(orders!K$1,products!$A$1:$G$1,0))</f>
        <v>D</v>
      </c>
      <c r="L214" t="str">
        <f t="shared" si="7"/>
        <v>Dark</v>
      </c>
      <c r="M214" s="4">
        <f>INDEX(products!$A$1:$G$49,MATCH(orders!$D214,products!$A$1:$A$49,0),MATCH(orders!M$1,products!$A$1:$G$1,0))</f>
        <v>0.2</v>
      </c>
      <c r="N214" s="5">
        <f>INDEX(products!$A$1:$G$49,MATCH(orders!$D214,products!$A$1:$A$49,0),MATCH(orders!N$1,products!$A$1:$G$1,0))</f>
        <v>3.645</v>
      </c>
      <c r="O214" s="5">
        <f>N214*E214</f>
        <v>14.58</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IF(_xlfn.XLOOKUP(orders!C215,customers!$A$1:$A$1001,customers!$C$1:$C$1001,,0)=0,"No Email",_xlfn.XLOOKUP(orders!C215,customers!$A$1:$A$1001,customers!$C$1:$C$1001,,0))</f>
        <v>egalgey5x@wufoo.com</v>
      </c>
      <c r="H215" s="2" t="str">
        <f>_xlfn.XLOOKUP(C215,customers!$A$1:$A$1001,customers!$G$1:$G$1001,,0)</f>
        <v>United States</v>
      </c>
      <c r="I215" t="str">
        <f>INDEX(products!$A$1:$G$49,MATCH(orders!$D215,products!$A$1:$A$49,0),MATCH(orders!I$1,products!$A$1:$G$1,0))</f>
        <v>Rob</v>
      </c>
      <c r="J215" t="str">
        <f t="shared" si="6"/>
        <v>Robusta</v>
      </c>
      <c r="K215" t="str">
        <f>INDEX(products!$A$1:$G$49,MATCH(orders!$D215,products!$A$1:$A$49,0),MATCH(orders!K$1,products!$A$1:$G$1,0))</f>
        <v>D</v>
      </c>
      <c r="L215" t="str">
        <f t="shared" si="7"/>
        <v>Dark</v>
      </c>
      <c r="M215" s="4">
        <f>INDEX(products!$A$1:$G$49,MATCH(orders!$D215,products!$A$1:$A$49,0),MATCH(orders!M$1,products!$A$1:$G$1,0))</f>
        <v>2.5</v>
      </c>
      <c r="N215" s="5">
        <f>INDEX(products!$A$1:$G$49,MATCH(orders!$D215,products!$A$1:$A$49,0),MATCH(orders!N$1,products!$A$1:$G$1,0))</f>
        <v>20.584999999999997</v>
      </c>
      <c r="O215" s="5">
        <f>N215*E215</f>
        <v>20.584999999999997</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IF(_xlfn.XLOOKUP(orders!C216,customers!$A$1:$A$1001,customers!$C$1:$C$1001,,0)=0,"No Email",_xlfn.XLOOKUP(orders!C216,customers!$A$1:$A$1001,customers!$C$1:$C$1001,,0))</f>
        <v>mhame5y@newsvine.com</v>
      </c>
      <c r="H216" s="2" t="str">
        <f>_xlfn.XLOOKUP(C216,customers!$A$1:$A$1001,customers!$G$1:$G$1001,,0)</f>
        <v>Ireland</v>
      </c>
      <c r="I216" t="str">
        <f>INDEX(products!$A$1:$G$49,MATCH(orders!$D216,products!$A$1:$A$49,0),MATCH(orders!I$1,products!$A$1:$G$1,0))</f>
        <v>Lib</v>
      </c>
      <c r="J216" t="str">
        <f t="shared" si="6"/>
        <v>Liberica</v>
      </c>
      <c r="K216" t="str">
        <f>INDEX(products!$A$1:$G$49,MATCH(orders!$D216,products!$A$1:$A$49,0),MATCH(orders!K$1,products!$A$1:$G$1,0))</f>
        <v>L</v>
      </c>
      <c r="L216" t="str">
        <f t="shared" si="7"/>
        <v>Light</v>
      </c>
      <c r="M216" s="4">
        <f>INDEX(products!$A$1:$G$49,MATCH(orders!$D216,products!$A$1:$A$49,0),MATCH(orders!M$1,products!$A$1:$G$1,0))</f>
        <v>1</v>
      </c>
      <c r="N216" s="5">
        <f>INDEX(products!$A$1:$G$49,MATCH(orders!$D216,products!$A$1:$A$49,0),MATCH(orders!N$1,products!$A$1:$G$1,0))</f>
        <v>15.85</v>
      </c>
      <c r="O216" s="5">
        <f>N216*E216</f>
        <v>31.7</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IF(_xlfn.XLOOKUP(orders!C217,customers!$A$1:$A$1001,customers!$C$1:$C$1001,,0)=0,"No Email",_xlfn.XLOOKUP(orders!C217,customers!$A$1:$A$1001,customers!$C$1:$C$1001,,0))</f>
        <v>igurnee5z@usnews.com</v>
      </c>
      <c r="H217" s="2" t="str">
        <f>_xlfn.XLOOKUP(C217,customers!$A$1:$A$1001,customers!$G$1:$G$1001,,0)</f>
        <v>United States</v>
      </c>
      <c r="I217" t="str">
        <f>INDEX(products!$A$1:$G$49,MATCH(orders!$D217,products!$A$1:$A$49,0),MATCH(orders!I$1,products!$A$1:$G$1,0))</f>
        <v>Lib</v>
      </c>
      <c r="J217" t="str">
        <f t="shared" si="6"/>
        <v>Liberica</v>
      </c>
      <c r="K217" t="str">
        <f>INDEX(products!$A$1:$G$49,MATCH(orders!$D217,products!$A$1:$A$49,0),MATCH(orders!K$1,products!$A$1:$G$1,0))</f>
        <v>D</v>
      </c>
      <c r="L217" t="str">
        <f t="shared" si="7"/>
        <v>Dark</v>
      </c>
      <c r="M217" s="4">
        <f>INDEX(products!$A$1:$G$49,MATCH(orders!$D217,products!$A$1:$A$49,0),MATCH(orders!M$1,products!$A$1:$G$1,0))</f>
        <v>0.2</v>
      </c>
      <c r="N217" s="5">
        <f>INDEX(products!$A$1:$G$49,MATCH(orders!$D217,products!$A$1:$A$49,0),MATCH(orders!N$1,products!$A$1:$G$1,0))</f>
        <v>3.8849999999999998</v>
      </c>
      <c r="O217" s="5">
        <f>N217*E217</f>
        <v>23.31</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IF(_xlfn.XLOOKUP(orders!C218,customers!$A$1:$A$1001,customers!$C$1:$C$1001,,0)=0,"No Email",_xlfn.XLOOKUP(orders!C218,customers!$A$1:$A$1001,customers!$C$1:$C$1001,,0))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 t="shared" si="6"/>
        <v>Liberica</v>
      </c>
      <c r="K218" t="str">
        <f>INDEX(products!$A$1:$G$49,MATCH(orders!$D218,products!$A$1:$A$49,0),MATCH(orders!K$1,products!$A$1:$G$1,0))</f>
        <v>M</v>
      </c>
      <c r="L218" t="str">
        <f t="shared" si="7"/>
        <v>Medium</v>
      </c>
      <c r="M218" s="4">
        <f>INDEX(products!$A$1:$G$49,MATCH(orders!$D218,products!$A$1:$A$49,0),MATCH(orders!M$1,products!$A$1:$G$1,0))</f>
        <v>1</v>
      </c>
      <c r="N218" s="5">
        <f>INDEX(products!$A$1:$G$49,MATCH(orders!$D218,products!$A$1:$A$49,0),MATCH(orders!N$1,products!$A$1:$G$1,0))</f>
        <v>14.55</v>
      </c>
      <c r="O218" s="5">
        <f>N218*E218</f>
        <v>58.2</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IF(_xlfn.XLOOKUP(orders!C219,customers!$A$1:$A$1001,customers!$C$1:$C$1001,,0)=0,"No Email",_xlfn.XLOOKUP(orders!C219,customers!$A$1:$A$1001,customers!$C$1:$C$1001,,0))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 t="shared" si="6"/>
        <v>Excelsa</v>
      </c>
      <c r="K219" t="str">
        <f>INDEX(products!$A$1:$G$49,MATCH(orders!$D219,products!$A$1:$A$49,0),MATCH(orders!K$1,products!$A$1:$G$1,0))</f>
        <v>L</v>
      </c>
      <c r="L219" t="str">
        <f t="shared" si="7"/>
        <v>Light</v>
      </c>
      <c r="M219" s="4">
        <f>INDEX(products!$A$1:$G$49,MATCH(orders!$D219,products!$A$1:$A$49,0),MATCH(orders!M$1,products!$A$1:$G$1,0))</f>
        <v>0.5</v>
      </c>
      <c r="N219" s="5">
        <f>INDEX(products!$A$1:$G$49,MATCH(orders!$D219,products!$A$1:$A$49,0),MATCH(orders!N$1,products!$A$1:$G$1,0))</f>
        <v>8.91</v>
      </c>
      <c r="O219" s="5">
        <f>N219*E219</f>
        <v>35.64</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IF(_xlfn.XLOOKUP(orders!C220,customers!$A$1:$A$1001,customers!$C$1:$C$1001,,0)=0,"No Email",_xlfn.XLOOKUP(orders!C220,customers!$A$1:$A$1001,customers!$C$1:$C$1001,,0))</f>
        <v>rfurman62@t.co</v>
      </c>
      <c r="H220" s="2" t="str">
        <f>_xlfn.XLOOKUP(C220,customers!$A$1:$A$1001,customers!$G$1:$G$1001,,0)</f>
        <v>Ireland</v>
      </c>
      <c r="I220" t="str">
        <f>INDEX(products!$A$1:$G$49,MATCH(orders!$D220,products!$A$1:$A$49,0),MATCH(orders!I$1,products!$A$1:$G$1,0))</f>
        <v>Ara</v>
      </c>
      <c r="J220" t="str">
        <f t="shared" si="6"/>
        <v>Arabica</v>
      </c>
      <c r="K220" t="str">
        <f>INDEX(products!$A$1:$G$49,MATCH(orders!$D220,products!$A$1:$A$49,0),MATCH(orders!K$1,products!$A$1:$G$1,0))</f>
        <v>M</v>
      </c>
      <c r="L220" t="str">
        <f t="shared" si="7"/>
        <v>Medium</v>
      </c>
      <c r="M220" s="4">
        <f>INDEX(products!$A$1:$G$49,MATCH(orders!$D220,products!$A$1:$A$49,0),MATCH(orders!M$1,products!$A$1:$G$1,0))</f>
        <v>1</v>
      </c>
      <c r="N220" s="5">
        <f>INDEX(products!$A$1:$G$49,MATCH(orders!$D220,products!$A$1:$A$49,0),MATCH(orders!N$1,products!$A$1:$G$1,0))</f>
        <v>11.25</v>
      </c>
      <c r="O220" s="5">
        <f>N220*E220</f>
        <v>56.25</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IF(_xlfn.XLOOKUP(orders!C221,customers!$A$1:$A$1001,customers!$C$1:$C$1001,,0)=0,"No Email",_xlfn.XLOOKUP(orders!C221,customers!$A$1:$A$1001,customers!$C$1:$C$1001,,0))</f>
        <v>ccrosier63@xrea.com</v>
      </c>
      <c r="H221" s="2" t="str">
        <f>_xlfn.XLOOKUP(C221,customers!$A$1:$A$1001,customers!$G$1:$G$1001,,0)</f>
        <v>United States</v>
      </c>
      <c r="I221" t="str">
        <f>INDEX(products!$A$1:$G$49,MATCH(orders!$D221,products!$A$1:$A$49,0),MATCH(orders!I$1,products!$A$1:$G$1,0))</f>
        <v>Rob</v>
      </c>
      <c r="J221" t="str">
        <f t="shared" si="6"/>
        <v>Robusta</v>
      </c>
      <c r="K221" t="str">
        <f>INDEX(products!$A$1:$G$49,MATCH(orders!$D221,products!$A$1:$A$49,0),MATCH(orders!K$1,products!$A$1:$G$1,0))</f>
        <v>L</v>
      </c>
      <c r="L221" t="str">
        <f t="shared" si="7"/>
        <v>Light</v>
      </c>
      <c r="M221" s="4">
        <f>INDEX(products!$A$1:$G$49,MATCH(orders!$D221,products!$A$1:$A$49,0),MATCH(orders!M$1,products!$A$1:$G$1,0))</f>
        <v>0.2</v>
      </c>
      <c r="N221" s="5">
        <f>INDEX(products!$A$1:$G$49,MATCH(orders!$D221,products!$A$1:$A$49,0),MATCH(orders!N$1,products!$A$1:$G$1,0))</f>
        <v>3.5849999999999995</v>
      </c>
      <c r="O221" s="5">
        <f>N221*E221</f>
        <v>10.754999999999999</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IF(_xlfn.XLOOKUP(orders!C222,customers!$A$1:$A$1001,customers!$C$1:$C$1001,,0)=0,"No Email",_xlfn.XLOOKUP(orders!C222,customers!$A$1:$A$1001,customers!$C$1:$C$1001,,0))</f>
        <v>ccrosier63@xrea.com</v>
      </c>
      <c r="H222" s="2" t="str">
        <f>_xlfn.XLOOKUP(C222,customers!$A$1:$A$1001,customers!$G$1:$G$1001,,0)</f>
        <v>United States</v>
      </c>
      <c r="I222" t="str">
        <f>INDEX(products!$A$1:$G$49,MATCH(orders!$D222,products!$A$1:$A$49,0),MATCH(orders!I$1,products!$A$1:$G$1,0))</f>
        <v>Rob</v>
      </c>
      <c r="J222" t="str">
        <f t="shared" si="6"/>
        <v>Robusta</v>
      </c>
      <c r="K222" t="str">
        <f>INDEX(products!$A$1:$G$49,MATCH(orders!$D222,products!$A$1:$A$49,0),MATCH(orders!K$1,products!$A$1:$G$1,0))</f>
        <v>M</v>
      </c>
      <c r="L222" t="str">
        <f t="shared" si="7"/>
        <v>Medium</v>
      </c>
      <c r="M222" s="4">
        <f>INDEX(products!$A$1:$G$49,MATCH(orders!$D222,products!$A$1:$A$49,0),MATCH(orders!M$1,products!$A$1:$G$1,0))</f>
        <v>0.2</v>
      </c>
      <c r="N222" s="5">
        <f>INDEX(products!$A$1:$G$49,MATCH(orders!$D222,products!$A$1:$A$49,0),MATCH(orders!N$1,products!$A$1:$G$1,0))</f>
        <v>2.9849999999999999</v>
      </c>
      <c r="O222" s="5">
        <f>N222*E222</f>
        <v>14.924999999999999</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IF(_xlfn.XLOOKUP(orders!C223,customers!$A$1:$A$1001,customers!$C$1:$C$1001,,0)=0,"No Email",_xlfn.XLOOKUP(orders!C223,customers!$A$1:$A$1001,customers!$C$1:$C$1001,,0))</f>
        <v>lrushmer65@europa.eu</v>
      </c>
      <c r="H223" s="2" t="str">
        <f>_xlfn.XLOOKUP(C223,customers!$A$1:$A$1001,customers!$G$1:$G$1001,,0)</f>
        <v>United States</v>
      </c>
      <c r="I223" t="str">
        <f>INDEX(products!$A$1:$G$49,MATCH(orders!$D223,products!$A$1:$A$49,0),MATCH(orders!I$1,products!$A$1:$G$1,0))</f>
        <v>Ara</v>
      </c>
      <c r="J223" t="str">
        <f t="shared" si="6"/>
        <v>Arabica</v>
      </c>
      <c r="K223" t="str">
        <f>INDEX(products!$A$1:$G$49,MATCH(orders!$D223,products!$A$1:$A$49,0),MATCH(orders!K$1,products!$A$1:$G$1,0))</f>
        <v>L</v>
      </c>
      <c r="L223" t="str">
        <f t="shared" si="7"/>
        <v>Light</v>
      </c>
      <c r="M223" s="4">
        <f>INDEX(products!$A$1:$G$49,MATCH(orders!$D223,products!$A$1:$A$49,0),MATCH(orders!M$1,products!$A$1:$G$1,0))</f>
        <v>1</v>
      </c>
      <c r="N223" s="5">
        <f>INDEX(products!$A$1:$G$49,MATCH(orders!$D223,products!$A$1:$A$49,0),MATCH(orders!N$1,products!$A$1:$G$1,0))</f>
        <v>12.95</v>
      </c>
      <c r="O223" s="5">
        <f>N223*E223</f>
        <v>77.699999999999989</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IF(_xlfn.XLOOKUP(orders!C224,customers!$A$1:$A$1001,customers!$C$1:$C$1001,,0)=0,"No Email",_xlfn.XLOOKUP(orders!C224,customers!$A$1:$A$1001,customers!$C$1:$C$1001,,0))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 t="shared" si="6"/>
        <v>Liberica</v>
      </c>
      <c r="K224" t="str">
        <f>INDEX(products!$A$1:$G$49,MATCH(orders!$D224,products!$A$1:$A$49,0),MATCH(orders!K$1,products!$A$1:$G$1,0))</f>
        <v>D</v>
      </c>
      <c r="L224" t="str">
        <f t="shared" si="7"/>
        <v>Dark</v>
      </c>
      <c r="M224" s="4">
        <f>INDEX(products!$A$1:$G$49,MATCH(orders!$D224,products!$A$1:$A$49,0),MATCH(orders!M$1,products!$A$1:$G$1,0))</f>
        <v>0.5</v>
      </c>
      <c r="N224" s="5">
        <f>INDEX(products!$A$1:$G$49,MATCH(orders!$D224,products!$A$1:$A$49,0),MATCH(orders!N$1,products!$A$1:$G$1,0))</f>
        <v>7.77</v>
      </c>
      <c r="O224" s="5">
        <f>N224*E224</f>
        <v>23.31</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IF(_xlfn.XLOOKUP(orders!C225,customers!$A$1:$A$1001,customers!$C$1:$C$1001,,0)=0,"No Email",_xlfn.XLOOKUP(orders!C225,customers!$A$1:$A$1001,customers!$C$1:$C$1001,,0))</f>
        <v>No Email</v>
      </c>
      <c r="H225" s="2" t="str">
        <f>_xlfn.XLOOKUP(C225,customers!$A$1:$A$1001,customers!$G$1:$G$1001,,0)</f>
        <v>United States</v>
      </c>
      <c r="I225" t="str">
        <f>INDEX(products!$A$1:$G$49,MATCH(orders!$D225,products!$A$1:$A$49,0),MATCH(orders!I$1,products!$A$1:$G$1,0))</f>
        <v>Exc</v>
      </c>
      <c r="J225" t="str">
        <f t="shared" si="6"/>
        <v>Excelsa</v>
      </c>
      <c r="K225" t="str">
        <f>INDEX(products!$A$1:$G$49,MATCH(orders!$D225,products!$A$1:$A$49,0),MATCH(orders!K$1,products!$A$1:$G$1,0))</f>
        <v>L</v>
      </c>
      <c r="L225" t="str">
        <f t="shared" si="7"/>
        <v>Light</v>
      </c>
      <c r="M225" s="4">
        <f>INDEX(products!$A$1:$G$49,MATCH(orders!$D225,products!$A$1:$A$49,0),MATCH(orders!M$1,products!$A$1:$G$1,0))</f>
        <v>1</v>
      </c>
      <c r="N225" s="5">
        <f>INDEX(products!$A$1:$G$49,MATCH(orders!$D225,products!$A$1:$A$49,0),MATCH(orders!N$1,products!$A$1:$G$1,0))</f>
        <v>14.85</v>
      </c>
      <c r="O225" s="5">
        <f>N225*E225</f>
        <v>59.4</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IF(_xlfn.XLOOKUP(orders!C226,customers!$A$1:$A$1001,customers!$C$1:$C$1001,,0)=0,"No Email",_xlfn.XLOOKUP(orders!C226,customers!$A$1:$A$1001,customers!$C$1:$C$1001,,0))</f>
        <v>kbromehead68@un.org</v>
      </c>
      <c r="H226" s="2" t="str">
        <f>_xlfn.XLOOKUP(C226,customers!$A$1:$A$1001,customers!$G$1:$G$1001,,0)</f>
        <v>United States</v>
      </c>
      <c r="I226" t="str">
        <f>INDEX(products!$A$1:$G$49,MATCH(orders!$D226,products!$A$1:$A$49,0),MATCH(orders!I$1,products!$A$1:$G$1,0))</f>
        <v>Lib</v>
      </c>
      <c r="J226" t="str">
        <f t="shared" si="6"/>
        <v>Liberica</v>
      </c>
      <c r="K226" t="str">
        <f>INDEX(products!$A$1:$G$49,MATCH(orders!$D226,products!$A$1:$A$49,0),MATCH(orders!K$1,products!$A$1:$G$1,0))</f>
        <v>D</v>
      </c>
      <c r="L226" t="str">
        <f t="shared" si="7"/>
        <v>Dark</v>
      </c>
      <c r="M226" s="4">
        <f>INDEX(products!$A$1:$G$49,MATCH(orders!$D226,products!$A$1:$A$49,0),MATCH(orders!M$1,products!$A$1:$G$1,0))</f>
        <v>2.5</v>
      </c>
      <c r="N226" s="5">
        <f>INDEX(products!$A$1:$G$49,MATCH(orders!$D226,products!$A$1:$A$49,0),MATCH(orders!N$1,products!$A$1:$G$1,0))</f>
        <v>29.784999999999997</v>
      </c>
      <c r="O226" s="5">
        <f>N226*E226</f>
        <v>119.13999999999999</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IF(_xlfn.XLOOKUP(orders!C227,customers!$A$1:$A$1001,customers!$C$1:$C$1001,,0)=0,"No Email",_xlfn.XLOOKUP(orders!C227,customers!$A$1:$A$1001,customers!$C$1:$C$1001,,0))</f>
        <v>ewesterman69@si.edu</v>
      </c>
      <c r="H227" s="2" t="str">
        <f>_xlfn.XLOOKUP(C227,customers!$A$1:$A$1001,customers!$G$1:$G$1001,,0)</f>
        <v>Ireland</v>
      </c>
      <c r="I227" t="str">
        <f>INDEX(products!$A$1:$G$49,MATCH(orders!$D227,products!$A$1:$A$49,0),MATCH(orders!I$1,products!$A$1:$G$1,0))</f>
        <v>Rob</v>
      </c>
      <c r="J227" t="str">
        <f t="shared" si="6"/>
        <v>Robusta</v>
      </c>
      <c r="K227" t="str">
        <f>INDEX(products!$A$1:$G$49,MATCH(orders!$D227,products!$A$1:$A$49,0),MATCH(orders!K$1,products!$A$1:$G$1,0))</f>
        <v>L</v>
      </c>
      <c r="L227" t="str">
        <f t="shared" si="7"/>
        <v>Light</v>
      </c>
      <c r="M227" s="4">
        <f>INDEX(products!$A$1:$G$49,MATCH(orders!$D227,products!$A$1:$A$49,0),MATCH(orders!M$1,products!$A$1:$G$1,0))</f>
        <v>0.2</v>
      </c>
      <c r="N227" s="5">
        <f>INDEX(products!$A$1:$G$49,MATCH(orders!$D227,products!$A$1:$A$49,0),MATCH(orders!N$1,products!$A$1:$G$1,0))</f>
        <v>3.5849999999999995</v>
      </c>
      <c r="O227" s="5">
        <f>N227*E227</f>
        <v>14.339999999999998</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IF(_xlfn.XLOOKUP(orders!C228,customers!$A$1:$A$1001,customers!$C$1:$C$1001,,0)=0,"No Email",_xlfn.XLOOKUP(orders!C228,customers!$A$1:$A$1001,customers!$C$1:$C$1001,,0))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 t="shared" si="6"/>
        <v>Arabica</v>
      </c>
      <c r="K228" t="str">
        <f>INDEX(products!$A$1:$G$49,MATCH(orders!$D228,products!$A$1:$A$49,0),MATCH(orders!K$1,products!$A$1:$G$1,0))</f>
        <v>M</v>
      </c>
      <c r="L228" t="str">
        <f t="shared" si="7"/>
        <v>Medium</v>
      </c>
      <c r="M228" s="4">
        <f>INDEX(products!$A$1:$G$49,MATCH(orders!$D228,products!$A$1:$A$49,0),MATCH(orders!M$1,products!$A$1:$G$1,0))</f>
        <v>2.5</v>
      </c>
      <c r="N228" s="5">
        <f>INDEX(products!$A$1:$G$49,MATCH(orders!$D228,products!$A$1:$A$49,0),MATCH(orders!N$1,products!$A$1:$G$1,0))</f>
        <v>25.874999999999996</v>
      </c>
      <c r="O228" s="5">
        <f>N228*E228</f>
        <v>129.37499999999997</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IF(_xlfn.XLOOKUP(orders!C229,customers!$A$1:$A$1001,customers!$C$1:$C$1001,,0)=0,"No Email",_xlfn.XLOOKUP(orders!C229,customers!$A$1:$A$1001,customers!$C$1:$C$1001,,0))</f>
        <v>nwyvill6b@naver.com</v>
      </c>
      <c r="H229" s="2" t="str">
        <f>_xlfn.XLOOKUP(C229,customers!$A$1:$A$1001,customers!$G$1:$G$1001,,0)</f>
        <v>United Kingdom</v>
      </c>
      <c r="I229" t="str">
        <f>INDEX(products!$A$1:$G$49,MATCH(orders!$D229,products!$A$1:$A$49,0),MATCH(orders!I$1,products!$A$1:$G$1,0))</f>
        <v>Rob</v>
      </c>
      <c r="J229" t="str">
        <f t="shared" si="6"/>
        <v>Robusta</v>
      </c>
      <c r="K229" t="str">
        <f>INDEX(products!$A$1:$G$49,MATCH(orders!$D229,products!$A$1:$A$49,0),MATCH(orders!K$1,products!$A$1:$G$1,0))</f>
        <v>D</v>
      </c>
      <c r="L229" t="str">
        <f t="shared" si="7"/>
        <v>Dark</v>
      </c>
      <c r="M229" s="4">
        <f>INDEX(products!$A$1:$G$49,MATCH(orders!$D229,products!$A$1:$A$49,0),MATCH(orders!M$1,products!$A$1:$G$1,0))</f>
        <v>0.2</v>
      </c>
      <c r="N229" s="5">
        <f>INDEX(products!$A$1:$G$49,MATCH(orders!$D229,products!$A$1:$A$49,0),MATCH(orders!N$1,products!$A$1:$G$1,0))</f>
        <v>2.6849999999999996</v>
      </c>
      <c r="O229" s="5">
        <f>N229*E229</f>
        <v>16.11</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IF(_xlfn.XLOOKUP(orders!C230,customers!$A$1:$A$1001,customers!$C$1:$C$1001,,0)=0,"No Email",_xlfn.XLOOKUP(orders!C230,customers!$A$1:$A$1001,customers!$C$1:$C$1001,,0))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 t="shared" si="6"/>
        <v>Robusta</v>
      </c>
      <c r="K230" t="str">
        <f>INDEX(products!$A$1:$G$49,MATCH(orders!$D230,products!$A$1:$A$49,0),MATCH(orders!K$1,products!$A$1:$G$1,0))</f>
        <v>L</v>
      </c>
      <c r="L230" t="str">
        <f t="shared" si="7"/>
        <v>Light</v>
      </c>
      <c r="M230" s="4">
        <f>INDEX(products!$A$1:$G$49,MATCH(orders!$D230,products!$A$1:$A$49,0),MATCH(orders!M$1,products!$A$1:$G$1,0))</f>
        <v>0.2</v>
      </c>
      <c r="N230" s="5">
        <f>INDEX(products!$A$1:$G$49,MATCH(orders!$D230,products!$A$1:$A$49,0),MATCH(orders!N$1,products!$A$1:$G$1,0))</f>
        <v>3.5849999999999995</v>
      </c>
      <c r="O230" s="5">
        <f>N230*E230</f>
        <v>17.924999999999997</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IF(_xlfn.XLOOKUP(orders!C231,customers!$A$1:$A$1001,customers!$C$1:$C$1001,,0)=0,"No Email",_xlfn.XLOOKUP(orders!C231,customers!$A$1:$A$1001,customers!$C$1:$C$1001,,0))</f>
        <v>kstreight6d@about.com</v>
      </c>
      <c r="H231" s="2" t="str">
        <f>_xlfn.XLOOKUP(C231,customers!$A$1:$A$1001,customers!$G$1:$G$1001,,0)</f>
        <v>United States</v>
      </c>
      <c r="I231" t="str">
        <f>INDEX(products!$A$1:$G$49,MATCH(orders!$D231,products!$A$1:$A$49,0),MATCH(orders!I$1,products!$A$1:$G$1,0))</f>
        <v>Lib</v>
      </c>
      <c r="J231" t="str">
        <f t="shared" si="6"/>
        <v>Liberica</v>
      </c>
      <c r="K231" t="str">
        <f>INDEX(products!$A$1:$G$49,MATCH(orders!$D231,products!$A$1:$A$49,0),MATCH(orders!K$1,products!$A$1:$G$1,0))</f>
        <v>M</v>
      </c>
      <c r="L231" t="str">
        <f t="shared" si="7"/>
        <v>Medium</v>
      </c>
      <c r="M231" s="4">
        <f>INDEX(products!$A$1:$G$49,MATCH(orders!$D231,products!$A$1:$A$49,0),MATCH(orders!M$1,products!$A$1:$G$1,0))</f>
        <v>0.2</v>
      </c>
      <c r="N231" s="5">
        <f>INDEX(products!$A$1:$G$49,MATCH(orders!$D231,products!$A$1:$A$49,0),MATCH(orders!N$1,products!$A$1:$G$1,0))</f>
        <v>4.3650000000000002</v>
      </c>
      <c r="O231" s="5">
        <f>N231*E231</f>
        <v>8.73</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IF(_xlfn.XLOOKUP(orders!C232,customers!$A$1:$A$1001,customers!$C$1:$C$1001,,0)=0,"No Email",_xlfn.XLOOKUP(orders!C232,customers!$A$1:$A$1001,customers!$C$1:$C$1001,,0))</f>
        <v>pcutchie6e@globo.com</v>
      </c>
      <c r="H232" s="2" t="str">
        <f>_xlfn.XLOOKUP(C232,customers!$A$1:$A$1001,customers!$G$1:$G$1001,,0)</f>
        <v>United States</v>
      </c>
      <c r="I232" t="str">
        <f>INDEX(products!$A$1:$G$49,MATCH(orders!$D232,products!$A$1:$A$49,0),MATCH(orders!I$1,products!$A$1:$G$1,0))</f>
        <v>Ara</v>
      </c>
      <c r="J232" t="str">
        <f t="shared" si="6"/>
        <v>Arabica</v>
      </c>
      <c r="K232" t="str">
        <f>INDEX(products!$A$1:$G$49,MATCH(orders!$D232,products!$A$1:$A$49,0),MATCH(orders!K$1,products!$A$1:$G$1,0))</f>
        <v>M</v>
      </c>
      <c r="L232" t="str">
        <f t="shared" si="7"/>
        <v>Medium</v>
      </c>
      <c r="M232" s="4">
        <f>INDEX(products!$A$1:$G$49,MATCH(orders!$D232,products!$A$1:$A$49,0),MATCH(orders!M$1,products!$A$1:$G$1,0))</f>
        <v>2.5</v>
      </c>
      <c r="N232" s="5">
        <f>INDEX(products!$A$1:$G$49,MATCH(orders!$D232,products!$A$1:$A$49,0),MATCH(orders!N$1,products!$A$1:$G$1,0))</f>
        <v>25.874999999999996</v>
      </c>
      <c r="O232" s="5">
        <f>N232*E232</f>
        <v>51.749999999999993</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IF(_xlfn.XLOOKUP(orders!C233,customers!$A$1:$A$1001,customers!$C$1:$C$1001,,0)=0,"No Email",_xlfn.XLOOKUP(orders!C233,customers!$A$1:$A$1001,customers!$C$1:$C$1001,,0))</f>
        <v>No Email</v>
      </c>
      <c r="H233" s="2" t="str">
        <f>_xlfn.XLOOKUP(C233,customers!$A$1:$A$1001,customers!$G$1:$G$1001,,0)</f>
        <v>United States</v>
      </c>
      <c r="I233" t="str">
        <f>INDEX(products!$A$1:$G$49,MATCH(orders!$D233,products!$A$1:$A$49,0),MATCH(orders!I$1,products!$A$1:$G$1,0))</f>
        <v>Lib</v>
      </c>
      <c r="J233" t="str">
        <f t="shared" si="6"/>
        <v>Liberica</v>
      </c>
      <c r="K233" t="str">
        <f>INDEX(products!$A$1:$G$49,MATCH(orders!$D233,products!$A$1:$A$49,0),MATCH(orders!K$1,products!$A$1:$G$1,0))</f>
        <v>M</v>
      </c>
      <c r="L233" t="str">
        <f t="shared" si="7"/>
        <v>Medium</v>
      </c>
      <c r="M233" s="4">
        <f>INDEX(products!$A$1:$G$49,MATCH(orders!$D233,products!$A$1:$A$49,0),MATCH(orders!M$1,products!$A$1:$G$1,0))</f>
        <v>0.2</v>
      </c>
      <c r="N233" s="5">
        <f>INDEX(products!$A$1:$G$49,MATCH(orders!$D233,products!$A$1:$A$49,0),MATCH(orders!N$1,products!$A$1:$G$1,0))</f>
        <v>4.3650000000000002</v>
      </c>
      <c r="O233" s="5">
        <f>N233*E233</f>
        <v>8.73</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IF(_xlfn.XLOOKUP(orders!C234,customers!$A$1:$A$1001,customers!$C$1:$C$1001,,0)=0,"No Email",_xlfn.XLOOKUP(orders!C234,customers!$A$1:$A$1001,customers!$C$1:$C$1001,,0))</f>
        <v>cgheraldi6g@opera.com</v>
      </c>
      <c r="H234" s="2" t="str">
        <f>_xlfn.XLOOKUP(C234,customers!$A$1:$A$1001,customers!$G$1:$G$1001,,0)</f>
        <v>United Kingdom</v>
      </c>
      <c r="I234" t="str">
        <f>INDEX(products!$A$1:$G$49,MATCH(orders!$D234,products!$A$1:$A$49,0),MATCH(orders!I$1,products!$A$1:$G$1,0))</f>
        <v>Lib</v>
      </c>
      <c r="J234" t="str">
        <f t="shared" si="6"/>
        <v>Liberica</v>
      </c>
      <c r="K234" t="str">
        <f>INDEX(products!$A$1:$G$49,MATCH(orders!$D234,products!$A$1:$A$49,0),MATCH(orders!K$1,products!$A$1:$G$1,0))</f>
        <v>L</v>
      </c>
      <c r="L234" t="str">
        <f t="shared" si="7"/>
        <v>Light</v>
      </c>
      <c r="M234" s="4">
        <f>INDEX(products!$A$1:$G$49,MATCH(orders!$D234,products!$A$1:$A$49,0),MATCH(orders!M$1,products!$A$1:$G$1,0))</f>
        <v>0.2</v>
      </c>
      <c r="N234" s="5">
        <f>INDEX(products!$A$1:$G$49,MATCH(orders!$D234,products!$A$1:$A$49,0),MATCH(orders!N$1,products!$A$1:$G$1,0))</f>
        <v>4.7549999999999999</v>
      </c>
      <c r="O234" s="5">
        <f>N234*E234</f>
        <v>23.774999999999999</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IF(_xlfn.XLOOKUP(orders!C235,customers!$A$1:$A$1001,customers!$C$1:$C$1001,,0)=0,"No Email",_xlfn.XLOOKUP(orders!C235,customers!$A$1:$A$1001,customers!$C$1:$C$1001,,0))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 t="shared" si="6"/>
        <v>Excelsa</v>
      </c>
      <c r="K235" t="str">
        <f>INDEX(products!$A$1:$G$49,MATCH(orders!$D235,products!$A$1:$A$49,0),MATCH(orders!K$1,products!$A$1:$G$1,0))</f>
        <v>M</v>
      </c>
      <c r="L235" t="str">
        <f t="shared" si="7"/>
        <v>Medium</v>
      </c>
      <c r="M235" s="4">
        <f>INDEX(products!$A$1:$G$49,MATCH(orders!$D235,products!$A$1:$A$49,0),MATCH(orders!M$1,products!$A$1:$G$1,0))</f>
        <v>0.2</v>
      </c>
      <c r="N235" s="5">
        <f>INDEX(products!$A$1:$G$49,MATCH(orders!$D235,products!$A$1:$A$49,0),MATCH(orders!N$1,products!$A$1:$G$1,0))</f>
        <v>4.125</v>
      </c>
      <c r="O235" s="5">
        <f>N235*E235</f>
        <v>20.625</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IF(_xlfn.XLOOKUP(orders!C236,customers!$A$1:$A$1001,customers!$C$1:$C$1001,,0)=0,"No Email",_xlfn.XLOOKUP(orders!C236,customers!$A$1:$A$1001,customers!$C$1:$C$1001,,0))</f>
        <v>tsutty6i@google.es</v>
      </c>
      <c r="H236" s="2" t="str">
        <f>_xlfn.XLOOKUP(C236,customers!$A$1:$A$1001,customers!$G$1:$G$1001,,0)</f>
        <v>United States</v>
      </c>
      <c r="I236" t="str">
        <f>INDEX(products!$A$1:$G$49,MATCH(orders!$D236,products!$A$1:$A$49,0),MATCH(orders!I$1,products!$A$1:$G$1,0))</f>
        <v>Lib</v>
      </c>
      <c r="J236" t="str">
        <f t="shared" si="6"/>
        <v>Liberica</v>
      </c>
      <c r="K236" t="str">
        <f>INDEX(products!$A$1:$G$49,MATCH(orders!$D236,products!$A$1:$A$49,0),MATCH(orders!K$1,products!$A$1:$G$1,0))</f>
        <v>L</v>
      </c>
      <c r="L236" t="str">
        <f t="shared" si="7"/>
        <v>Light</v>
      </c>
      <c r="M236" s="4">
        <f>INDEX(products!$A$1:$G$49,MATCH(orders!$D236,products!$A$1:$A$49,0),MATCH(orders!M$1,products!$A$1:$G$1,0))</f>
        <v>2.5</v>
      </c>
      <c r="N236" s="5">
        <f>INDEX(products!$A$1:$G$49,MATCH(orders!$D236,products!$A$1:$A$49,0),MATCH(orders!N$1,products!$A$1:$G$1,0))</f>
        <v>36.454999999999998</v>
      </c>
      <c r="O236" s="5">
        <f>N236*E236</f>
        <v>36.454999999999998</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IF(_xlfn.XLOOKUP(orders!C237,customers!$A$1:$A$1001,customers!$C$1:$C$1001,,0)=0,"No Email",_xlfn.XLOOKUP(orders!C237,customers!$A$1:$A$1001,customers!$C$1:$C$1001,,0))</f>
        <v>No Email</v>
      </c>
      <c r="H237" s="2" t="str">
        <f>_xlfn.XLOOKUP(C237,customers!$A$1:$A$1001,customers!$G$1:$G$1001,,0)</f>
        <v>Ireland</v>
      </c>
      <c r="I237" t="str">
        <f>INDEX(products!$A$1:$G$49,MATCH(orders!$D237,products!$A$1:$A$49,0),MATCH(orders!I$1,products!$A$1:$G$1,0))</f>
        <v>Lib</v>
      </c>
      <c r="J237" t="str">
        <f t="shared" si="6"/>
        <v>Liberica</v>
      </c>
      <c r="K237" t="str">
        <f>INDEX(products!$A$1:$G$49,MATCH(orders!$D237,products!$A$1:$A$49,0),MATCH(orders!K$1,products!$A$1:$G$1,0))</f>
        <v>L</v>
      </c>
      <c r="L237" t="str">
        <f t="shared" si="7"/>
        <v>Light</v>
      </c>
      <c r="M237" s="4">
        <f>INDEX(products!$A$1:$G$49,MATCH(orders!$D237,products!$A$1:$A$49,0),MATCH(orders!M$1,products!$A$1:$G$1,0))</f>
        <v>2.5</v>
      </c>
      <c r="N237" s="5">
        <f>INDEX(products!$A$1:$G$49,MATCH(orders!$D237,products!$A$1:$A$49,0),MATCH(orders!N$1,products!$A$1:$G$1,0))</f>
        <v>36.454999999999998</v>
      </c>
      <c r="O237" s="5">
        <f>N237*E237</f>
        <v>182.27499999999998</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IF(_xlfn.XLOOKUP(orders!C238,customers!$A$1:$A$1001,customers!$C$1:$C$1001,,0)=0,"No Email",_xlfn.XLOOKUP(orders!C238,customers!$A$1:$A$1001,customers!$C$1:$C$1001,,0))</f>
        <v>charce6k@cafepress.com</v>
      </c>
      <c r="H238" s="2" t="str">
        <f>_xlfn.XLOOKUP(C238,customers!$A$1:$A$1001,customers!$G$1:$G$1001,,0)</f>
        <v>Ireland</v>
      </c>
      <c r="I238" t="str">
        <f>INDEX(products!$A$1:$G$49,MATCH(orders!$D238,products!$A$1:$A$49,0),MATCH(orders!I$1,products!$A$1:$G$1,0))</f>
        <v>Lib</v>
      </c>
      <c r="J238" t="str">
        <f t="shared" si="6"/>
        <v>Liberica</v>
      </c>
      <c r="K238" t="str">
        <f>INDEX(products!$A$1:$G$49,MATCH(orders!$D238,products!$A$1:$A$49,0),MATCH(orders!K$1,products!$A$1:$G$1,0))</f>
        <v>D</v>
      </c>
      <c r="L238" t="str">
        <f t="shared" si="7"/>
        <v>Dark</v>
      </c>
      <c r="M238" s="4">
        <f>INDEX(products!$A$1:$G$49,MATCH(orders!$D238,products!$A$1:$A$49,0),MATCH(orders!M$1,products!$A$1:$G$1,0))</f>
        <v>2.5</v>
      </c>
      <c r="N238" s="5">
        <f>INDEX(products!$A$1:$G$49,MATCH(orders!$D238,products!$A$1:$A$49,0),MATCH(orders!N$1,products!$A$1:$G$1,0))</f>
        <v>29.784999999999997</v>
      </c>
      <c r="O238" s="5">
        <f>N238*E238</f>
        <v>89.35499999999999</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IF(_xlfn.XLOOKUP(orders!C239,customers!$A$1:$A$1001,customers!$C$1:$C$1001,,0)=0,"No Email",_xlfn.XLOOKUP(orders!C239,customers!$A$1:$A$1001,customers!$C$1:$C$1001,,0))</f>
        <v>No Email</v>
      </c>
      <c r="H239" s="2" t="str">
        <f>_xlfn.XLOOKUP(C239,customers!$A$1:$A$1001,customers!$G$1:$G$1001,,0)</f>
        <v>United States</v>
      </c>
      <c r="I239" t="str">
        <f>INDEX(products!$A$1:$G$49,MATCH(orders!$D239,products!$A$1:$A$49,0),MATCH(orders!I$1,products!$A$1:$G$1,0))</f>
        <v>Rob</v>
      </c>
      <c r="J239" t="str">
        <f t="shared" si="6"/>
        <v>Robusta</v>
      </c>
      <c r="K239" t="str">
        <f>INDEX(products!$A$1:$G$49,MATCH(orders!$D239,products!$A$1:$A$49,0),MATCH(orders!K$1,products!$A$1:$G$1,0))</f>
        <v>L</v>
      </c>
      <c r="L239" t="str">
        <f t="shared" si="7"/>
        <v>Light</v>
      </c>
      <c r="M239" s="4">
        <f>INDEX(products!$A$1:$G$49,MATCH(orders!$D239,products!$A$1:$A$49,0),MATCH(orders!M$1,products!$A$1:$G$1,0))</f>
        <v>0.2</v>
      </c>
      <c r="N239" s="5">
        <f>INDEX(products!$A$1:$G$49,MATCH(orders!$D239,products!$A$1:$A$49,0),MATCH(orders!N$1,products!$A$1:$G$1,0))</f>
        <v>3.5849999999999995</v>
      </c>
      <c r="O239" s="5">
        <f>N239*E239</f>
        <v>3.5849999999999995</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IF(_xlfn.XLOOKUP(orders!C240,customers!$A$1:$A$1001,customers!$C$1:$C$1001,,0)=0,"No Email",_xlfn.XLOOKUP(orders!C240,customers!$A$1:$A$1001,customers!$C$1:$C$1001,,0))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 t="shared" si="6"/>
        <v>Robusta</v>
      </c>
      <c r="K240" t="str">
        <f>INDEX(products!$A$1:$G$49,MATCH(orders!$D240,products!$A$1:$A$49,0),MATCH(orders!K$1,products!$A$1:$G$1,0))</f>
        <v>M</v>
      </c>
      <c r="L240" t="str">
        <f t="shared" si="7"/>
        <v>Medium</v>
      </c>
      <c r="M240" s="4">
        <f>INDEX(products!$A$1:$G$49,MATCH(orders!$D240,products!$A$1:$A$49,0),MATCH(orders!M$1,products!$A$1:$G$1,0))</f>
        <v>2.5</v>
      </c>
      <c r="N240" s="5">
        <f>INDEX(products!$A$1:$G$49,MATCH(orders!$D240,products!$A$1:$A$49,0),MATCH(orders!N$1,products!$A$1:$G$1,0))</f>
        <v>22.884999999999998</v>
      </c>
      <c r="O240" s="5">
        <f>N240*E240</f>
        <v>45.769999999999996</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IF(_xlfn.XLOOKUP(orders!C241,customers!$A$1:$A$1001,customers!$C$1:$C$1001,,0)=0,"No Email",_xlfn.XLOOKUP(orders!C241,customers!$A$1:$A$1001,customers!$C$1:$C$1001,,0))</f>
        <v>dmagowan6n@fc2.com</v>
      </c>
      <c r="H241" s="2" t="str">
        <f>_xlfn.XLOOKUP(C241,customers!$A$1:$A$1001,customers!$G$1:$G$1001,,0)</f>
        <v>United States</v>
      </c>
      <c r="I241" t="str">
        <f>INDEX(products!$A$1:$G$49,MATCH(orders!$D241,products!$A$1:$A$49,0),MATCH(orders!I$1,products!$A$1:$G$1,0))</f>
        <v>Exc</v>
      </c>
      <c r="J241" t="str">
        <f t="shared" si="6"/>
        <v>Excelsa</v>
      </c>
      <c r="K241" t="str">
        <f>INDEX(products!$A$1:$G$49,MATCH(orders!$D241,products!$A$1:$A$49,0),MATCH(orders!K$1,products!$A$1:$G$1,0))</f>
        <v>L</v>
      </c>
      <c r="L241" t="str">
        <f t="shared" si="7"/>
        <v>Light</v>
      </c>
      <c r="M241" s="4">
        <f>INDEX(products!$A$1:$G$49,MATCH(orders!$D241,products!$A$1:$A$49,0),MATCH(orders!M$1,products!$A$1:$G$1,0))</f>
        <v>1</v>
      </c>
      <c r="N241" s="5">
        <f>INDEX(products!$A$1:$G$49,MATCH(orders!$D241,products!$A$1:$A$49,0),MATCH(orders!N$1,products!$A$1:$G$1,0))</f>
        <v>14.85</v>
      </c>
      <c r="O241" s="5">
        <f>N241*E241</f>
        <v>59.4</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IF(_xlfn.XLOOKUP(orders!C242,customers!$A$1:$A$1001,customers!$C$1:$C$1001,,0)=0,"No Email",_xlfn.XLOOKUP(orders!C242,customers!$A$1:$A$1001,customers!$C$1:$C$1001,,0))</f>
        <v>No Email</v>
      </c>
      <c r="H242" s="2" t="str">
        <f>_xlfn.XLOOKUP(C242,customers!$A$1:$A$1001,customers!$G$1:$G$1001,,0)</f>
        <v>United States</v>
      </c>
      <c r="I242" t="str">
        <f>INDEX(products!$A$1:$G$49,MATCH(orders!$D242,products!$A$1:$A$49,0),MATCH(orders!I$1,products!$A$1:$G$1,0))</f>
        <v>Ara</v>
      </c>
      <c r="J242" t="str">
        <f t="shared" si="6"/>
        <v>Arabica</v>
      </c>
      <c r="K242" t="str">
        <f>INDEX(products!$A$1:$G$49,MATCH(orders!$D242,products!$A$1:$A$49,0),MATCH(orders!K$1,products!$A$1:$G$1,0))</f>
        <v>M</v>
      </c>
      <c r="L242" t="str">
        <f t="shared" si="7"/>
        <v>Medium</v>
      </c>
      <c r="M242" s="4">
        <f>INDEX(products!$A$1:$G$49,MATCH(orders!$D242,products!$A$1:$A$49,0),MATCH(orders!M$1,products!$A$1:$G$1,0))</f>
        <v>2.5</v>
      </c>
      <c r="N242" s="5">
        <f>INDEX(products!$A$1:$G$49,MATCH(orders!$D242,products!$A$1:$A$49,0),MATCH(orders!N$1,products!$A$1:$G$1,0))</f>
        <v>25.874999999999996</v>
      </c>
      <c r="O242" s="5">
        <f>N242*E242</f>
        <v>155.24999999999997</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IF(_xlfn.XLOOKUP(orders!C243,customers!$A$1:$A$1001,customers!$C$1:$C$1001,,0)=0,"No Email",_xlfn.XLOOKUP(orders!C243,customers!$A$1:$A$1001,customers!$C$1:$C$1001,,0))</f>
        <v>No Email</v>
      </c>
      <c r="H243" s="2" t="str">
        <f>_xlfn.XLOOKUP(C243,customers!$A$1:$A$1001,customers!$G$1:$G$1001,,0)</f>
        <v>United States</v>
      </c>
      <c r="I243" t="str">
        <f>INDEX(products!$A$1:$G$49,MATCH(orders!$D243,products!$A$1:$A$49,0),MATCH(orders!I$1,products!$A$1:$G$1,0))</f>
        <v>Rob</v>
      </c>
      <c r="J243" t="str">
        <f t="shared" si="6"/>
        <v>Robusta</v>
      </c>
      <c r="K243" t="str">
        <f>INDEX(products!$A$1:$G$49,MATCH(orders!$D243,products!$A$1:$A$49,0),MATCH(orders!K$1,products!$A$1:$G$1,0))</f>
        <v>M</v>
      </c>
      <c r="L243" t="str">
        <f t="shared" si="7"/>
        <v>Medium</v>
      </c>
      <c r="M243" s="4">
        <f>INDEX(products!$A$1:$G$49,MATCH(orders!$D243,products!$A$1:$A$49,0),MATCH(orders!M$1,products!$A$1:$G$1,0))</f>
        <v>2.5</v>
      </c>
      <c r="N243" s="5">
        <f>INDEX(products!$A$1:$G$49,MATCH(orders!$D243,products!$A$1:$A$49,0),MATCH(orders!N$1,products!$A$1:$G$1,0))</f>
        <v>22.884999999999998</v>
      </c>
      <c r="O243" s="5">
        <f>N243*E243</f>
        <v>45.769999999999996</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IF(_xlfn.XLOOKUP(orders!C244,customers!$A$1:$A$1001,customers!$C$1:$C$1001,,0)=0,"No Email",_xlfn.XLOOKUP(orders!C244,customers!$A$1:$A$1001,customers!$C$1:$C$1001,,0))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 t="shared" si="6"/>
        <v>Excelsa</v>
      </c>
      <c r="K244" t="str">
        <f>INDEX(products!$A$1:$G$49,MATCH(orders!$D244,products!$A$1:$A$49,0),MATCH(orders!K$1,products!$A$1:$G$1,0))</f>
        <v>D</v>
      </c>
      <c r="L244" t="str">
        <f t="shared" si="7"/>
        <v>Dark</v>
      </c>
      <c r="M244" s="4">
        <f>INDEX(products!$A$1:$G$49,MATCH(orders!$D244,products!$A$1:$A$49,0),MATCH(orders!M$1,products!$A$1:$G$1,0))</f>
        <v>1</v>
      </c>
      <c r="N244" s="5">
        <f>INDEX(products!$A$1:$G$49,MATCH(orders!$D244,products!$A$1:$A$49,0),MATCH(orders!N$1,products!$A$1:$G$1,0))</f>
        <v>12.15</v>
      </c>
      <c r="O244" s="5">
        <f>N244*E244</f>
        <v>36.450000000000003</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IF(_xlfn.XLOOKUP(orders!C245,customers!$A$1:$A$1001,customers!$C$1:$C$1001,,0)=0,"No Email",_xlfn.XLOOKUP(orders!C245,customers!$A$1:$A$1001,customers!$C$1:$C$1001,,0))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 t="shared" si="6"/>
        <v>Excelsa</v>
      </c>
      <c r="K245" t="str">
        <f>INDEX(products!$A$1:$G$49,MATCH(orders!$D245,products!$A$1:$A$49,0),MATCH(orders!K$1,products!$A$1:$G$1,0))</f>
        <v>D</v>
      </c>
      <c r="L245" t="str">
        <f t="shared" si="7"/>
        <v>Dark</v>
      </c>
      <c r="M245" s="4">
        <f>INDEX(products!$A$1:$G$49,MATCH(orders!$D245,products!$A$1:$A$49,0),MATCH(orders!M$1,products!$A$1:$G$1,0))</f>
        <v>0.5</v>
      </c>
      <c r="N245" s="5">
        <f>INDEX(products!$A$1:$G$49,MATCH(orders!$D245,products!$A$1:$A$49,0),MATCH(orders!N$1,products!$A$1:$G$1,0))</f>
        <v>7.29</v>
      </c>
      <c r="O245" s="5">
        <f>N245*E245</f>
        <v>29.16</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IF(_xlfn.XLOOKUP(orders!C246,customers!$A$1:$A$1001,customers!$C$1:$C$1001,,0)=0,"No Email",_xlfn.XLOOKUP(orders!C246,customers!$A$1:$A$1001,customers!$C$1:$C$1001,,0))</f>
        <v>eyurkov6s@hud.gov</v>
      </c>
      <c r="H246" s="2" t="str">
        <f>_xlfn.XLOOKUP(C246,customers!$A$1:$A$1001,customers!$G$1:$G$1001,,0)</f>
        <v>United States</v>
      </c>
      <c r="I246" t="str">
        <f>INDEX(products!$A$1:$G$49,MATCH(orders!$D246,products!$A$1:$A$49,0),MATCH(orders!I$1,products!$A$1:$G$1,0))</f>
        <v>Lib</v>
      </c>
      <c r="J246" t="str">
        <f t="shared" si="6"/>
        <v>Liberica</v>
      </c>
      <c r="K246" t="str">
        <f>INDEX(products!$A$1:$G$49,MATCH(orders!$D246,products!$A$1:$A$49,0),MATCH(orders!K$1,products!$A$1:$G$1,0))</f>
        <v>M</v>
      </c>
      <c r="L246" t="str">
        <f t="shared" si="7"/>
        <v>Medium</v>
      </c>
      <c r="M246" s="4">
        <f>INDEX(products!$A$1:$G$49,MATCH(orders!$D246,products!$A$1:$A$49,0),MATCH(orders!M$1,products!$A$1:$G$1,0))</f>
        <v>2.5</v>
      </c>
      <c r="N246" s="5">
        <f>INDEX(products!$A$1:$G$49,MATCH(orders!$D246,products!$A$1:$A$49,0),MATCH(orders!N$1,products!$A$1:$G$1,0))</f>
        <v>33.464999999999996</v>
      </c>
      <c r="O246" s="5">
        <f>N246*E246</f>
        <v>133.85999999999999</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IF(_xlfn.XLOOKUP(orders!C247,customers!$A$1:$A$1001,customers!$C$1:$C$1001,,0)=0,"No Email",_xlfn.XLOOKUP(orders!C247,customers!$A$1:$A$1001,customers!$C$1:$C$1001,,0))</f>
        <v>lmallan6t@state.gov</v>
      </c>
      <c r="H247" s="2" t="str">
        <f>_xlfn.XLOOKUP(C247,customers!$A$1:$A$1001,customers!$G$1:$G$1001,,0)</f>
        <v>United States</v>
      </c>
      <c r="I247" t="str">
        <f>INDEX(products!$A$1:$G$49,MATCH(orders!$D247,products!$A$1:$A$49,0),MATCH(orders!I$1,products!$A$1:$G$1,0))</f>
        <v>Lib</v>
      </c>
      <c r="J247" t="str">
        <f t="shared" si="6"/>
        <v>Liberica</v>
      </c>
      <c r="K247" t="str">
        <f>INDEX(products!$A$1:$G$49,MATCH(orders!$D247,products!$A$1:$A$49,0),MATCH(orders!K$1,products!$A$1:$G$1,0))</f>
        <v>L</v>
      </c>
      <c r="L247" t="str">
        <f t="shared" si="7"/>
        <v>Light</v>
      </c>
      <c r="M247" s="4">
        <f>INDEX(products!$A$1:$G$49,MATCH(orders!$D247,products!$A$1:$A$49,0),MATCH(orders!M$1,products!$A$1:$G$1,0))</f>
        <v>0.2</v>
      </c>
      <c r="N247" s="5">
        <f>INDEX(products!$A$1:$G$49,MATCH(orders!$D247,products!$A$1:$A$49,0),MATCH(orders!N$1,products!$A$1:$G$1,0))</f>
        <v>4.7549999999999999</v>
      </c>
      <c r="O247" s="5">
        <f>N247*E247</f>
        <v>23.774999999999999</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IF(_xlfn.XLOOKUP(orders!C248,customers!$A$1:$A$1001,customers!$C$1:$C$1001,,0)=0,"No Email",_xlfn.XLOOKUP(orders!C248,customers!$A$1:$A$1001,customers!$C$1:$C$1001,,0))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 t="shared" si="6"/>
        <v>Liberica</v>
      </c>
      <c r="K248" t="str">
        <f>INDEX(products!$A$1:$G$49,MATCH(orders!$D248,products!$A$1:$A$49,0),MATCH(orders!K$1,products!$A$1:$G$1,0))</f>
        <v>D</v>
      </c>
      <c r="L248" t="str">
        <f t="shared" si="7"/>
        <v>Dark</v>
      </c>
      <c r="M248" s="4">
        <f>INDEX(products!$A$1:$G$49,MATCH(orders!$D248,products!$A$1:$A$49,0),MATCH(orders!M$1,products!$A$1:$G$1,0))</f>
        <v>1</v>
      </c>
      <c r="N248" s="5">
        <f>INDEX(products!$A$1:$G$49,MATCH(orders!$D248,products!$A$1:$A$49,0),MATCH(orders!N$1,products!$A$1:$G$1,0))</f>
        <v>12.95</v>
      </c>
      <c r="O248" s="5">
        <f>N248*E248</f>
        <v>38.849999999999994</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IF(_xlfn.XLOOKUP(orders!C249,customers!$A$1:$A$1001,customers!$C$1:$C$1001,,0)=0,"No Email",_xlfn.XLOOKUP(orders!C249,customers!$A$1:$A$1001,customers!$C$1:$C$1001,,0))</f>
        <v>No Email</v>
      </c>
      <c r="H249" s="2" t="str">
        <f>_xlfn.XLOOKUP(C249,customers!$A$1:$A$1001,customers!$G$1:$G$1001,,0)</f>
        <v>Ireland</v>
      </c>
      <c r="I249" t="str">
        <f>INDEX(products!$A$1:$G$49,MATCH(orders!$D249,products!$A$1:$A$49,0),MATCH(orders!I$1,products!$A$1:$G$1,0))</f>
        <v>Rob</v>
      </c>
      <c r="J249" t="str">
        <f t="shared" si="6"/>
        <v>Robusta</v>
      </c>
      <c r="K249" t="str">
        <f>INDEX(products!$A$1:$G$49,MATCH(orders!$D249,products!$A$1:$A$49,0),MATCH(orders!K$1,products!$A$1:$G$1,0))</f>
        <v>L</v>
      </c>
      <c r="L249" t="str">
        <f t="shared" si="7"/>
        <v>Light</v>
      </c>
      <c r="M249" s="4">
        <f>INDEX(products!$A$1:$G$49,MATCH(orders!$D249,products!$A$1:$A$49,0),MATCH(orders!M$1,products!$A$1:$G$1,0))</f>
        <v>0.2</v>
      </c>
      <c r="N249" s="5">
        <f>INDEX(products!$A$1:$G$49,MATCH(orders!$D249,products!$A$1:$A$49,0),MATCH(orders!N$1,products!$A$1:$G$1,0))</f>
        <v>3.5849999999999995</v>
      </c>
      <c r="O249" s="5">
        <f>N249*E249</f>
        <v>21.509999999999998</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IF(_xlfn.XLOOKUP(orders!C250,customers!$A$1:$A$1001,customers!$C$1:$C$1001,,0)=0,"No Email",_xlfn.XLOOKUP(orders!C250,customers!$A$1:$A$1001,customers!$C$1:$C$1001,,0))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 t="shared" si="6"/>
        <v>Arabica</v>
      </c>
      <c r="K250" t="str">
        <f>INDEX(products!$A$1:$G$49,MATCH(orders!$D250,products!$A$1:$A$49,0),MATCH(orders!K$1,products!$A$1:$G$1,0))</f>
        <v>D</v>
      </c>
      <c r="L250" t="str">
        <f t="shared" si="7"/>
        <v>Dark</v>
      </c>
      <c r="M250" s="4">
        <f>INDEX(products!$A$1:$G$49,MATCH(orders!$D250,products!$A$1:$A$49,0),MATCH(orders!M$1,products!$A$1:$G$1,0))</f>
        <v>1</v>
      </c>
      <c r="N250" s="5">
        <f>INDEX(products!$A$1:$G$49,MATCH(orders!$D250,products!$A$1:$A$49,0),MATCH(orders!N$1,products!$A$1:$G$1,0))</f>
        <v>9.9499999999999993</v>
      </c>
      <c r="O250" s="5">
        <f>N250*E250</f>
        <v>9.9499999999999993</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IF(_xlfn.XLOOKUP(orders!C251,customers!$A$1:$A$1001,customers!$C$1:$C$1001,,0)=0,"No Email",_xlfn.XLOOKUP(orders!C251,customers!$A$1:$A$1001,customers!$C$1:$C$1001,,0))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 t="shared" si="6"/>
        <v>Liberica</v>
      </c>
      <c r="K251" t="str">
        <f>INDEX(products!$A$1:$G$49,MATCH(orders!$D251,products!$A$1:$A$49,0),MATCH(orders!K$1,products!$A$1:$G$1,0))</f>
        <v>L</v>
      </c>
      <c r="L251" t="str">
        <f t="shared" si="7"/>
        <v>Light</v>
      </c>
      <c r="M251" s="4">
        <f>INDEX(products!$A$1:$G$49,MATCH(orders!$D251,products!$A$1:$A$49,0),MATCH(orders!M$1,products!$A$1:$G$1,0))</f>
        <v>1</v>
      </c>
      <c r="N251" s="5">
        <f>INDEX(products!$A$1:$G$49,MATCH(orders!$D251,products!$A$1:$A$49,0),MATCH(orders!N$1,products!$A$1:$G$1,0))</f>
        <v>15.85</v>
      </c>
      <c r="O251" s="5">
        <f>N251*E251</f>
        <v>15.85</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IF(_xlfn.XLOOKUP(orders!C252,customers!$A$1:$A$1001,customers!$C$1:$C$1001,,0)=0,"No Email",_xlfn.XLOOKUP(orders!C252,customers!$A$1:$A$1001,customers!$C$1:$C$1001,,0))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 t="shared" si="6"/>
        <v>Robusta</v>
      </c>
      <c r="K252" t="str">
        <f>INDEX(products!$A$1:$G$49,MATCH(orders!$D252,products!$A$1:$A$49,0),MATCH(orders!K$1,products!$A$1:$G$1,0))</f>
        <v>M</v>
      </c>
      <c r="L252" t="str">
        <f t="shared" si="7"/>
        <v>Medium</v>
      </c>
      <c r="M252" s="4">
        <f>INDEX(products!$A$1:$G$49,MATCH(orders!$D252,products!$A$1:$A$49,0),MATCH(orders!M$1,products!$A$1:$G$1,0))</f>
        <v>0.2</v>
      </c>
      <c r="N252" s="5">
        <f>INDEX(products!$A$1:$G$49,MATCH(orders!$D252,products!$A$1:$A$49,0),MATCH(orders!N$1,products!$A$1:$G$1,0))</f>
        <v>2.9849999999999999</v>
      </c>
      <c r="O252" s="5">
        <f>N252*E252</f>
        <v>2.9849999999999999</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IF(_xlfn.XLOOKUP(orders!C253,customers!$A$1:$A$1001,customers!$C$1:$C$1001,,0)=0,"No Email",_xlfn.XLOOKUP(orders!C253,customers!$A$1:$A$1001,customers!$C$1:$C$1001,,0))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 t="shared" si="6"/>
        <v>Excelsa</v>
      </c>
      <c r="K253" t="str">
        <f>INDEX(products!$A$1:$G$49,MATCH(orders!$D253,products!$A$1:$A$49,0),MATCH(orders!K$1,products!$A$1:$G$1,0))</f>
        <v>M</v>
      </c>
      <c r="L253" t="str">
        <f t="shared" si="7"/>
        <v>Medium</v>
      </c>
      <c r="M253" s="4">
        <f>INDEX(products!$A$1:$G$49,MATCH(orders!$D253,products!$A$1:$A$49,0),MATCH(orders!M$1,products!$A$1:$G$1,0))</f>
        <v>1</v>
      </c>
      <c r="N253" s="5">
        <f>INDEX(products!$A$1:$G$49,MATCH(orders!$D253,products!$A$1:$A$49,0),MATCH(orders!N$1,products!$A$1:$G$1,0))</f>
        <v>13.75</v>
      </c>
      <c r="O253" s="5">
        <f>N253*E253</f>
        <v>68.75</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IF(_xlfn.XLOOKUP(orders!C254,customers!$A$1:$A$1001,customers!$C$1:$C$1001,,0)=0,"No Email",_xlfn.XLOOKUP(orders!C254,customers!$A$1:$A$1001,customers!$C$1:$C$1001,,0))</f>
        <v>No Email</v>
      </c>
      <c r="H254" s="2" t="str">
        <f>_xlfn.XLOOKUP(C254,customers!$A$1:$A$1001,customers!$G$1:$G$1001,,0)</f>
        <v>United States</v>
      </c>
      <c r="I254" t="str">
        <f>INDEX(products!$A$1:$G$49,MATCH(orders!$D254,products!$A$1:$A$49,0),MATCH(orders!I$1,products!$A$1:$G$1,0))</f>
        <v>Ara</v>
      </c>
      <c r="J254" t="str">
        <f t="shared" si="6"/>
        <v>Arabica</v>
      </c>
      <c r="K254" t="str">
        <f>INDEX(products!$A$1:$G$49,MATCH(orders!$D254,products!$A$1:$A$49,0),MATCH(orders!K$1,products!$A$1:$G$1,0))</f>
        <v>D</v>
      </c>
      <c r="L254" t="str">
        <f t="shared" si="7"/>
        <v>Dark</v>
      </c>
      <c r="M254" s="4">
        <f>INDEX(products!$A$1:$G$49,MATCH(orders!$D254,products!$A$1:$A$49,0),MATCH(orders!M$1,products!$A$1:$G$1,0))</f>
        <v>1</v>
      </c>
      <c r="N254" s="5">
        <f>INDEX(products!$A$1:$G$49,MATCH(orders!$D254,products!$A$1:$A$49,0),MATCH(orders!N$1,products!$A$1:$G$1,0))</f>
        <v>9.9499999999999993</v>
      </c>
      <c r="O254" s="5">
        <f>N254*E254</f>
        <v>29.849999999999998</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IF(_xlfn.XLOOKUP(orders!C255,customers!$A$1:$A$1001,customers!$C$1:$C$1001,,0)=0,"No Email",_xlfn.XLOOKUP(orders!C255,customers!$A$1:$A$1001,customers!$C$1:$C$1001,,0))</f>
        <v>lkernan71@wsj.com</v>
      </c>
      <c r="H255" s="2" t="str">
        <f>_xlfn.XLOOKUP(C255,customers!$A$1:$A$1001,customers!$G$1:$G$1001,,0)</f>
        <v>United States</v>
      </c>
      <c r="I255" t="str">
        <f>INDEX(products!$A$1:$G$49,MATCH(orders!$D255,products!$A$1:$A$49,0),MATCH(orders!I$1,products!$A$1:$G$1,0))</f>
        <v>Lib</v>
      </c>
      <c r="J255" t="str">
        <f t="shared" si="6"/>
        <v>Liberica</v>
      </c>
      <c r="K255" t="str">
        <f>INDEX(products!$A$1:$G$49,MATCH(orders!$D255,products!$A$1:$A$49,0),MATCH(orders!K$1,products!$A$1:$G$1,0))</f>
        <v>M</v>
      </c>
      <c r="L255" t="str">
        <f t="shared" si="7"/>
        <v>Medium</v>
      </c>
      <c r="M255" s="4">
        <f>INDEX(products!$A$1:$G$49,MATCH(orders!$D255,products!$A$1:$A$49,0),MATCH(orders!M$1,products!$A$1:$G$1,0))</f>
        <v>1</v>
      </c>
      <c r="N255" s="5">
        <f>INDEX(products!$A$1:$G$49,MATCH(orders!$D255,products!$A$1:$A$49,0),MATCH(orders!N$1,products!$A$1:$G$1,0))</f>
        <v>14.55</v>
      </c>
      <c r="O255" s="5">
        <f>N255*E255</f>
        <v>58.2</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IF(_xlfn.XLOOKUP(orders!C256,customers!$A$1:$A$1001,customers!$C$1:$C$1001,,0)=0,"No Email",_xlfn.XLOOKUP(orders!C256,customers!$A$1:$A$1001,customers!$C$1:$C$1001,,0))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 t="shared" si="6"/>
        <v>Robusta</v>
      </c>
      <c r="K256" t="str">
        <f>INDEX(products!$A$1:$G$49,MATCH(orders!$D256,products!$A$1:$A$49,0),MATCH(orders!K$1,products!$A$1:$G$1,0))</f>
        <v>L</v>
      </c>
      <c r="L256" t="str">
        <f t="shared" si="7"/>
        <v>Light</v>
      </c>
      <c r="M256" s="4">
        <f>INDEX(products!$A$1:$G$49,MATCH(orders!$D256,products!$A$1:$A$49,0),MATCH(orders!M$1,products!$A$1:$G$1,0))</f>
        <v>0.5</v>
      </c>
      <c r="N256" s="5">
        <f>INDEX(products!$A$1:$G$49,MATCH(orders!$D256,products!$A$1:$A$49,0),MATCH(orders!N$1,products!$A$1:$G$1,0))</f>
        <v>7.169999999999999</v>
      </c>
      <c r="O256" s="5">
        <f>N256*E256</f>
        <v>28.679999999999996</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IF(_xlfn.XLOOKUP(orders!C257,customers!$A$1:$A$1001,customers!$C$1:$C$1001,,0)=0,"No Email",_xlfn.XLOOKUP(orders!C257,customers!$A$1:$A$1001,customers!$C$1:$C$1001,,0))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 t="shared" si="6"/>
        <v>Robusta</v>
      </c>
      <c r="K257" t="str">
        <f>INDEX(products!$A$1:$G$49,MATCH(orders!$D257,products!$A$1:$A$49,0),MATCH(orders!K$1,products!$A$1:$G$1,0))</f>
        <v>L</v>
      </c>
      <c r="L257" t="str">
        <f t="shared" si="7"/>
        <v>Light</v>
      </c>
      <c r="M257" s="4">
        <f>INDEX(products!$A$1:$G$49,MATCH(orders!$D257,products!$A$1:$A$49,0),MATCH(orders!M$1,products!$A$1:$G$1,0))</f>
        <v>0.5</v>
      </c>
      <c r="N257" s="5">
        <f>INDEX(products!$A$1:$G$49,MATCH(orders!$D257,products!$A$1:$A$49,0),MATCH(orders!N$1,products!$A$1:$G$1,0))</f>
        <v>7.169999999999999</v>
      </c>
      <c r="O257" s="5">
        <f>N257*E257</f>
        <v>21.509999999999998</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IF(_xlfn.XLOOKUP(orders!C258,customers!$A$1:$A$1001,customers!$C$1:$C$1001,,0)=0,"No Email",_xlfn.XLOOKUP(orders!C258,customers!$A$1:$A$1001,customers!$C$1:$C$1001,,0))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 t="shared" si="6"/>
        <v>Liberica</v>
      </c>
      <c r="K258" t="str">
        <f>INDEX(products!$A$1:$G$49,MATCH(orders!$D258,products!$A$1:$A$49,0),MATCH(orders!K$1,products!$A$1:$G$1,0))</f>
        <v>M</v>
      </c>
      <c r="L258" t="str">
        <f t="shared" si="7"/>
        <v>Medium</v>
      </c>
      <c r="M258" s="4">
        <f>INDEX(products!$A$1:$G$49,MATCH(orders!$D258,products!$A$1:$A$49,0),MATCH(orders!M$1,products!$A$1:$G$1,0))</f>
        <v>0.5</v>
      </c>
      <c r="N258" s="5">
        <f>INDEX(products!$A$1:$G$49,MATCH(orders!$D258,products!$A$1:$A$49,0),MATCH(orders!N$1,products!$A$1:$G$1,0))</f>
        <v>8.73</v>
      </c>
      <c r="O258" s="5">
        <f>N258*E258</f>
        <v>17.46</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IF(_xlfn.XLOOKUP(orders!C259,customers!$A$1:$A$1001,customers!$C$1:$C$1001,,0)=0,"No Email",_xlfn.XLOOKUP(orders!C259,customers!$A$1:$A$1001,customers!$C$1:$C$1001,,0))</f>
        <v>docalleran75@ucla.edu</v>
      </c>
      <c r="H259" s="2" t="str">
        <f>_xlfn.XLOOKUP(C259,customers!$A$1:$A$1001,customers!$G$1:$G$1001,,0)</f>
        <v>United States</v>
      </c>
      <c r="I259" t="str">
        <f>INDEX(products!$A$1:$G$49,MATCH(orders!$D259,products!$A$1:$A$49,0),MATCH(orders!I$1,products!$A$1:$G$1,0))</f>
        <v>Exc</v>
      </c>
      <c r="J259" t="str">
        <f t="shared" ref="J259:J322" si="8">IF(I259="Rob","Robusta",IF(I259="Exc","Excelsa",IF(I259="Ara","Arabica",IF(I259="Lib","Liberica",""))))</f>
        <v>Excelsa</v>
      </c>
      <c r="K259" t="str">
        <f>INDEX(products!$A$1:$G$49,MATCH(orders!$D259,products!$A$1:$A$49,0),MATCH(orders!K$1,products!$A$1:$G$1,0))</f>
        <v>D</v>
      </c>
      <c r="L259" t="str">
        <f t="shared" ref="L259:L322" si="9">IF(K259="L","Light",IF(K259="M","Medium",IF(K259="D","Dark","")))</f>
        <v>Dark</v>
      </c>
      <c r="M259" s="4">
        <f>INDEX(products!$A$1:$G$49,MATCH(orders!$D259,products!$A$1:$A$49,0),MATCH(orders!M$1,products!$A$1:$G$1,0))</f>
        <v>2.5</v>
      </c>
      <c r="N259" s="5">
        <f>INDEX(products!$A$1:$G$49,MATCH(orders!$D259,products!$A$1:$A$49,0),MATCH(orders!N$1,products!$A$1:$G$1,0))</f>
        <v>27.945</v>
      </c>
      <c r="O259" s="5">
        <f>N259*E259</f>
        <v>27.945</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IF(_xlfn.XLOOKUP(orders!C260,customers!$A$1:$A$1001,customers!$C$1:$C$1001,,0)=0,"No Email",_xlfn.XLOOKUP(orders!C260,customers!$A$1:$A$1001,customers!$C$1:$C$1001,,0))</f>
        <v>ccromwell76@desdev.cn</v>
      </c>
      <c r="H260" s="2" t="str">
        <f>_xlfn.XLOOKUP(C260,customers!$A$1:$A$1001,customers!$G$1:$G$1001,,0)</f>
        <v>United States</v>
      </c>
      <c r="I260" t="str">
        <f>INDEX(products!$A$1:$G$49,MATCH(orders!$D260,products!$A$1:$A$49,0),MATCH(orders!I$1,products!$A$1:$G$1,0))</f>
        <v>Exc</v>
      </c>
      <c r="J260" t="str">
        <f t="shared" si="8"/>
        <v>Excelsa</v>
      </c>
      <c r="K260" t="str">
        <f>INDEX(products!$A$1:$G$49,MATCH(orders!$D260,products!$A$1:$A$49,0),MATCH(orders!K$1,products!$A$1:$G$1,0))</f>
        <v>D</v>
      </c>
      <c r="L260" t="str">
        <f t="shared" si="9"/>
        <v>Dark</v>
      </c>
      <c r="M260" s="4">
        <f>INDEX(products!$A$1:$G$49,MATCH(orders!$D260,products!$A$1:$A$49,0),MATCH(orders!M$1,products!$A$1:$G$1,0))</f>
        <v>2.5</v>
      </c>
      <c r="N260" s="5">
        <f>INDEX(products!$A$1:$G$49,MATCH(orders!$D260,products!$A$1:$A$49,0),MATCH(orders!N$1,products!$A$1:$G$1,0))</f>
        <v>27.945</v>
      </c>
      <c r="O260" s="5">
        <f>N260*E260</f>
        <v>139.72499999999999</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IF(_xlfn.XLOOKUP(orders!C261,customers!$A$1:$A$1001,customers!$C$1:$C$1001,,0)=0,"No Email",_xlfn.XLOOKUP(orders!C261,customers!$A$1:$A$1001,customers!$C$1:$C$1001,,0))</f>
        <v>ihay77@lulu.com</v>
      </c>
      <c r="H261" s="2" t="str">
        <f>_xlfn.XLOOKUP(C261,customers!$A$1:$A$1001,customers!$G$1:$G$1001,,0)</f>
        <v>United Kingdom</v>
      </c>
      <c r="I261" t="str">
        <f>INDEX(products!$A$1:$G$49,MATCH(orders!$D261,products!$A$1:$A$49,0),MATCH(orders!I$1,products!$A$1:$G$1,0))</f>
        <v>Rob</v>
      </c>
      <c r="J261" t="str">
        <f t="shared" si="8"/>
        <v>Robusta</v>
      </c>
      <c r="K261" t="str">
        <f>INDEX(products!$A$1:$G$49,MATCH(orders!$D261,products!$A$1:$A$49,0),MATCH(orders!K$1,products!$A$1:$G$1,0))</f>
        <v>M</v>
      </c>
      <c r="L261" t="str">
        <f t="shared" si="9"/>
        <v>Medium</v>
      </c>
      <c r="M261" s="4">
        <f>INDEX(products!$A$1:$G$49,MATCH(orders!$D261,products!$A$1:$A$49,0),MATCH(orders!M$1,products!$A$1:$G$1,0))</f>
        <v>0.2</v>
      </c>
      <c r="N261" s="5">
        <f>INDEX(products!$A$1:$G$49,MATCH(orders!$D261,products!$A$1:$A$49,0),MATCH(orders!N$1,products!$A$1:$G$1,0))</f>
        <v>2.9849999999999999</v>
      </c>
      <c r="O261" s="5">
        <f>N261*E261</f>
        <v>5.97</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IF(_xlfn.XLOOKUP(orders!C262,customers!$A$1:$A$1001,customers!$C$1:$C$1001,,0)=0,"No Email",_xlfn.XLOOKUP(orders!C262,customers!$A$1:$A$1001,customers!$C$1:$C$1001,,0))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 t="shared" si="8"/>
        <v>Robusta</v>
      </c>
      <c r="K262" t="str">
        <f>INDEX(products!$A$1:$G$49,MATCH(orders!$D262,products!$A$1:$A$49,0),MATCH(orders!K$1,products!$A$1:$G$1,0))</f>
        <v>L</v>
      </c>
      <c r="L262" t="str">
        <f t="shared" si="9"/>
        <v>Light</v>
      </c>
      <c r="M262" s="4">
        <f>INDEX(products!$A$1:$G$49,MATCH(orders!$D262,products!$A$1:$A$49,0),MATCH(orders!M$1,products!$A$1:$G$1,0))</f>
        <v>2.5</v>
      </c>
      <c r="N262" s="5">
        <f>INDEX(products!$A$1:$G$49,MATCH(orders!$D262,products!$A$1:$A$49,0),MATCH(orders!N$1,products!$A$1:$G$1,0))</f>
        <v>27.484999999999996</v>
      </c>
      <c r="O262" s="5">
        <f>N262*E262</f>
        <v>27.484999999999996</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IF(_xlfn.XLOOKUP(orders!C263,customers!$A$1:$A$1001,customers!$C$1:$C$1001,,0)=0,"No Email",_xlfn.XLOOKUP(orders!C263,customers!$A$1:$A$1001,customers!$C$1:$C$1001,,0))</f>
        <v>mcanty79@jigsy.com</v>
      </c>
      <c r="H263" s="2" t="str">
        <f>_xlfn.XLOOKUP(C263,customers!$A$1:$A$1001,customers!$G$1:$G$1001,,0)</f>
        <v>United States</v>
      </c>
      <c r="I263" t="str">
        <f>INDEX(products!$A$1:$G$49,MATCH(orders!$D263,products!$A$1:$A$49,0),MATCH(orders!I$1,products!$A$1:$G$1,0))</f>
        <v>Rob</v>
      </c>
      <c r="J263" t="str">
        <f t="shared" si="8"/>
        <v>Robusta</v>
      </c>
      <c r="K263" t="str">
        <f>INDEX(products!$A$1:$G$49,MATCH(orders!$D263,products!$A$1:$A$49,0),MATCH(orders!K$1,products!$A$1:$G$1,0))</f>
        <v>L</v>
      </c>
      <c r="L263" t="str">
        <f t="shared" si="9"/>
        <v>Light</v>
      </c>
      <c r="M263" s="4">
        <f>INDEX(products!$A$1:$G$49,MATCH(orders!$D263,products!$A$1:$A$49,0),MATCH(orders!M$1,products!$A$1:$G$1,0))</f>
        <v>1</v>
      </c>
      <c r="N263" s="5">
        <f>INDEX(products!$A$1:$G$49,MATCH(orders!$D263,products!$A$1:$A$49,0),MATCH(orders!N$1,products!$A$1:$G$1,0))</f>
        <v>11.95</v>
      </c>
      <c r="O263" s="5">
        <f>N263*E263</f>
        <v>59.75</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IF(_xlfn.XLOOKUP(orders!C264,customers!$A$1:$A$1001,customers!$C$1:$C$1001,,0)=0,"No Email",_xlfn.XLOOKUP(orders!C264,customers!$A$1:$A$1001,customers!$C$1:$C$1001,,0))</f>
        <v>jkopke7a@auda.org.au</v>
      </c>
      <c r="H264" s="2" t="str">
        <f>_xlfn.XLOOKUP(C264,customers!$A$1:$A$1001,customers!$G$1:$G$1001,,0)</f>
        <v>United States</v>
      </c>
      <c r="I264" t="str">
        <f>INDEX(products!$A$1:$G$49,MATCH(orders!$D264,products!$A$1:$A$49,0),MATCH(orders!I$1,products!$A$1:$G$1,0))</f>
        <v>Exc</v>
      </c>
      <c r="J264" t="str">
        <f t="shared" si="8"/>
        <v>Excelsa</v>
      </c>
      <c r="K264" t="str">
        <f>INDEX(products!$A$1:$G$49,MATCH(orders!$D264,products!$A$1:$A$49,0),MATCH(orders!K$1,products!$A$1:$G$1,0))</f>
        <v>M</v>
      </c>
      <c r="L264" t="str">
        <f t="shared" si="9"/>
        <v>Medium</v>
      </c>
      <c r="M264" s="4">
        <f>INDEX(products!$A$1:$G$49,MATCH(orders!$D264,products!$A$1:$A$49,0),MATCH(orders!M$1,products!$A$1:$G$1,0))</f>
        <v>1</v>
      </c>
      <c r="N264" s="5">
        <f>INDEX(products!$A$1:$G$49,MATCH(orders!$D264,products!$A$1:$A$49,0),MATCH(orders!N$1,products!$A$1:$G$1,0))</f>
        <v>13.75</v>
      </c>
      <c r="O264" s="5">
        <f>N264*E264</f>
        <v>41.25</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IF(_xlfn.XLOOKUP(orders!C265,customers!$A$1:$A$1001,customers!$C$1:$C$1001,,0)=0,"No Email",_xlfn.XLOOKUP(orders!C265,customers!$A$1:$A$1001,customers!$C$1:$C$1001,,0))</f>
        <v>No Email</v>
      </c>
      <c r="H265" s="2" t="str">
        <f>_xlfn.XLOOKUP(C265,customers!$A$1:$A$1001,customers!$G$1:$G$1001,,0)</f>
        <v>United States</v>
      </c>
      <c r="I265" t="str">
        <f>INDEX(products!$A$1:$G$49,MATCH(orders!$D265,products!$A$1:$A$49,0),MATCH(orders!I$1,products!$A$1:$G$1,0))</f>
        <v>Lib</v>
      </c>
      <c r="J265" t="str">
        <f t="shared" si="8"/>
        <v>Liberica</v>
      </c>
      <c r="K265" t="str">
        <f>INDEX(products!$A$1:$G$49,MATCH(orders!$D265,products!$A$1:$A$49,0),MATCH(orders!K$1,products!$A$1:$G$1,0))</f>
        <v>M</v>
      </c>
      <c r="L265" t="str">
        <f t="shared" si="9"/>
        <v>Medium</v>
      </c>
      <c r="M265" s="4">
        <f>INDEX(products!$A$1:$G$49,MATCH(orders!$D265,products!$A$1:$A$49,0),MATCH(orders!M$1,products!$A$1:$G$1,0))</f>
        <v>2.5</v>
      </c>
      <c r="N265" s="5">
        <f>INDEX(products!$A$1:$G$49,MATCH(orders!$D265,products!$A$1:$A$49,0),MATCH(orders!N$1,products!$A$1:$G$1,0))</f>
        <v>33.464999999999996</v>
      </c>
      <c r="O265" s="5">
        <f>N265*E265</f>
        <v>133.85999999999999</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IF(_xlfn.XLOOKUP(orders!C266,customers!$A$1:$A$1001,customers!$C$1:$C$1001,,0)=0,"No Email",_xlfn.XLOOKUP(orders!C266,customers!$A$1:$A$1001,customers!$C$1:$C$1001,,0))</f>
        <v>No Email</v>
      </c>
      <c r="H266" s="2" t="str">
        <f>_xlfn.XLOOKUP(C266,customers!$A$1:$A$1001,customers!$G$1:$G$1001,,0)</f>
        <v>Ireland</v>
      </c>
      <c r="I266" t="str">
        <f>INDEX(products!$A$1:$G$49,MATCH(orders!$D266,products!$A$1:$A$49,0),MATCH(orders!I$1,products!$A$1:$G$1,0))</f>
        <v>Rob</v>
      </c>
      <c r="J266" t="str">
        <f t="shared" si="8"/>
        <v>Robusta</v>
      </c>
      <c r="K266" t="str">
        <f>INDEX(products!$A$1:$G$49,MATCH(orders!$D266,products!$A$1:$A$49,0),MATCH(orders!K$1,products!$A$1:$G$1,0))</f>
        <v>L</v>
      </c>
      <c r="L266" t="str">
        <f t="shared" si="9"/>
        <v>Light</v>
      </c>
      <c r="M266" s="4">
        <f>INDEX(products!$A$1:$G$49,MATCH(orders!$D266,products!$A$1:$A$49,0),MATCH(orders!M$1,products!$A$1:$G$1,0))</f>
        <v>1</v>
      </c>
      <c r="N266" s="5">
        <f>INDEX(products!$A$1:$G$49,MATCH(orders!$D266,products!$A$1:$A$49,0),MATCH(orders!N$1,products!$A$1:$G$1,0))</f>
        <v>11.95</v>
      </c>
      <c r="O266" s="5">
        <f>N266*E266</f>
        <v>59.75</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IF(_xlfn.XLOOKUP(orders!C267,customers!$A$1:$A$1001,customers!$C$1:$C$1001,,0)=0,"No Email",_xlfn.XLOOKUP(orders!C267,customers!$A$1:$A$1001,customers!$C$1:$C$1001,,0))</f>
        <v>vhellmore7d@bbc.co.uk</v>
      </c>
      <c r="H267" s="2" t="str">
        <f>_xlfn.XLOOKUP(C267,customers!$A$1:$A$1001,customers!$G$1:$G$1001,,0)</f>
        <v>United States</v>
      </c>
      <c r="I267" t="str">
        <f>INDEX(products!$A$1:$G$49,MATCH(orders!$D267,products!$A$1:$A$49,0),MATCH(orders!I$1,products!$A$1:$G$1,0))</f>
        <v>Ara</v>
      </c>
      <c r="J267" t="str">
        <f t="shared" si="8"/>
        <v>Arabica</v>
      </c>
      <c r="K267" t="str">
        <f>INDEX(products!$A$1:$G$49,MATCH(orders!$D267,products!$A$1:$A$49,0),MATCH(orders!K$1,products!$A$1:$G$1,0))</f>
        <v>D</v>
      </c>
      <c r="L267" t="str">
        <f t="shared" si="9"/>
        <v>Dark</v>
      </c>
      <c r="M267" s="4">
        <f>INDEX(products!$A$1:$G$49,MATCH(orders!$D267,products!$A$1:$A$49,0),MATCH(orders!M$1,products!$A$1:$G$1,0))</f>
        <v>0.5</v>
      </c>
      <c r="N267" s="5">
        <f>INDEX(products!$A$1:$G$49,MATCH(orders!$D267,products!$A$1:$A$49,0),MATCH(orders!N$1,products!$A$1:$G$1,0))</f>
        <v>5.97</v>
      </c>
      <c r="O267" s="5">
        <f>N267*E267</f>
        <v>5.97</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IF(_xlfn.XLOOKUP(orders!C268,customers!$A$1:$A$1001,customers!$C$1:$C$1001,,0)=0,"No Email",_xlfn.XLOOKUP(orders!C268,customers!$A$1:$A$1001,customers!$C$1:$C$1001,,0))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 t="shared" si="8"/>
        <v>Excelsa</v>
      </c>
      <c r="K268" t="str">
        <f>INDEX(products!$A$1:$G$49,MATCH(orders!$D268,products!$A$1:$A$49,0),MATCH(orders!K$1,products!$A$1:$G$1,0))</f>
        <v>D</v>
      </c>
      <c r="L268" t="str">
        <f t="shared" si="9"/>
        <v>Dark</v>
      </c>
      <c r="M268" s="4">
        <f>INDEX(products!$A$1:$G$49,MATCH(orders!$D268,products!$A$1:$A$49,0),MATCH(orders!M$1,products!$A$1:$G$1,0))</f>
        <v>1</v>
      </c>
      <c r="N268" s="5">
        <f>INDEX(products!$A$1:$G$49,MATCH(orders!$D268,products!$A$1:$A$49,0),MATCH(orders!N$1,products!$A$1:$G$1,0))</f>
        <v>12.15</v>
      </c>
      <c r="O268" s="5">
        <f>N268*E268</f>
        <v>24.3</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IF(_xlfn.XLOOKUP(orders!C269,customers!$A$1:$A$1001,customers!$C$1:$C$1001,,0)=0,"No Email",_xlfn.XLOOKUP(orders!C269,customers!$A$1:$A$1001,customers!$C$1:$C$1001,,0))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 t="shared" si="8"/>
        <v>Excelsa</v>
      </c>
      <c r="K269" t="str">
        <f>INDEX(products!$A$1:$G$49,MATCH(orders!$D269,products!$A$1:$A$49,0),MATCH(orders!K$1,products!$A$1:$G$1,0))</f>
        <v>D</v>
      </c>
      <c r="L269" t="str">
        <f t="shared" si="9"/>
        <v>Dark</v>
      </c>
      <c r="M269" s="4">
        <f>INDEX(products!$A$1:$G$49,MATCH(orders!$D269,products!$A$1:$A$49,0),MATCH(orders!M$1,products!$A$1:$G$1,0))</f>
        <v>0.2</v>
      </c>
      <c r="N269" s="5">
        <f>INDEX(products!$A$1:$G$49,MATCH(orders!$D269,products!$A$1:$A$49,0),MATCH(orders!N$1,products!$A$1:$G$1,0))</f>
        <v>3.645</v>
      </c>
      <c r="O269" s="5">
        <f>N269*E269</f>
        <v>21.87</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IF(_xlfn.XLOOKUP(orders!C270,customers!$A$1:$A$1001,customers!$C$1:$C$1001,,0)=0,"No Email",_xlfn.XLOOKUP(orders!C270,customers!$A$1:$A$1001,customers!$C$1:$C$1001,,0))</f>
        <v>aattwater5u@wikia.com</v>
      </c>
      <c r="H270" s="2" t="str">
        <f>_xlfn.XLOOKUP(C270,customers!$A$1:$A$1001,customers!$G$1:$G$1001,,0)</f>
        <v>United States</v>
      </c>
      <c r="I270" t="str">
        <f>INDEX(products!$A$1:$G$49,MATCH(orders!$D270,products!$A$1:$A$49,0),MATCH(orders!I$1,products!$A$1:$G$1,0))</f>
        <v>Ara</v>
      </c>
      <c r="J270" t="str">
        <f t="shared" si="8"/>
        <v>Arabica</v>
      </c>
      <c r="K270" t="str">
        <f>INDEX(products!$A$1:$G$49,MATCH(orders!$D270,products!$A$1:$A$49,0),MATCH(orders!K$1,products!$A$1:$G$1,0))</f>
        <v>D</v>
      </c>
      <c r="L270" t="str">
        <f t="shared" si="9"/>
        <v>Dark</v>
      </c>
      <c r="M270" s="4">
        <f>INDEX(products!$A$1:$G$49,MATCH(orders!$D270,products!$A$1:$A$49,0),MATCH(orders!M$1,products!$A$1:$G$1,0))</f>
        <v>1</v>
      </c>
      <c r="N270" s="5">
        <f>INDEX(products!$A$1:$G$49,MATCH(orders!$D270,products!$A$1:$A$49,0),MATCH(orders!N$1,products!$A$1:$G$1,0))</f>
        <v>9.9499999999999993</v>
      </c>
      <c r="O270" s="5">
        <f>N270*E270</f>
        <v>19.899999999999999</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IF(_xlfn.XLOOKUP(orders!C271,customers!$A$1:$A$1001,customers!$C$1:$C$1001,,0)=0,"No Email",_xlfn.XLOOKUP(orders!C271,customers!$A$1:$A$1001,customers!$C$1:$C$1001,,0))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 t="shared" si="8"/>
        <v>Arabica</v>
      </c>
      <c r="K271" t="str">
        <f>INDEX(products!$A$1:$G$49,MATCH(orders!$D271,products!$A$1:$A$49,0),MATCH(orders!K$1,products!$A$1:$G$1,0))</f>
        <v>D</v>
      </c>
      <c r="L271" t="str">
        <f t="shared" si="9"/>
        <v>Dark</v>
      </c>
      <c r="M271" s="4">
        <f>INDEX(products!$A$1:$G$49,MATCH(orders!$D271,products!$A$1:$A$49,0),MATCH(orders!M$1,products!$A$1:$G$1,0))</f>
        <v>0.2</v>
      </c>
      <c r="N271" s="5">
        <f>INDEX(products!$A$1:$G$49,MATCH(orders!$D271,products!$A$1:$A$49,0),MATCH(orders!N$1,products!$A$1:$G$1,0))</f>
        <v>2.9849999999999999</v>
      </c>
      <c r="O271" s="5">
        <f>N271*E271</f>
        <v>5.97</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IF(_xlfn.XLOOKUP(orders!C272,customers!$A$1:$A$1001,customers!$C$1:$C$1001,,0)=0,"No Email",_xlfn.XLOOKUP(orders!C272,customers!$A$1:$A$1001,customers!$C$1:$C$1001,,0))</f>
        <v>No Email</v>
      </c>
      <c r="H272" s="2" t="str">
        <f>_xlfn.XLOOKUP(C272,customers!$A$1:$A$1001,customers!$G$1:$G$1001,,0)</f>
        <v>Ireland</v>
      </c>
      <c r="I272" t="str">
        <f>INDEX(products!$A$1:$G$49,MATCH(orders!$D272,products!$A$1:$A$49,0),MATCH(orders!I$1,products!$A$1:$G$1,0))</f>
        <v>Exc</v>
      </c>
      <c r="J272" t="str">
        <f t="shared" si="8"/>
        <v>Excelsa</v>
      </c>
      <c r="K272" t="str">
        <f>INDEX(products!$A$1:$G$49,MATCH(orders!$D272,products!$A$1:$A$49,0),MATCH(orders!K$1,products!$A$1:$G$1,0))</f>
        <v>D</v>
      </c>
      <c r="L272" t="str">
        <f t="shared" si="9"/>
        <v>Dark</v>
      </c>
      <c r="M272" s="4">
        <f>INDEX(products!$A$1:$G$49,MATCH(orders!$D272,products!$A$1:$A$49,0),MATCH(orders!M$1,products!$A$1:$G$1,0))</f>
        <v>0.5</v>
      </c>
      <c r="N272" s="5">
        <f>INDEX(products!$A$1:$G$49,MATCH(orders!$D272,products!$A$1:$A$49,0),MATCH(orders!N$1,products!$A$1:$G$1,0))</f>
        <v>7.29</v>
      </c>
      <c r="O272" s="5">
        <f>N272*E272</f>
        <v>7.29</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IF(_xlfn.XLOOKUP(orders!C273,customers!$A$1:$A$1001,customers!$C$1:$C$1001,,0)=0,"No Email",_xlfn.XLOOKUP(orders!C273,customers!$A$1:$A$1001,customers!$C$1:$C$1001,,0))</f>
        <v>jsisneros7j@a8.net</v>
      </c>
      <c r="H273" s="2" t="str">
        <f>_xlfn.XLOOKUP(C273,customers!$A$1:$A$1001,customers!$G$1:$G$1001,,0)</f>
        <v>United States</v>
      </c>
      <c r="I273" t="str">
        <f>INDEX(products!$A$1:$G$49,MATCH(orders!$D273,products!$A$1:$A$49,0),MATCH(orders!I$1,products!$A$1:$G$1,0))</f>
        <v>Ara</v>
      </c>
      <c r="J273" t="str">
        <f t="shared" si="8"/>
        <v>Arabica</v>
      </c>
      <c r="K273" t="str">
        <f>INDEX(products!$A$1:$G$49,MATCH(orders!$D273,products!$A$1:$A$49,0),MATCH(orders!K$1,products!$A$1:$G$1,0))</f>
        <v>D</v>
      </c>
      <c r="L273" t="str">
        <f t="shared" si="9"/>
        <v>Dark</v>
      </c>
      <c r="M273" s="4">
        <f>INDEX(products!$A$1:$G$49,MATCH(orders!$D273,products!$A$1:$A$49,0),MATCH(orders!M$1,products!$A$1:$G$1,0))</f>
        <v>0.2</v>
      </c>
      <c r="N273" s="5">
        <f>INDEX(products!$A$1:$G$49,MATCH(orders!$D273,products!$A$1:$A$49,0),MATCH(orders!N$1,products!$A$1:$G$1,0))</f>
        <v>2.9849999999999999</v>
      </c>
      <c r="O273" s="5">
        <f>N273*E273</f>
        <v>11.94</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IF(_xlfn.XLOOKUP(orders!C274,customers!$A$1:$A$1001,customers!$C$1:$C$1001,,0)=0,"No Email",_xlfn.XLOOKUP(orders!C274,customers!$A$1:$A$1001,customers!$C$1:$C$1001,,0))</f>
        <v>zcarlson7k@bigcartel.com</v>
      </c>
      <c r="H274" s="2" t="str">
        <f>_xlfn.XLOOKUP(C274,customers!$A$1:$A$1001,customers!$G$1:$G$1001,,0)</f>
        <v>Ireland</v>
      </c>
      <c r="I274" t="str">
        <f>INDEX(products!$A$1:$G$49,MATCH(orders!$D274,products!$A$1:$A$49,0),MATCH(orders!I$1,products!$A$1:$G$1,0))</f>
        <v>Rob</v>
      </c>
      <c r="J274" t="str">
        <f t="shared" si="8"/>
        <v>Robusta</v>
      </c>
      <c r="K274" t="str">
        <f>INDEX(products!$A$1:$G$49,MATCH(orders!$D274,products!$A$1:$A$49,0),MATCH(orders!K$1,products!$A$1:$G$1,0))</f>
        <v>L</v>
      </c>
      <c r="L274" t="str">
        <f t="shared" si="9"/>
        <v>Light</v>
      </c>
      <c r="M274" s="4">
        <f>INDEX(products!$A$1:$G$49,MATCH(orders!$D274,products!$A$1:$A$49,0),MATCH(orders!M$1,products!$A$1:$G$1,0))</f>
        <v>1</v>
      </c>
      <c r="N274" s="5">
        <f>INDEX(products!$A$1:$G$49,MATCH(orders!$D274,products!$A$1:$A$49,0),MATCH(orders!N$1,products!$A$1:$G$1,0))</f>
        <v>11.95</v>
      </c>
      <c r="O274" s="5">
        <f>N274*E274</f>
        <v>71.699999999999989</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IF(_xlfn.XLOOKUP(orders!C275,customers!$A$1:$A$1001,customers!$C$1:$C$1001,,0)=0,"No Email",_xlfn.XLOOKUP(orders!C275,customers!$A$1:$A$1001,customers!$C$1:$C$1001,,0))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 t="shared" si="8"/>
        <v>Arabica</v>
      </c>
      <c r="K275" t="str">
        <f>INDEX(products!$A$1:$G$49,MATCH(orders!$D275,products!$A$1:$A$49,0),MATCH(orders!K$1,products!$A$1:$G$1,0))</f>
        <v>L</v>
      </c>
      <c r="L275" t="str">
        <f t="shared" si="9"/>
        <v>Light</v>
      </c>
      <c r="M275" s="4">
        <f>INDEX(products!$A$1:$G$49,MATCH(orders!$D275,products!$A$1:$A$49,0),MATCH(orders!M$1,products!$A$1:$G$1,0))</f>
        <v>0.2</v>
      </c>
      <c r="N275" s="5">
        <f>INDEX(products!$A$1:$G$49,MATCH(orders!$D275,products!$A$1:$A$49,0),MATCH(orders!N$1,products!$A$1:$G$1,0))</f>
        <v>3.8849999999999998</v>
      </c>
      <c r="O275" s="5">
        <f>N275*E275</f>
        <v>7.77</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IF(_xlfn.XLOOKUP(orders!C276,customers!$A$1:$A$1001,customers!$C$1:$C$1001,,0)=0,"No Email",_xlfn.XLOOKUP(orders!C276,customers!$A$1:$A$1001,customers!$C$1:$C$1001,,0))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 t="shared" si="8"/>
        <v>Arabica</v>
      </c>
      <c r="K276" t="str">
        <f>INDEX(products!$A$1:$G$49,MATCH(orders!$D276,products!$A$1:$A$49,0),MATCH(orders!K$1,products!$A$1:$G$1,0))</f>
        <v>M</v>
      </c>
      <c r="L276" t="str">
        <f t="shared" si="9"/>
        <v>Medium</v>
      </c>
      <c r="M276" s="4">
        <f>INDEX(products!$A$1:$G$49,MATCH(orders!$D276,products!$A$1:$A$49,0),MATCH(orders!M$1,products!$A$1:$G$1,0))</f>
        <v>2.5</v>
      </c>
      <c r="N276" s="5">
        <f>INDEX(products!$A$1:$G$49,MATCH(orders!$D276,products!$A$1:$A$49,0),MATCH(orders!N$1,products!$A$1:$G$1,0))</f>
        <v>25.874999999999996</v>
      </c>
      <c r="O276" s="5">
        <f>N276*E276</f>
        <v>25.874999999999996</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IF(_xlfn.XLOOKUP(orders!C277,customers!$A$1:$A$1001,customers!$C$1:$C$1001,,0)=0,"No Email",_xlfn.XLOOKUP(orders!C277,customers!$A$1:$A$1001,customers!$C$1:$C$1001,,0))</f>
        <v>tcrowthe7n@europa.eu</v>
      </c>
      <c r="H277" s="2" t="str">
        <f>_xlfn.XLOOKUP(C277,customers!$A$1:$A$1001,customers!$G$1:$G$1001,,0)</f>
        <v>United States</v>
      </c>
      <c r="I277" t="str">
        <f>INDEX(products!$A$1:$G$49,MATCH(orders!$D277,products!$A$1:$A$49,0),MATCH(orders!I$1,products!$A$1:$G$1,0))</f>
        <v>Exc</v>
      </c>
      <c r="J277" t="str">
        <f t="shared" si="8"/>
        <v>Excelsa</v>
      </c>
      <c r="K277" t="str">
        <f>INDEX(products!$A$1:$G$49,MATCH(orders!$D277,products!$A$1:$A$49,0),MATCH(orders!K$1,products!$A$1:$G$1,0))</f>
        <v>L</v>
      </c>
      <c r="L277" t="str">
        <f t="shared" si="9"/>
        <v>Light</v>
      </c>
      <c r="M277" s="4">
        <f>INDEX(products!$A$1:$G$49,MATCH(orders!$D277,products!$A$1:$A$49,0),MATCH(orders!M$1,products!$A$1:$G$1,0))</f>
        <v>2.5</v>
      </c>
      <c r="N277" s="5">
        <f>INDEX(products!$A$1:$G$49,MATCH(orders!$D277,products!$A$1:$A$49,0),MATCH(orders!N$1,products!$A$1:$G$1,0))</f>
        <v>34.154999999999994</v>
      </c>
      <c r="O277" s="5">
        <f>N277*E277</f>
        <v>204.92999999999995</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IF(_xlfn.XLOOKUP(orders!C278,customers!$A$1:$A$1001,customers!$C$1:$C$1001,,0)=0,"No Email",_xlfn.XLOOKUP(orders!C278,customers!$A$1:$A$1001,customers!$C$1:$C$1001,,0))</f>
        <v>dbury7o@tinyurl.com</v>
      </c>
      <c r="H278" s="2" t="str">
        <f>_xlfn.XLOOKUP(C278,customers!$A$1:$A$1001,customers!$G$1:$G$1001,,0)</f>
        <v>Ireland</v>
      </c>
      <c r="I278" t="str">
        <f>INDEX(products!$A$1:$G$49,MATCH(orders!$D278,products!$A$1:$A$49,0),MATCH(orders!I$1,products!$A$1:$G$1,0))</f>
        <v>Rob</v>
      </c>
      <c r="J278" t="str">
        <f t="shared" si="8"/>
        <v>Robusta</v>
      </c>
      <c r="K278" t="str">
        <f>INDEX(products!$A$1:$G$49,MATCH(orders!$D278,products!$A$1:$A$49,0),MATCH(orders!K$1,products!$A$1:$G$1,0))</f>
        <v>L</v>
      </c>
      <c r="L278" t="str">
        <f t="shared" si="9"/>
        <v>Light</v>
      </c>
      <c r="M278" s="4">
        <f>INDEX(products!$A$1:$G$49,MATCH(orders!$D278,products!$A$1:$A$49,0),MATCH(orders!M$1,products!$A$1:$G$1,0))</f>
        <v>2.5</v>
      </c>
      <c r="N278" s="5">
        <f>INDEX(products!$A$1:$G$49,MATCH(orders!$D278,products!$A$1:$A$49,0),MATCH(orders!N$1,products!$A$1:$G$1,0))</f>
        <v>27.484999999999996</v>
      </c>
      <c r="O278" s="5">
        <f>N278*E278</f>
        <v>109.93999999999998</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IF(_xlfn.XLOOKUP(orders!C279,customers!$A$1:$A$1001,customers!$C$1:$C$1001,,0)=0,"No Email",_xlfn.XLOOKUP(orders!C279,customers!$A$1:$A$1001,customers!$C$1:$C$1001,,0))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 t="shared" si="8"/>
        <v>Excelsa</v>
      </c>
      <c r="K279" t="str">
        <f>INDEX(products!$A$1:$G$49,MATCH(orders!$D279,products!$A$1:$A$49,0),MATCH(orders!K$1,products!$A$1:$G$1,0))</f>
        <v>L</v>
      </c>
      <c r="L279" t="str">
        <f t="shared" si="9"/>
        <v>Light</v>
      </c>
      <c r="M279" s="4">
        <f>INDEX(products!$A$1:$G$49,MATCH(orders!$D279,products!$A$1:$A$49,0),MATCH(orders!M$1,products!$A$1:$G$1,0))</f>
        <v>1</v>
      </c>
      <c r="N279" s="5">
        <f>INDEX(products!$A$1:$G$49,MATCH(orders!$D279,products!$A$1:$A$49,0),MATCH(orders!N$1,products!$A$1:$G$1,0))</f>
        <v>14.85</v>
      </c>
      <c r="O279" s="5">
        <f>N279*E279</f>
        <v>89.1</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IF(_xlfn.XLOOKUP(orders!C280,customers!$A$1:$A$1001,customers!$C$1:$C$1001,,0)=0,"No Email",_xlfn.XLOOKUP(orders!C280,customers!$A$1:$A$1001,customers!$C$1:$C$1001,,0))</f>
        <v>epalfrey7q@devhub.com</v>
      </c>
      <c r="H280" s="2" t="str">
        <f>_xlfn.XLOOKUP(C280,customers!$A$1:$A$1001,customers!$G$1:$G$1001,,0)</f>
        <v>United States</v>
      </c>
      <c r="I280" t="str">
        <f>INDEX(products!$A$1:$G$49,MATCH(orders!$D280,products!$A$1:$A$49,0),MATCH(orders!I$1,products!$A$1:$G$1,0))</f>
        <v>Ara</v>
      </c>
      <c r="J280" t="str">
        <f t="shared" si="8"/>
        <v>Arabica</v>
      </c>
      <c r="K280" t="str">
        <f>INDEX(products!$A$1:$G$49,MATCH(orders!$D280,products!$A$1:$A$49,0),MATCH(orders!K$1,products!$A$1:$G$1,0))</f>
        <v>L</v>
      </c>
      <c r="L280" t="str">
        <f t="shared" si="9"/>
        <v>Light</v>
      </c>
      <c r="M280" s="4">
        <f>INDEX(products!$A$1:$G$49,MATCH(orders!$D280,products!$A$1:$A$49,0),MATCH(orders!M$1,products!$A$1:$G$1,0))</f>
        <v>0.2</v>
      </c>
      <c r="N280" s="5">
        <f>INDEX(products!$A$1:$G$49,MATCH(orders!$D280,products!$A$1:$A$49,0),MATCH(orders!N$1,products!$A$1:$G$1,0))</f>
        <v>3.8849999999999998</v>
      </c>
      <c r="O280" s="5">
        <f>N280*E280</f>
        <v>7.77</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IF(_xlfn.XLOOKUP(orders!C281,customers!$A$1:$A$1001,customers!$C$1:$C$1001,,0)=0,"No Email",_xlfn.XLOOKUP(orders!C281,customers!$A$1:$A$1001,customers!$C$1:$C$1001,,0))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 t="shared" si="8"/>
        <v>Liberica</v>
      </c>
      <c r="K281" t="str">
        <f>INDEX(products!$A$1:$G$49,MATCH(orders!$D281,products!$A$1:$A$49,0),MATCH(orders!K$1,products!$A$1:$G$1,0))</f>
        <v>M</v>
      </c>
      <c r="L281" t="str">
        <f t="shared" si="9"/>
        <v>Medium</v>
      </c>
      <c r="M281" s="4">
        <f>INDEX(products!$A$1:$G$49,MATCH(orders!$D281,products!$A$1:$A$49,0),MATCH(orders!M$1,products!$A$1:$G$1,0))</f>
        <v>2.5</v>
      </c>
      <c r="N281" s="5">
        <f>INDEX(products!$A$1:$G$49,MATCH(orders!$D281,products!$A$1:$A$49,0),MATCH(orders!N$1,products!$A$1:$G$1,0))</f>
        <v>33.464999999999996</v>
      </c>
      <c r="O281" s="5">
        <f>N281*E281</f>
        <v>33.464999999999996</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IF(_xlfn.XLOOKUP(orders!C282,customers!$A$1:$A$1001,customers!$C$1:$C$1001,,0)=0,"No Email",_xlfn.XLOOKUP(orders!C282,customers!$A$1:$A$1001,customers!$C$1:$C$1001,,0))</f>
        <v>No Email</v>
      </c>
      <c r="H282" s="2" t="str">
        <f>_xlfn.XLOOKUP(C282,customers!$A$1:$A$1001,customers!$G$1:$G$1001,,0)</f>
        <v>United States</v>
      </c>
      <c r="I282" t="str">
        <f>INDEX(products!$A$1:$G$49,MATCH(orders!$D282,products!$A$1:$A$49,0),MATCH(orders!I$1,products!$A$1:$G$1,0))</f>
        <v>Exc</v>
      </c>
      <c r="J282" t="str">
        <f t="shared" si="8"/>
        <v>Excelsa</v>
      </c>
      <c r="K282" t="str">
        <f>INDEX(products!$A$1:$G$49,MATCH(orders!$D282,products!$A$1:$A$49,0),MATCH(orders!K$1,products!$A$1:$G$1,0))</f>
        <v>M</v>
      </c>
      <c r="L282" t="str">
        <f t="shared" si="9"/>
        <v>Medium</v>
      </c>
      <c r="M282" s="4">
        <f>INDEX(products!$A$1:$G$49,MATCH(orders!$D282,products!$A$1:$A$49,0),MATCH(orders!M$1,products!$A$1:$G$1,0))</f>
        <v>0.5</v>
      </c>
      <c r="N282" s="5">
        <f>INDEX(products!$A$1:$G$49,MATCH(orders!$D282,products!$A$1:$A$49,0),MATCH(orders!N$1,products!$A$1:$G$1,0))</f>
        <v>8.25</v>
      </c>
      <c r="O282" s="5">
        <f>N282*E282</f>
        <v>41.25</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IF(_xlfn.XLOOKUP(orders!C283,customers!$A$1:$A$1001,customers!$C$1:$C$1001,,0)=0,"No Email",_xlfn.XLOOKUP(orders!C283,customers!$A$1:$A$1001,customers!$C$1:$C$1001,,0))</f>
        <v>kkarby7t@sbwire.com</v>
      </c>
      <c r="H283" s="2" t="str">
        <f>_xlfn.XLOOKUP(C283,customers!$A$1:$A$1001,customers!$G$1:$G$1001,,0)</f>
        <v>United States</v>
      </c>
      <c r="I283" t="str">
        <f>INDEX(products!$A$1:$G$49,MATCH(orders!$D283,products!$A$1:$A$49,0),MATCH(orders!I$1,products!$A$1:$G$1,0))</f>
        <v>Exc</v>
      </c>
      <c r="J283" t="str">
        <f t="shared" si="8"/>
        <v>Excelsa</v>
      </c>
      <c r="K283" t="str">
        <f>INDEX(products!$A$1:$G$49,MATCH(orders!$D283,products!$A$1:$A$49,0),MATCH(orders!K$1,products!$A$1:$G$1,0))</f>
        <v>L</v>
      </c>
      <c r="L283" t="str">
        <f t="shared" si="9"/>
        <v>Light</v>
      </c>
      <c r="M283" s="4">
        <f>INDEX(products!$A$1:$G$49,MATCH(orders!$D283,products!$A$1:$A$49,0),MATCH(orders!M$1,products!$A$1:$G$1,0))</f>
        <v>1</v>
      </c>
      <c r="N283" s="5">
        <f>INDEX(products!$A$1:$G$49,MATCH(orders!$D283,products!$A$1:$A$49,0),MATCH(orders!N$1,products!$A$1:$G$1,0))</f>
        <v>14.85</v>
      </c>
      <c r="O283" s="5">
        <f>N283*E283</f>
        <v>59.4</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IF(_xlfn.XLOOKUP(orders!C284,customers!$A$1:$A$1001,customers!$C$1:$C$1001,,0)=0,"No Email",_xlfn.XLOOKUP(orders!C284,customers!$A$1:$A$1001,customers!$C$1:$C$1001,,0))</f>
        <v>fcrumpe7u@ftc.gov</v>
      </c>
      <c r="H284" s="2" t="str">
        <f>_xlfn.XLOOKUP(C284,customers!$A$1:$A$1001,customers!$G$1:$G$1001,,0)</f>
        <v>United Kingdom</v>
      </c>
      <c r="I284" t="str">
        <f>INDEX(products!$A$1:$G$49,MATCH(orders!$D284,products!$A$1:$A$49,0),MATCH(orders!I$1,products!$A$1:$G$1,0))</f>
        <v>Ara</v>
      </c>
      <c r="J284" t="str">
        <f t="shared" si="8"/>
        <v>Arabica</v>
      </c>
      <c r="K284" t="str">
        <f>INDEX(products!$A$1:$G$49,MATCH(orders!$D284,products!$A$1:$A$49,0),MATCH(orders!K$1,products!$A$1:$G$1,0))</f>
        <v>L</v>
      </c>
      <c r="L284" t="str">
        <f t="shared" si="9"/>
        <v>Light</v>
      </c>
      <c r="M284" s="4">
        <f>INDEX(products!$A$1:$G$49,MATCH(orders!$D284,products!$A$1:$A$49,0),MATCH(orders!M$1,products!$A$1:$G$1,0))</f>
        <v>0.5</v>
      </c>
      <c r="N284" s="5">
        <f>INDEX(products!$A$1:$G$49,MATCH(orders!$D284,products!$A$1:$A$49,0),MATCH(orders!N$1,products!$A$1:$G$1,0))</f>
        <v>7.77</v>
      </c>
      <c r="O284" s="5">
        <f>N284*E284</f>
        <v>7.77</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IF(_xlfn.XLOOKUP(orders!C285,customers!$A$1:$A$1001,customers!$C$1:$C$1001,,0)=0,"No Email",_xlfn.XLOOKUP(orders!C285,customers!$A$1:$A$1001,customers!$C$1:$C$1001,,0))</f>
        <v>achatto7v@sakura.ne.jp</v>
      </c>
      <c r="H285" s="2" t="str">
        <f>_xlfn.XLOOKUP(C285,customers!$A$1:$A$1001,customers!$G$1:$G$1001,,0)</f>
        <v>United Kingdom</v>
      </c>
      <c r="I285" t="str">
        <f>INDEX(products!$A$1:$G$49,MATCH(orders!$D285,products!$A$1:$A$49,0),MATCH(orders!I$1,products!$A$1:$G$1,0))</f>
        <v>Rob</v>
      </c>
      <c r="J285" t="str">
        <f t="shared" si="8"/>
        <v>Robusta</v>
      </c>
      <c r="K285" t="str">
        <f>INDEX(products!$A$1:$G$49,MATCH(orders!$D285,products!$A$1:$A$49,0),MATCH(orders!K$1,products!$A$1:$G$1,0))</f>
        <v>D</v>
      </c>
      <c r="L285" t="str">
        <f t="shared" si="9"/>
        <v>Dark</v>
      </c>
      <c r="M285" s="4">
        <f>INDEX(products!$A$1:$G$49,MATCH(orders!$D285,products!$A$1:$A$49,0),MATCH(orders!M$1,products!$A$1:$G$1,0))</f>
        <v>0.5</v>
      </c>
      <c r="N285" s="5">
        <f>INDEX(products!$A$1:$G$49,MATCH(orders!$D285,products!$A$1:$A$49,0),MATCH(orders!N$1,products!$A$1:$G$1,0))</f>
        <v>5.3699999999999992</v>
      </c>
      <c r="O285" s="5">
        <f>N285*E285</f>
        <v>5.3699999999999992</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IF(_xlfn.XLOOKUP(orders!C286,customers!$A$1:$A$1001,customers!$C$1:$C$1001,,0)=0,"No Email",_xlfn.XLOOKUP(orders!C286,customers!$A$1:$A$1001,customers!$C$1:$C$1001,,0))</f>
        <v>No Email</v>
      </c>
      <c r="H286" s="2" t="str">
        <f>_xlfn.XLOOKUP(C286,customers!$A$1:$A$1001,customers!$G$1:$G$1001,,0)</f>
        <v>United States</v>
      </c>
      <c r="I286" t="str">
        <f>INDEX(products!$A$1:$G$49,MATCH(orders!$D286,products!$A$1:$A$49,0),MATCH(orders!I$1,products!$A$1:$G$1,0))</f>
        <v>Exc</v>
      </c>
      <c r="J286" t="str">
        <f t="shared" si="8"/>
        <v>Excelsa</v>
      </c>
      <c r="K286" t="str">
        <f>INDEX(products!$A$1:$G$49,MATCH(orders!$D286,products!$A$1:$A$49,0),MATCH(orders!K$1,products!$A$1:$G$1,0))</f>
        <v>M</v>
      </c>
      <c r="L286" t="str">
        <f t="shared" si="9"/>
        <v>Medium</v>
      </c>
      <c r="M286" s="4">
        <f>INDEX(products!$A$1:$G$49,MATCH(orders!$D286,products!$A$1:$A$49,0),MATCH(orders!M$1,products!$A$1:$G$1,0))</f>
        <v>2.5</v>
      </c>
      <c r="N286" s="5">
        <f>INDEX(products!$A$1:$G$49,MATCH(orders!$D286,products!$A$1:$A$49,0),MATCH(orders!N$1,products!$A$1:$G$1,0))</f>
        <v>31.624999999999996</v>
      </c>
      <c r="O286" s="5">
        <f>N286*E286</f>
        <v>94.874999999999986</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IF(_xlfn.XLOOKUP(orders!C287,customers!$A$1:$A$1001,customers!$C$1:$C$1001,,0)=0,"No Email",_xlfn.XLOOKUP(orders!C287,customers!$A$1:$A$1001,customers!$C$1:$C$1001,,0))</f>
        <v>No Email</v>
      </c>
      <c r="H287" s="2" t="str">
        <f>_xlfn.XLOOKUP(C287,customers!$A$1:$A$1001,customers!$G$1:$G$1001,,0)</f>
        <v>United States</v>
      </c>
      <c r="I287" t="str">
        <f>INDEX(products!$A$1:$G$49,MATCH(orders!$D287,products!$A$1:$A$49,0),MATCH(orders!I$1,products!$A$1:$G$1,0))</f>
        <v>Lib</v>
      </c>
      <c r="J287" t="str">
        <f t="shared" si="8"/>
        <v>Liberica</v>
      </c>
      <c r="K287" t="str">
        <f>INDEX(products!$A$1:$G$49,MATCH(orders!$D287,products!$A$1:$A$49,0),MATCH(orders!K$1,products!$A$1:$G$1,0))</f>
        <v>L</v>
      </c>
      <c r="L287" t="str">
        <f t="shared" si="9"/>
        <v>Light</v>
      </c>
      <c r="M287" s="4">
        <f>INDEX(products!$A$1:$G$49,MATCH(orders!$D287,products!$A$1:$A$49,0),MATCH(orders!M$1,products!$A$1:$G$1,0))</f>
        <v>2.5</v>
      </c>
      <c r="N287" s="5">
        <f>INDEX(products!$A$1:$G$49,MATCH(orders!$D287,products!$A$1:$A$49,0),MATCH(orders!N$1,products!$A$1:$G$1,0))</f>
        <v>36.454999999999998</v>
      </c>
      <c r="O287" s="5">
        <f>N287*E287</f>
        <v>36.454999999999998</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IF(_xlfn.XLOOKUP(orders!C288,customers!$A$1:$A$1001,customers!$C$1:$C$1001,,0)=0,"No Email",_xlfn.XLOOKUP(orders!C288,customers!$A$1:$A$1001,customers!$C$1:$C$1001,,0))</f>
        <v>bmergue7y@umn.edu</v>
      </c>
      <c r="H288" s="2" t="str">
        <f>_xlfn.XLOOKUP(C288,customers!$A$1:$A$1001,customers!$G$1:$G$1001,,0)</f>
        <v>United States</v>
      </c>
      <c r="I288" t="str">
        <f>INDEX(products!$A$1:$G$49,MATCH(orders!$D288,products!$A$1:$A$49,0),MATCH(orders!I$1,products!$A$1:$G$1,0))</f>
        <v>Ara</v>
      </c>
      <c r="J288" t="str">
        <f t="shared" si="8"/>
        <v>Arabica</v>
      </c>
      <c r="K288" t="str">
        <f>INDEX(products!$A$1:$G$49,MATCH(orders!$D288,products!$A$1:$A$49,0),MATCH(orders!K$1,products!$A$1:$G$1,0))</f>
        <v>M</v>
      </c>
      <c r="L288" t="str">
        <f t="shared" si="9"/>
        <v>Medium</v>
      </c>
      <c r="M288" s="4">
        <f>INDEX(products!$A$1:$G$49,MATCH(orders!$D288,products!$A$1:$A$49,0),MATCH(orders!M$1,products!$A$1:$G$1,0))</f>
        <v>0.2</v>
      </c>
      <c r="N288" s="5">
        <f>INDEX(products!$A$1:$G$49,MATCH(orders!$D288,products!$A$1:$A$49,0),MATCH(orders!N$1,products!$A$1:$G$1,0))</f>
        <v>3.375</v>
      </c>
      <c r="O288" s="5">
        <f>N288*E288</f>
        <v>13.5</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IF(_xlfn.XLOOKUP(orders!C289,customers!$A$1:$A$1001,customers!$C$1:$C$1001,,0)=0,"No Email",_xlfn.XLOOKUP(orders!C289,customers!$A$1:$A$1001,customers!$C$1:$C$1001,,0))</f>
        <v>kpatise7z@jigsy.com</v>
      </c>
      <c r="H289" s="2" t="str">
        <f>_xlfn.XLOOKUP(C289,customers!$A$1:$A$1001,customers!$G$1:$G$1001,,0)</f>
        <v>United States</v>
      </c>
      <c r="I289" t="str">
        <f>INDEX(products!$A$1:$G$49,MATCH(orders!$D289,products!$A$1:$A$49,0),MATCH(orders!I$1,products!$A$1:$G$1,0))</f>
        <v>Rob</v>
      </c>
      <c r="J289" t="str">
        <f t="shared" si="8"/>
        <v>Robusta</v>
      </c>
      <c r="K289" t="str">
        <f>INDEX(products!$A$1:$G$49,MATCH(orders!$D289,products!$A$1:$A$49,0),MATCH(orders!K$1,products!$A$1:$G$1,0))</f>
        <v>L</v>
      </c>
      <c r="L289" t="str">
        <f t="shared" si="9"/>
        <v>Light</v>
      </c>
      <c r="M289" s="4">
        <f>INDEX(products!$A$1:$G$49,MATCH(orders!$D289,products!$A$1:$A$49,0),MATCH(orders!M$1,products!$A$1:$G$1,0))</f>
        <v>0.2</v>
      </c>
      <c r="N289" s="5">
        <f>INDEX(products!$A$1:$G$49,MATCH(orders!$D289,products!$A$1:$A$49,0),MATCH(orders!N$1,products!$A$1:$G$1,0))</f>
        <v>3.5849999999999995</v>
      </c>
      <c r="O289" s="5">
        <f>N289*E289</f>
        <v>14.339999999999998</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IF(_xlfn.XLOOKUP(orders!C290,customers!$A$1:$A$1001,customers!$C$1:$C$1001,,0)=0,"No Email",_xlfn.XLOOKUP(orders!C290,customers!$A$1:$A$1001,customers!$C$1:$C$1001,,0))</f>
        <v>No Email</v>
      </c>
      <c r="H290" s="2" t="str">
        <f>_xlfn.XLOOKUP(C290,customers!$A$1:$A$1001,customers!$G$1:$G$1001,,0)</f>
        <v>Ireland</v>
      </c>
      <c r="I290" t="str">
        <f>INDEX(products!$A$1:$G$49,MATCH(orders!$D290,products!$A$1:$A$49,0),MATCH(orders!I$1,products!$A$1:$G$1,0))</f>
        <v>Exc</v>
      </c>
      <c r="J290" t="str">
        <f t="shared" si="8"/>
        <v>Excelsa</v>
      </c>
      <c r="K290" t="str">
        <f>INDEX(products!$A$1:$G$49,MATCH(orders!$D290,products!$A$1:$A$49,0),MATCH(orders!K$1,products!$A$1:$G$1,0))</f>
        <v>M</v>
      </c>
      <c r="L290" t="str">
        <f t="shared" si="9"/>
        <v>Medium</v>
      </c>
      <c r="M290" s="4">
        <f>INDEX(products!$A$1:$G$49,MATCH(orders!$D290,products!$A$1:$A$49,0),MATCH(orders!M$1,products!$A$1:$G$1,0))</f>
        <v>0.5</v>
      </c>
      <c r="N290" s="5">
        <f>INDEX(products!$A$1:$G$49,MATCH(orders!$D290,products!$A$1:$A$49,0),MATCH(orders!N$1,products!$A$1:$G$1,0))</f>
        <v>8.25</v>
      </c>
      <c r="O290" s="5">
        <f>N290*E290</f>
        <v>8.25</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IF(_xlfn.XLOOKUP(orders!C291,customers!$A$1:$A$1001,customers!$C$1:$C$1001,,0)=0,"No Email",_xlfn.XLOOKUP(orders!C291,customers!$A$1:$A$1001,customers!$C$1:$C$1001,,0))</f>
        <v>No Email</v>
      </c>
      <c r="H291" s="2" t="str">
        <f>_xlfn.XLOOKUP(C291,customers!$A$1:$A$1001,customers!$G$1:$G$1001,,0)</f>
        <v>United States</v>
      </c>
      <c r="I291" t="str">
        <f>INDEX(products!$A$1:$G$49,MATCH(orders!$D291,products!$A$1:$A$49,0),MATCH(orders!I$1,products!$A$1:$G$1,0))</f>
        <v>Rob</v>
      </c>
      <c r="J291" t="str">
        <f t="shared" si="8"/>
        <v>Robusta</v>
      </c>
      <c r="K291" t="str">
        <f>INDEX(products!$A$1:$G$49,MATCH(orders!$D291,products!$A$1:$A$49,0),MATCH(orders!K$1,products!$A$1:$G$1,0))</f>
        <v>D</v>
      </c>
      <c r="L291" t="str">
        <f t="shared" si="9"/>
        <v>Dark</v>
      </c>
      <c r="M291" s="4">
        <f>INDEX(products!$A$1:$G$49,MATCH(orders!$D291,products!$A$1:$A$49,0),MATCH(orders!M$1,products!$A$1:$G$1,0))</f>
        <v>0.2</v>
      </c>
      <c r="N291" s="5">
        <f>INDEX(products!$A$1:$G$49,MATCH(orders!$D291,products!$A$1:$A$49,0),MATCH(orders!N$1,products!$A$1:$G$1,0))</f>
        <v>2.6849999999999996</v>
      </c>
      <c r="O291" s="5">
        <f>N291*E291</f>
        <v>13.424999999999997</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IF(_xlfn.XLOOKUP(orders!C292,customers!$A$1:$A$1001,customers!$C$1:$C$1001,,0)=0,"No Email",_xlfn.XLOOKUP(orders!C292,customers!$A$1:$A$1001,customers!$C$1:$C$1001,,0))</f>
        <v>dduke82@vkontakte.ru</v>
      </c>
      <c r="H292" s="2" t="str">
        <f>_xlfn.XLOOKUP(C292,customers!$A$1:$A$1001,customers!$G$1:$G$1001,,0)</f>
        <v>United States</v>
      </c>
      <c r="I292" t="str">
        <f>INDEX(products!$A$1:$G$49,MATCH(orders!$D292,products!$A$1:$A$49,0),MATCH(orders!I$1,products!$A$1:$G$1,0))</f>
        <v>Ara</v>
      </c>
      <c r="J292" t="str">
        <f t="shared" si="8"/>
        <v>Arabica</v>
      </c>
      <c r="K292" t="str">
        <f>INDEX(products!$A$1:$G$49,MATCH(orders!$D292,products!$A$1:$A$49,0),MATCH(orders!K$1,products!$A$1:$G$1,0))</f>
        <v>D</v>
      </c>
      <c r="L292" t="str">
        <f t="shared" si="9"/>
        <v>Dark</v>
      </c>
      <c r="M292" s="4">
        <f>INDEX(products!$A$1:$G$49,MATCH(orders!$D292,products!$A$1:$A$49,0),MATCH(orders!M$1,products!$A$1:$G$1,0))</f>
        <v>1</v>
      </c>
      <c r="N292" s="5">
        <f>INDEX(products!$A$1:$G$49,MATCH(orders!$D292,products!$A$1:$A$49,0),MATCH(orders!N$1,products!$A$1:$G$1,0))</f>
        <v>9.9499999999999993</v>
      </c>
      <c r="O292" s="5">
        <f>N292*E292</f>
        <v>49.75</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IF(_xlfn.XLOOKUP(orders!C293,customers!$A$1:$A$1001,customers!$C$1:$C$1001,,0)=0,"No Email",_xlfn.XLOOKUP(orders!C293,customers!$A$1:$A$1001,customers!$C$1:$C$1001,,0))</f>
        <v>No Email</v>
      </c>
      <c r="H293" s="2" t="str">
        <f>_xlfn.XLOOKUP(C293,customers!$A$1:$A$1001,customers!$G$1:$G$1001,,0)</f>
        <v>Ireland</v>
      </c>
      <c r="I293" t="str">
        <f>INDEX(products!$A$1:$G$49,MATCH(orders!$D293,products!$A$1:$A$49,0),MATCH(orders!I$1,products!$A$1:$G$1,0))</f>
        <v>Exc</v>
      </c>
      <c r="J293" t="str">
        <f t="shared" si="8"/>
        <v>Excelsa</v>
      </c>
      <c r="K293" t="str">
        <f>INDEX(products!$A$1:$G$49,MATCH(orders!$D293,products!$A$1:$A$49,0),MATCH(orders!K$1,products!$A$1:$G$1,0))</f>
        <v>M</v>
      </c>
      <c r="L293" t="str">
        <f t="shared" si="9"/>
        <v>Medium</v>
      </c>
      <c r="M293" s="4">
        <f>INDEX(products!$A$1:$G$49,MATCH(orders!$D293,products!$A$1:$A$49,0),MATCH(orders!M$1,products!$A$1:$G$1,0))</f>
        <v>0.5</v>
      </c>
      <c r="N293" s="5">
        <f>INDEX(products!$A$1:$G$49,MATCH(orders!$D293,products!$A$1:$A$49,0),MATCH(orders!N$1,products!$A$1:$G$1,0))</f>
        <v>8.25</v>
      </c>
      <c r="O293" s="5">
        <f>N293*E293</f>
        <v>16.5</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IF(_xlfn.XLOOKUP(orders!C294,customers!$A$1:$A$1001,customers!$C$1:$C$1001,,0)=0,"No Email",_xlfn.XLOOKUP(orders!C294,customers!$A$1:$A$1001,customers!$C$1:$C$1001,,0))</f>
        <v>ihussey84@mapy.cz</v>
      </c>
      <c r="H294" s="2" t="str">
        <f>_xlfn.XLOOKUP(C294,customers!$A$1:$A$1001,customers!$G$1:$G$1001,,0)</f>
        <v>United States</v>
      </c>
      <c r="I294" t="str">
        <f>INDEX(products!$A$1:$G$49,MATCH(orders!$D294,products!$A$1:$A$49,0),MATCH(orders!I$1,products!$A$1:$G$1,0))</f>
        <v>Ara</v>
      </c>
      <c r="J294" t="str">
        <f t="shared" si="8"/>
        <v>Arabica</v>
      </c>
      <c r="K294" t="str">
        <f>INDEX(products!$A$1:$G$49,MATCH(orders!$D294,products!$A$1:$A$49,0),MATCH(orders!K$1,products!$A$1:$G$1,0))</f>
        <v>D</v>
      </c>
      <c r="L294" t="str">
        <f t="shared" si="9"/>
        <v>Dark</v>
      </c>
      <c r="M294" s="4">
        <f>INDEX(products!$A$1:$G$49,MATCH(orders!$D294,products!$A$1:$A$49,0),MATCH(orders!M$1,products!$A$1:$G$1,0))</f>
        <v>0.5</v>
      </c>
      <c r="N294" s="5">
        <f>INDEX(products!$A$1:$G$49,MATCH(orders!$D294,products!$A$1:$A$49,0),MATCH(orders!N$1,products!$A$1:$G$1,0))</f>
        <v>5.97</v>
      </c>
      <c r="O294" s="5">
        <f>N294*E294</f>
        <v>17.91</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IF(_xlfn.XLOOKUP(orders!C295,customers!$A$1:$A$1001,customers!$C$1:$C$1001,,0)=0,"No Email",_xlfn.XLOOKUP(orders!C295,customers!$A$1:$A$1001,customers!$C$1:$C$1001,,0))</f>
        <v>cpinkerton85@upenn.edu</v>
      </c>
      <c r="H295" s="2" t="str">
        <f>_xlfn.XLOOKUP(C295,customers!$A$1:$A$1001,customers!$G$1:$G$1001,,0)</f>
        <v>United States</v>
      </c>
      <c r="I295" t="str">
        <f>INDEX(products!$A$1:$G$49,MATCH(orders!$D295,products!$A$1:$A$49,0),MATCH(orders!I$1,products!$A$1:$G$1,0))</f>
        <v>Ara</v>
      </c>
      <c r="J295" t="str">
        <f t="shared" si="8"/>
        <v>Arabica</v>
      </c>
      <c r="K295" t="str">
        <f>INDEX(products!$A$1:$G$49,MATCH(orders!$D295,products!$A$1:$A$49,0),MATCH(orders!K$1,products!$A$1:$G$1,0))</f>
        <v>D</v>
      </c>
      <c r="L295" t="str">
        <f t="shared" si="9"/>
        <v>Dark</v>
      </c>
      <c r="M295" s="4">
        <f>INDEX(products!$A$1:$G$49,MATCH(orders!$D295,products!$A$1:$A$49,0),MATCH(orders!M$1,products!$A$1:$G$1,0))</f>
        <v>0.5</v>
      </c>
      <c r="N295" s="5">
        <f>INDEX(products!$A$1:$G$49,MATCH(orders!$D295,products!$A$1:$A$49,0),MATCH(orders!N$1,products!$A$1:$G$1,0))</f>
        <v>5.97</v>
      </c>
      <c r="O295" s="5">
        <f>N295*E295</f>
        <v>29.849999999999998</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IF(_xlfn.XLOOKUP(orders!C296,customers!$A$1:$A$1001,customers!$C$1:$C$1001,,0)=0,"No Email",_xlfn.XLOOKUP(orders!C296,customers!$A$1:$A$1001,customers!$C$1:$C$1001,,0))</f>
        <v>No Email</v>
      </c>
      <c r="H296" s="2" t="str">
        <f>_xlfn.XLOOKUP(C296,customers!$A$1:$A$1001,customers!$G$1:$G$1001,,0)</f>
        <v>United States</v>
      </c>
      <c r="I296" t="str">
        <f>INDEX(products!$A$1:$G$49,MATCH(orders!$D296,products!$A$1:$A$49,0),MATCH(orders!I$1,products!$A$1:$G$1,0))</f>
        <v>Exc</v>
      </c>
      <c r="J296" t="str">
        <f t="shared" si="8"/>
        <v>Excelsa</v>
      </c>
      <c r="K296" t="str">
        <f>INDEX(products!$A$1:$G$49,MATCH(orders!$D296,products!$A$1:$A$49,0),MATCH(orders!K$1,products!$A$1:$G$1,0))</f>
        <v>L</v>
      </c>
      <c r="L296" t="str">
        <f t="shared" si="9"/>
        <v>Light</v>
      </c>
      <c r="M296" s="4">
        <f>INDEX(products!$A$1:$G$49,MATCH(orders!$D296,products!$A$1:$A$49,0),MATCH(orders!M$1,products!$A$1:$G$1,0))</f>
        <v>1</v>
      </c>
      <c r="N296" s="5">
        <f>INDEX(products!$A$1:$G$49,MATCH(orders!$D296,products!$A$1:$A$49,0),MATCH(orders!N$1,products!$A$1:$G$1,0))</f>
        <v>14.85</v>
      </c>
      <c r="O296" s="5">
        <f>N296*E296</f>
        <v>44.55</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IF(_xlfn.XLOOKUP(orders!C297,customers!$A$1:$A$1001,customers!$C$1:$C$1001,,0)=0,"No Email",_xlfn.XLOOKUP(orders!C297,customers!$A$1:$A$1001,customers!$C$1:$C$1001,,0))</f>
        <v>No Email</v>
      </c>
      <c r="H297" s="2" t="str">
        <f>_xlfn.XLOOKUP(C297,customers!$A$1:$A$1001,customers!$G$1:$G$1001,,0)</f>
        <v>United States</v>
      </c>
      <c r="I297" t="str">
        <f>INDEX(products!$A$1:$G$49,MATCH(orders!$D297,products!$A$1:$A$49,0),MATCH(orders!I$1,products!$A$1:$G$1,0))</f>
        <v>Exc</v>
      </c>
      <c r="J297" t="str">
        <f t="shared" si="8"/>
        <v>Excelsa</v>
      </c>
      <c r="K297" t="str">
        <f>INDEX(products!$A$1:$G$49,MATCH(orders!$D297,products!$A$1:$A$49,0),MATCH(orders!K$1,products!$A$1:$G$1,0))</f>
        <v>M</v>
      </c>
      <c r="L297" t="str">
        <f t="shared" si="9"/>
        <v>Medium</v>
      </c>
      <c r="M297" s="4">
        <f>INDEX(products!$A$1:$G$49,MATCH(orders!$D297,products!$A$1:$A$49,0),MATCH(orders!M$1,products!$A$1:$G$1,0))</f>
        <v>1</v>
      </c>
      <c r="N297" s="5">
        <f>INDEX(products!$A$1:$G$49,MATCH(orders!$D297,products!$A$1:$A$49,0),MATCH(orders!N$1,products!$A$1:$G$1,0))</f>
        <v>13.75</v>
      </c>
      <c r="O297" s="5">
        <f>N297*E297</f>
        <v>27.5</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IF(_xlfn.XLOOKUP(orders!C298,customers!$A$1:$A$1001,customers!$C$1:$C$1001,,0)=0,"No Email",_xlfn.XLOOKUP(orders!C298,customers!$A$1:$A$1001,customers!$C$1:$C$1001,,0))</f>
        <v>dvizor88@furl.net</v>
      </c>
      <c r="H298" s="2" t="str">
        <f>_xlfn.XLOOKUP(C298,customers!$A$1:$A$1001,customers!$G$1:$G$1001,,0)</f>
        <v>United States</v>
      </c>
      <c r="I298" t="str">
        <f>INDEX(products!$A$1:$G$49,MATCH(orders!$D298,products!$A$1:$A$49,0),MATCH(orders!I$1,products!$A$1:$G$1,0))</f>
        <v>Rob</v>
      </c>
      <c r="J298" t="str">
        <f t="shared" si="8"/>
        <v>Robusta</v>
      </c>
      <c r="K298" t="str">
        <f>INDEX(products!$A$1:$G$49,MATCH(orders!$D298,products!$A$1:$A$49,0),MATCH(orders!K$1,products!$A$1:$G$1,0))</f>
        <v>M</v>
      </c>
      <c r="L298" t="str">
        <f t="shared" si="9"/>
        <v>Medium</v>
      </c>
      <c r="M298" s="4">
        <f>INDEX(products!$A$1:$G$49,MATCH(orders!$D298,products!$A$1:$A$49,0),MATCH(orders!M$1,products!$A$1:$G$1,0))</f>
        <v>0.5</v>
      </c>
      <c r="N298" s="5">
        <f>INDEX(products!$A$1:$G$49,MATCH(orders!$D298,products!$A$1:$A$49,0),MATCH(orders!N$1,products!$A$1:$G$1,0))</f>
        <v>5.97</v>
      </c>
      <c r="O298" s="5">
        <f>N298*E298</f>
        <v>35.82</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IF(_xlfn.XLOOKUP(orders!C299,customers!$A$1:$A$1001,customers!$C$1:$C$1001,,0)=0,"No Email",_xlfn.XLOOKUP(orders!C299,customers!$A$1:$A$1001,customers!$C$1:$C$1001,,0))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 t="shared" si="8"/>
        <v>Robusta</v>
      </c>
      <c r="K299" t="str">
        <f>INDEX(products!$A$1:$G$49,MATCH(orders!$D299,products!$A$1:$A$49,0),MATCH(orders!K$1,products!$A$1:$G$1,0))</f>
        <v>D</v>
      </c>
      <c r="L299" t="str">
        <f t="shared" si="9"/>
        <v>Dark</v>
      </c>
      <c r="M299" s="4">
        <f>INDEX(products!$A$1:$G$49,MATCH(orders!$D299,products!$A$1:$A$49,0),MATCH(orders!M$1,products!$A$1:$G$1,0))</f>
        <v>0.5</v>
      </c>
      <c r="N299" s="5">
        <f>INDEX(products!$A$1:$G$49,MATCH(orders!$D299,products!$A$1:$A$49,0),MATCH(orders!N$1,products!$A$1:$G$1,0))</f>
        <v>5.3699999999999992</v>
      </c>
      <c r="O299" s="5">
        <f>N299*E299</f>
        <v>16.11</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IF(_xlfn.XLOOKUP(orders!C300,customers!$A$1:$A$1001,customers!$C$1:$C$1001,,0)=0,"No Email",_xlfn.XLOOKUP(orders!C300,customers!$A$1:$A$1001,customers!$C$1:$C$1001,,0))</f>
        <v>klestrange8a@lulu.com</v>
      </c>
      <c r="H300" s="2" t="str">
        <f>_xlfn.XLOOKUP(C300,customers!$A$1:$A$1001,customers!$G$1:$G$1001,,0)</f>
        <v>United States</v>
      </c>
      <c r="I300" t="str">
        <f>INDEX(products!$A$1:$G$49,MATCH(orders!$D300,products!$A$1:$A$49,0),MATCH(orders!I$1,products!$A$1:$G$1,0))</f>
        <v>Exc</v>
      </c>
      <c r="J300" t="str">
        <f t="shared" si="8"/>
        <v>Excelsa</v>
      </c>
      <c r="K300" t="str">
        <f>INDEX(products!$A$1:$G$49,MATCH(orders!$D300,products!$A$1:$A$49,0),MATCH(orders!K$1,products!$A$1:$G$1,0))</f>
        <v>L</v>
      </c>
      <c r="L300" t="str">
        <f t="shared" si="9"/>
        <v>Light</v>
      </c>
      <c r="M300" s="4">
        <f>INDEX(products!$A$1:$G$49,MATCH(orders!$D300,products!$A$1:$A$49,0),MATCH(orders!M$1,products!$A$1:$G$1,0))</f>
        <v>0.2</v>
      </c>
      <c r="N300" s="5">
        <f>INDEX(products!$A$1:$G$49,MATCH(orders!$D300,products!$A$1:$A$49,0),MATCH(orders!N$1,products!$A$1:$G$1,0))</f>
        <v>4.4550000000000001</v>
      </c>
      <c r="O300" s="5">
        <f>N300*E300</f>
        <v>26.73</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IF(_xlfn.XLOOKUP(orders!C301,customers!$A$1:$A$1001,customers!$C$1:$C$1001,,0)=0,"No Email",_xlfn.XLOOKUP(orders!C301,customers!$A$1:$A$1001,customers!$C$1:$C$1001,,0))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 t="shared" si="8"/>
        <v>Excelsa</v>
      </c>
      <c r="K301" t="str">
        <f>INDEX(products!$A$1:$G$49,MATCH(orders!$D301,products!$A$1:$A$49,0),MATCH(orders!K$1,products!$A$1:$G$1,0))</f>
        <v>L</v>
      </c>
      <c r="L301" t="str">
        <f t="shared" si="9"/>
        <v>Light</v>
      </c>
      <c r="M301" s="4">
        <f>INDEX(products!$A$1:$G$49,MATCH(orders!$D301,products!$A$1:$A$49,0),MATCH(orders!M$1,products!$A$1:$G$1,0))</f>
        <v>2.5</v>
      </c>
      <c r="N301" s="5">
        <f>INDEX(products!$A$1:$G$49,MATCH(orders!$D301,products!$A$1:$A$49,0),MATCH(orders!N$1,products!$A$1:$G$1,0))</f>
        <v>34.154999999999994</v>
      </c>
      <c r="O301" s="5">
        <f>N301*E301</f>
        <v>204.92999999999995</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IF(_xlfn.XLOOKUP(orders!C302,customers!$A$1:$A$1001,customers!$C$1:$C$1001,,0)=0,"No Email",_xlfn.XLOOKUP(orders!C302,customers!$A$1:$A$1001,customers!$C$1:$C$1001,,0))</f>
        <v>ade8c@1und1.de</v>
      </c>
      <c r="H302" s="2" t="str">
        <f>_xlfn.XLOOKUP(C302,customers!$A$1:$A$1001,customers!$G$1:$G$1001,,0)</f>
        <v>United States</v>
      </c>
      <c r="I302" t="str">
        <f>INDEX(products!$A$1:$G$49,MATCH(orders!$D302,products!$A$1:$A$49,0),MATCH(orders!I$1,products!$A$1:$G$1,0))</f>
        <v>Ara</v>
      </c>
      <c r="J302" t="str">
        <f t="shared" si="8"/>
        <v>Arabica</v>
      </c>
      <c r="K302" t="str">
        <f>INDEX(products!$A$1:$G$49,MATCH(orders!$D302,products!$A$1:$A$49,0),MATCH(orders!K$1,products!$A$1:$G$1,0))</f>
        <v>L</v>
      </c>
      <c r="L302" t="str">
        <f t="shared" si="9"/>
        <v>Light</v>
      </c>
      <c r="M302" s="4">
        <f>INDEX(products!$A$1:$G$49,MATCH(orders!$D302,products!$A$1:$A$49,0),MATCH(orders!M$1,products!$A$1:$G$1,0))</f>
        <v>1</v>
      </c>
      <c r="N302" s="5">
        <f>INDEX(products!$A$1:$G$49,MATCH(orders!$D302,products!$A$1:$A$49,0),MATCH(orders!N$1,products!$A$1:$G$1,0))</f>
        <v>12.95</v>
      </c>
      <c r="O302" s="5">
        <f>N302*E302</f>
        <v>38.849999999999994</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IF(_xlfn.XLOOKUP(orders!C303,customers!$A$1:$A$1001,customers!$C$1:$C$1001,,0)=0,"No Email",_xlfn.XLOOKUP(orders!C303,customers!$A$1:$A$1001,customers!$C$1:$C$1001,,0))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 t="shared" si="8"/>
        <v>Liberica</v>
      </c>
      <c r="K303" t="str">
        <f>INDEX(products!$A$1:$G$49,MATCH(orders!$D303,products!$A$1:$A$49,0),MATCH(orders!K$1,products!$A$1:$G$1,0))</f>
        <v>D</v>
      </c>
      <c r="L303" t="str">
        <f t="shared" si="9"/>
        <v>Dark</v>
      </c>
      <c r="M303" s="4">
        <f>INDEX(products!$A$1:$G$49,MATCH(orders!$D303,products!$A$1:$A$49,0),MATCH(orders!M$1,products!$A$1:$G$1,0))</f>
        <v>0.2</v>
      </c>
      <c r="N303" s="5">
        <f>INDEX(products!$A$1:$G$49,MATCH(orders!$D303,products!$A$1:$A$49,0),MATCH(orders!N$1,products!$A$1:$G$1,0))</f>
        <v>3.8849999999999998</v>
      </c>
      <c r="O303" s="5">
        <f>N303*E303</f>
        <v>15.54</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IF(_xlfn.XLOOKUP(orders!C304,customers!$A$1:$A$1001,customers!$C$1:$C$1001,,0)=0,"No Email",_xlfn.XLOOKUP(orders!C304,customers!$A$1:$A$1001,customers!$C$1:$C$1001,,0))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 t="shared" si="8"/>
        <v>Arabica</v>
      </c>
      <c r="K304" t="str">
        <f>INDEX(products!$A$1:$G$49,MATCH(orders!$D304,products!$A$1:$A$49,0),MATCH(orders!K$1,products!$A$1:$G$1,0))</f>
        <v>M</v>
      </c>
      <c r="L304" t="str">
        <f t="shared" si="9"/>
        <v>Medium</v>
      </c>
      <c r="M304" s="4">
        <f>INDEX(products!$A$1:$G$49,MATCH(orders!$D304,products!$A$1:$A$49,0),MATCH(orders!M$1,products!$A$1:$G$1,0))</f>
        <v>0.5</v>
      </c>
      <c r="N304" s="5">
        <f>INDEX(products!$A$1:$G$49,MATCH(orders!$D304,products!$A$1:$A$49,0),MATCH(orders!N$1,products!$A$1:$G$1,0))</f>
        <v>6.75</v>
      </c>
      <c r="O304" s="5">
        <f>N304*E304</f>
        <v>6.75</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IF(_xlfn.XLOOKUP(orders!C305,customers!$A$1:$A$1001,customers!$C$1:$C$1001,,0)=0,"No Email",_xlfn.XLOOKUP(orders!C305,customers!$A$1:$A$1001,customers!$C$1:$C$1001,,0))</f>
        <v>dtingly8f@goo.ne.jp</v>
      </c>
      <c r="H305" s="2" t="str">
        <f>_xlfn.XLOOKUP(C305,customers!$A$1:$A$1001,customers!$G$1:$G$1001,,0)</f>
        <v>United States</v>
      </c>
      <c r="I305" t="str">
        <f>INDEX(products!$A$1:$G$49,MATCH(orders!$D305,products!$A$1:$A$49,0),MATCH(orders!I$1,products!$A$1:$G$1,0))</f>
        <v>Exc</v>
      </c>
      <c r="J305" t="str">
        <f t="shared" si="8"/>
        <v>Excelsa</v>
      </c>
      <c r="K305" t="str">
        <f>INDEX(products!$A$1:$G$49,MATCH(orders!$D305,products!$A$1:$A$49,0),MATCH(orders!K$1,products!$A$1:$G$1,0))</f>
        <v>D</v>
      </c>
      <c r="L305" t="str">
        <f t="shared" si="9"/>
        <v>Dark</v>
      </c>
      <c r="M305" s="4">
        <f>INDEX(products!$A$1:$G$49,MATCH(orders!$D305,products!$A$1:$A$49,0),MATCH(orders!M$1,products!$A$1:$G$1,0))</f>
        <v>2.5</v>
      </c>
      <c r="N305" s="5">
        <f>INDEX(products!$A$1:$G$49,MATCH(orders!$D305,products!$A$1:$A$49,0),MATCH(orders!N$1,products!$A$1:$G$1,0))</f>
        <v>27.945</v>
      </c>
      <c r="O305" s="5">
        <f>N305*E305</f>
        <v>111.78</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IF(_xlfn.XLOOKUP(orders!C306,customers!$A$1:$A$1001,customers!$C$1:$C$1001,,0)=0,"No Email",_xlfn.XLOOKUP(orders!C306,customers!$A$1:$A$1001,customers!$C$1:$C$1001,,0))</f>
        <v>crushe8n@about.me</v>
      </c>
      <c r="H306" s="2" t="str">
        <f>_xlfn.XLOOKUP(C306,customers!$A$1:$A$1001,customers!$G$1:$G$1001,,0)</f>
        <v>United States</v>
      </c>
      <c r="I306" t="str">
        <f>INDEX(products!$A$1:$G$49,MATCH(orders!$D306,products!$A$1:$A$49,0),MATCH(orders!I$1,products!$A$1:$G$1,0))</f>
        <v>Ara</v>
      </c>
      <c r="J306" t="str">
        <f t="shared" si="8"/>
        <v>Arabica</v>
      </c>
      <c r="K306" t="str">
        <f>INDEX(products!$A$1:$G$49,MATCH(orders!$D306,products!$A$1:$A$49,0),MATCH(orders!K$1,products!$A$1:$G$1,0))</f>
        <v>L</v>
      </c>
      <c r="L306" t="str">
        <f t="shared" si="9"/>
        <v>Light</v>
      </c>
      <c r="M306" s="4">
        <f>INDEX(products!$A$1:$G$49,MATCH(orders!$D306,products!$A$1:$A$49,0),MATCH(orders!M$1,products!$A$1:$G$1,0))</f>
        <v>0.2</v>
      </c>
      <c r="N306" s="5">
        <f>INDEX(products!$A$1:$G$49,MATCH(orders!$D306,products!$A$1:$A$49,0),MATCH(orders!N$1,products!$A$1:$G$1,0))</f>
        <v>3.8849999999999998</v>
      </c>
      <c r="O306" s="5">
        <f>N306*E306</f>
        <v>3.8849999999999998</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IF(_xlfn.XLOOKUP(orders!C307,customers!$A$1:$A$1001,customers!$C$1:$C$1001,,0)=0,"No Email",_xlfn.XLOOKUP(orders!C307,customers!$A$1:$A$1001,customers!$C$1:$C$1001,,0))</f>
        <v>bchecci8h@usa.gov</v>
      </c>
      <c r="H307" s="2" t="str">
        <f>_xlfn.XLOOKUP(C307,customers!$A$1:$A$1001,customers!$G$1:$G$1001,,0)</f>
        <v>United Kingdom</v>
      </c>
      <c r="I307" t="str">
        <f>INDEX(products!$A$1:$G$49,MATCH(orders!$D307,products!$A$1:$A$49,0),MATCH(orders!I$1,products!$A$1:$G$1,0))</f>
        <v>Lib</v>
      </c>
      <c r="J307" t="str">
        <f t="shared" si="8"/>
        <v>Liberica</v>
      </c>
      <c r="K307" t="str">
        <f>INDEX(products!$A$1:$G$49,MATCH(orders!$D307,products!$A$1:$A$49,0),MATCH(orders!K$1,products!$A$1:$G$1,0))</f>
        <v>M</v>
      </c>
      <c r="L307" t="str">
        <f t="shared" si="9"/>
        <v>Medium</v>
      </c>
      <c r="M307" s="4">
        <f>INDEX(products!$A$1:$G$49,MATCH(orders!$D307,products!$A$1:$A$49,0),MATCH(orders!M$1,products!$A$1:$G$1,0))</f>
        <v>0.2</v>
      </c>
      <c r="N307" s="5">
        <f>INDEX(products!$A$1:$G$49,MATCH(orders!$D307,products!$A$1:$A$49,0),MATCH(orders!N$1,products!$A$1:$G$1,0))</f>
        <v>4.3650000000000002</v>
      </c>
      <c r="O307" s="5">
        <f>N307*E307</f>
        <v>21.825000000000003</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IF(_xlfn.XLOOKUP(orders!C308,customers!$A$1:$A$1001,customers!$C$1:$C$1001,,0)=0,"No Email",_xlfn.XLOOKUP(orders!C308,customers!$A$1:$A$1001,customers!$C$1:$C$1001,,0))</f>
        <v>jbagot8i@mac.com</v>
      </c>
      <c r="H308" s="2" t="str">
        <f>_xlfn.XLOOKUP(C308,customers!$A$1:$A$1001,customers!$G$1:$G$1001,,0)</f>
        <v>United States</v>
      </c>
      <c r="I308" t="str">
        <f>INDEX(products!$A$1:$G$49,MATCH(orders!$D308,products!$A$1:$A$49,0),MATCH(orders!I$1,products!$A$1:$G$1,0))</f>
        <v>Rob</v>
      </c>
      <c r="J308" t="str">
        <f t="shared" si="8"/>
        <v>Robusta</v>
      </c>
      <c r="K308" t="str">
        <f>INDEX(products!$A$1:$G$49,MATCH(orders!$D308,products!$A$1:$A$49,0),MATCH(orders!K$1,products!$A$1:$G$1,0))</f>
        <v>M</v>
      </c>
      <c r="L308" t="str">
        <f t="shared" si="9"/>
        <v>Medium</v>
      </c>
      <c r="M308" s="4">
        <f>INDEX(products!$A$1:$G$49,MATCH(orders!$D308,products!$A$1:$A$49,0),MATCH(orders!M$1,products!$A$1:$G$1,0))</f>
        <v>0.2</v>
      </c>
      <c r="N308" s="5">
        <f>INDEX(products!$A$1:$G$49,MATCH(orders!$D308,products!$A$1:$A$49,0),MATCH(orders!N$1,products!$A$1:$G$1,0))</f>
        <v>2.9849999999999999</v>
      </c>
      <c r="O308" s="5">
        <f>N308*E308</f>
        <v>14.924999999999999</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IF(_xlfn.XLOOKUP(orders!C309,customers!$A$1:$A$1001,customers!$C$1:$C$1001,,0)=0,"No Email",_xlfn.XLOOKUP(orders!C309,customers!$A$1:$A$1001,customers!$C$1:$C$1001,,0))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 t="shared" si="8"/>
        <v>Arabica</v>
      </c>
      <c r="K309" t="str">
        <f>INDEX(products!$A$1:$G$49,MATCH(orders!$D309,products!$A$1:$A$49,0),MATCH(orders!K$1,products!$A$1:$G$1,0))</f>
        <v>M</v>
      </c>
      <c r="L309" t="str">
        <f t="shared" si="9"/>
        <v>Medium</v>
      </c>
      <c r="M309" s="4">
        <f>INDEX(products!$A$1:$G$49,MATCH(orders!$D309,products!$A$1:$A$49,0),MATCH(orders!M$1,products!$A$1:$G$1,0))</f>
        <v>1</v>
      </c>
      <c r="N309" s="5">
        <f>INDEX(products!$A$1:$G$49,MATCH(orders!$D309,products!$A$1:$A$49,0),MATCH(orders!N$1,products!$A$1:$G$1,0))</f>
        <v>11.25</v>
      </c>
      <c r="O309" s="5">
        <f>N309*E309</f>
        <v>33.75</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IF(_xlfn.XLOOKUP(orders!C310,customers!$A$1:$A$1001,customers!$C$1:$C$1001,,0)=0,"No Email",_xlfn.XLOOKUP(orders!C310,customers!$A$1:$A$1001,customers!$C$1:$C$1001,,0))</f>
        <v>cfluin8k@flickr.com</v>
      </c>
      <c r="H310" s="2" t="str">
        <f>_xlfn.XLOOKUP(C310,customers!$A$1:$A$1001,customers!$G$1:$G$1001,,0)</f>
        <v>United Kingdom</v>
      </c>
      <c r="I310" t="str">
        <f>INDEX(products!$A$1:$G$49,MATCH(orders!$D310,products!$A$1:$A$49,0),MATCH(orders!I$1,products!$A$1:$G$1,0))</f>
        <v>Ara</v>
      </c>
      <c r="J310" t="str">
        <f t="shared" si="8"/>
        <v>Arabica</v>
      </c>
      <c r="K310" t="str">
        <f>INDEX(products!$A$1:$G$49,MATCH(orders!$D310,products!$A$1:$A$49,0),MATCH(orders!K$1,products!$A$1:$G$1,0))</f>
        <v>M</v>
      </c>
      <c r="L310" t="str">
        <f t="shared" si="9"/>
        <v>Medium</v>
      </c>
      <c r="M310" s="4">
        <f>INDEX(products!$A$1:$G$49,MATCH(orders!$D310,products!$A$1:$A$49,0),MATCH(orders!M$1,products!$A$1:$G$1,0))</f>
        <v>1</v>
      </c>
      <c r="N310" s="5">
        <f>INDEX(products!$A$1:$G$49,MATCH(orders!$D310,products!$A$1:$A$49,0),MATCH(orders!N$1,products!$A$1:$G$1,0))</f>
        <v>11.25</v>
      </c>
      <c r="O310" s="5">
        <f>N310*E310</f>
        <v>33.75</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IF(_xlfn.XLOOKUP(orders!C311,customers!$A$1:$A$1001,customers!$C$1:$C$1001,,0)=0,"No Email",_xlfn.XLOOKUP(orders!C311,customers!$A$1:$A$1001,customers!$C$1:$C$1001,,0))</f>
        <v>ebletsor8l@vinaora.com</v>
      </c>
      <c r="H311" s="2" t="str">
        <f>_xlfn.XLOOKUP(C311,customers!$A$1:$A$1001,customers!$G$1:$G$1001,,0)</f>
        <v>United States</v>
      </c>
      <c r="I311" t="str">
        <f>INDEX(products!$A$1:$G$49,MATCH(orders!$D311,products!$A$1:$A$49,0),MATCH(orders!I$1,products!$A$1:$G$1,0))</f>
        <v>Lib</v>
      </c>
      <c r="J311" t="str">
        <f t="shared" si="8"/>
        <v>Liberica</v>
      </c>
      <c r="K311" t="str">
        <f>INDEX(products!$A$1:$G$49,MATCH(orders!$D311,products!$A$1:$A$49,0),MATCH(orders!K$1,products!$A$1:$G$1,0))</f>
        <v>M</v>
      </c>
      <c r="L311" t="str">
        <f t="shared" si="9"/>
        <v>Medium</v>
      </c>
      <c r="M311" s="4">
        <f>INDEX(products!$A$1:$G$49,MATCH(orders!$D311,products!$A$1:$A$49,0),MATCH(orders!M$1,products!$A$1:$G$1,0))</f>
        <v>0.2</v>
      </c>
      <c r="N311" s="5">
        <f>INDEX(products!$A$1:$G$49,MATCH(orders!$D311,products!$A$1:$A$49,0),MATCH(orders!N$1,products!$A$1:$G$1,0))</f>
        <v>4.3650000000000002</v>
      </c>
      <c r="O311" s="5">
        <f>N311*E311</f>
        <v>26.19</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IF(_xlfn.XLOOKUP(orders!C312,customers!$A$1:$A$1001,customers!$C$1:$C$1001,,0)=0,"No Email",_xlfn.XLOOKUP(orders!C312,customers!$A$1:$A$1001,customers!$C$1:$C$1001,,0))</f>
        <v>pbrydell8m@bloglovin.com</v>
      </c>
      <c r="H312" s="2" t="str">
        <f>_xlfn.XLOOKUP(C312,customers!$A$1:$A$1001,customers!$G$1:$G$1001,,0)</f>
        <v>Ireland</v>
      </c>
      <c r="I312" t="str">
        <f>INDEX(products!$A$1:$G$49,MATCH(orders!$D312,products!$A$1:$A$49,0),MATCH(orders!I$1,products!$A$1:$G$1,0))</f>
        <v>Exc</v>
      </c>
      <c r="J312" t="str">
        <f t="shared" si="8"/>
        <v>Excelsa</v>
      </c>
      <c r="K312" t="str">
        <f>INDEX(products!$A$1:$G$49,MATCH(orders!$D312,products!$A$1:$A$49,0),MATCH(orders!K$1,products!$A$1:$G$1,0))</f>
        <v>L</v>
      </c>
      <c r="L312" t="str">
        <f t="shared" si="9"/>
        <v>Light</v>
      </c>
      <c r="M312" s="4">
        <f>INDEX(products!$A$1:$G$49,MATCH(orders!$D312,products!$A$1:$A$49,0),MATCH(orders!M$1,products!$A$1:$G$1,0))</f>
        <v>1</v>
      </c>
      <c r="N312" s="5">
        <f>INDEX(products!$A$1:$G$49,MATCH(orders!$D312,products!$A$1:$A$49,0),MATCH(orders!N$1,products!$A$1:$G$1,0))</f>
        <v>14.85</v>
      </c>
      <c r="O312" s="5">
        <f>N312*E312</f>
        <v>14.85</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IF(_xlfn.XLOOKUP(orders!C313,customers!$A$1:$A$1001,customers!$C$1:$C$1001,,0)=0,"No Email",_xlfn.XLOOKUP(orders!C313,customers!$A$1:$A$1001,customers!$C$1:$C$1001,,0))</f>
        <v>crushe8n@about.me</v>
      </c>
      <c r="H313" s="2" t="str">
        <f>_xlfn.XLOOKUP(C313,customers!$A$1:$A$1001,customers!$G$1:$G$1001,,0)</f>
        <v>United States</v>
      </c>
      <c r="I313" t="str">
        <f>INDEX(products!$A$1:$G$49,MATCH(orders!$D313,products!$A$1:$A$49,0),MATCH(orders!I$1,products!$A$1:$G$1,0))</f>
        <v>Exc</v>
      </c>
      <c r="J313" t="str">
        <f t="shared" si="8"/>
        <v>Excelsa</v>
      </c>
      <c r="K313" t="str">
        <f>INDEX(products!$A$1:$G$49,MATCH(orders!$D313,products!$A$1:$A$49,0),MATCH(orders!K$1,products!$A$1:$G$1,0))</f>
        <v>M</v>
      </c>
      <c r="L313" t="str">
        <f t="shared" si="9"/>
        <v>Medium</v>
      </c>
      <c r="M313" s="4">
        <f>INDEX(products!$A$1:$G$49,MATCH(orders!$D313,products!$A$1:$A$49,0),MATCH(orders!M$1,products!$A$1:$G$1,0))</f>
        <v>2.5</v>
      </c>
      <c r="N313" s="5">
        <f>INDEX(products!$A$1:$G$49,MATCH(orders!$D313,products!$A$1:$A$49,0),MATCH(orders!N$1,products!$A$1:$G$1,0))</f>
        <v>31.624999999999996</v>
      </c>
      <c r="O313" s="5">
        <f>N313*E313</f>
        <v>189.74999999999997</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IF(_xlfn.XLOOKUP(orders!C314,customers!$A$1:$A$1001,customers!$C$1:$C$1001,,0)=0,"No Email",_xlfn.XLOOKUP(orders!C314,customers!$A$1:$A$1001,customers!$C$1:$C$1001,,0))</f>
        <v>nleethem8o@mac.com</v>
      </c>
      <c r="H314" s="2" t="str">
        <f>_xlfn.XLOOKUP(C314,customers!$A$1:$A$1001,customers!$G$1:$G$1001,,0)</f>
        <v>United States</v>
      </c>
      <c r="I314" t="str">
        <f>INDEX(products!$A$1:$G$49,MATCH(orders!$D314,products!$A$1:$A$49,0),MATCH(orders!I$1,products!$A$1:$G$1,0))</f>
        <v>Rob</v>
      </c>
      <c r="J314" t="str">
        <f t="shared" si="8"/>
        <v>Robusta</v>
      </c>
      <c r="K314" t="str">
        <f>INDEX(products!$A$1:$G$49,MATCH(orders!$D314,products!$A$1:$A$49,0),MATCH(orders!K$1,products!$A$1:$G$1,0))</f>
        <v>M</v>
      </c>
      <c r="L314" t="str">
        <f t="shared" si="9"/>
        <v>Medium</v>
      </c>
      <c r="M314" s="4">
        <f>INDEX(products!$A$1:$G$49,MATCH(orders!$D314,products!$A$1:$A$49,0),MATCH(orders!M$1,products!$A$1:$G$1,0))</f>
        <v>0.5</v>
      </c>
      <c r="N314" s="5">
        <f>INDEX(products!$A$1:$G$49,MATCH(orders!$D314,products!$A$1:$A$49,0),MATCH(orders!N$1,products!$A$1:$G$1,0))</f>
        <v>5.97</v>
      </c>
      <c r="O314" s="5">
        <f>N314*E314</f>
        <v>5.97</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IF(_xlfn.XLOOKUP(orders!C315,customers!$A$1:$A$1001,customers!$C$1:$C$1001,,0)=0,"No Email",_xlfn.XLOOKUP(orders!C315,customers!$A$1:$A$1001,customers!$C$1:$C$1001,,0))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 t="shared" si="8"/>
        <v>Robusta</v>
      </c>
      <c r="K315" t="str">
        <f>INDEX(products!$A$1:$G$49,MATCH(orders!$D315,products!$A$1:$A$49,0),MATCH(orders!K$1,products!$A$1:$G$1,0))</f>
        <v>M</v>
      </c>
      <c r="L315" t="str">
        <f t="shared" si="9"/>
        <v>Medium</v>
      </c>
      <c r="M315" s="4">
        <f>INDEX(products!$A$1:$G$49,MATCH(orders!$D315,products!$A$1:$A$49,0),MATCH(orders!M$1,products!$A$1:$G$1,0))</f>
        <v>1</v>
      </c>
      <c r="N315" s="5">
        <f>INDEX(products!$A$1:$G$49,MATCH(orders!$D315,products!$A$1:$A$49,0),MATCH(orders!N$1,products!$A$1:$G$1,0))</f>
        <v>9.9499999999999993</v>
      </c>
      <c r="O315" s="5">
        <f>N315*E315</f>
        <v>29.849999999999998</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IF(_xlfn.XLOOKUP(orders!C316,customers!$A$1:$A$1001,customers!$C$1:$C$1001,,0)=0,"No Email",_xlfn.XLOOKUP(orders!C316,customers!$A$1:$A$1001,customers!$C$1:$C$1001,,0))</f>
        <v>No Email</v>
      </c>
      <c r="H316" s="2" t="str">
        <f>_xlfn.XLOOKUP(C316,customers!$A$1:$A$1001,customers!$G$1:$G$1001,,0)</f>
        <v>United States</v>
      </c>
      <c r="I316" t="str">
        <f>INDEX(products!$A$1:$G$49,MATCH(orders!$D316,products!$A$1:$A$49,0),MATCH(orders!I$1,products!$A$1:$G$1,0))</f>
        <v>Rob</v>
      </c>
      <c r="J316" t="str">
        <f t="shared" si="8"/>
        <v>Robusta</v>
      </c>
      <c r="K316" t="str">
        <f>INDEX(products!$A$1:$G$49,MATCH(orders!$D316,products!$A$1:$A$49,0),MATCH(orders!K$1,products!$A$1:$G$1,0))</f>
        <v>D</v>
      </c>
      <c r="L316" t="str">
        <f t="shared" si="9"/>
        <v>Dark</v>
      </c>
      <c r="M316" s="4">
        <f>INDEX(products!$A$1:$G$49,MATCH(orders!$D316,products!$A$1:$A$49,0),MATCH(orders!M$1,products!$A$1:$G$1,0))</f>
        <v>1</v>
      </c>
      <c r="N316" s="5">
        <f>INDEX(products!$A$1:$G$49,MATCH(orders!$D316,products!$A$1:$A$49,0),MATCH(orders!N$1,products!$A$1:$G$1,0))</f>
        <v>8.9499999999999993</v>
      </c>
      <c r="O316" s="5">
        <f>N316*E316</f>
        <v>44.75</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IF(_xlfn.XLOOKUP(orders!C317,customers!$A$1:$A$1001,customers!$C$1:$C$1001,,0)=0,"No Email",_xlfn.XLOOKUP(orders!C317,customers!$A$1:$A$1001,customers!$C$1:$C$1001,,0))</f>
        <v>mbrockway8r@ibm.com</v>
      </c>
      <c r="H317" s="2" t="str">
        <f>_xlfn.XLOOKUP(C317,customers!$A$1:$A$1001,customers!$G$1:$G$1001,,0)</f>
        <v>United States</v>
      </c>
      <c r="I317" t="str">
        <f>INDEX(products!$A$1:$G$49,MATCH(orders!$D317,products!$A$1:$A$49,0),MATCH(orders!I$1,products!$A$1:$G$1,0))</f>
        <v>Exc</v>
      </c>
      <c r="J317" t="str">
        <f t="shared" si="8"/>
        <v>Excelsa</v>
      </c>
      <c r="K317" t="str">
        <f>INDEX(products!$A$1:$G$49,MATCH(orders!$D317,products!$A$1:$A$49,0),MATCH(orders!K$1,products!$A$1:$G$1,0))</f>
        <v>L</v>
      </c>
      <c r="L317" t="str">
        <f t="shared" si="9"/>
        <v>Light</v>
      </c>
      <c r="M317" s="4">
        <f>INDEX(products!$A$1:$G$49,MATCH(orders!$D317,products!$A$1:$A$49,0),MATCH(orders!M$1,products!$A$1:$G$1,0))</f>
        <v>2.5</v>
      </c>
      <c r="N317" s="5">
        <f>INDEX(products!$A$1:$G$49,MATCH(orders!$D317,products!$A$1:$A$49,0),MATCH(orders!N$1,products!$A$1:$G$1,0))</f>
        <v>34.154999999999994</v>
      </c>
      <c r="O317" s="5">
        <f>N317*E317</f>
        <v>34.154999999999994</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IF(_xlfn.XLOOKUP(orders!C318,customers!$A$1:$A$1001,customers!$C$1:$C$1001,,0)=0,"No Email",_xlfn.XLOOKUP(orders!C318,customers!$A$1:$A$1001,customers!$C$1:$C$1001,,0))</f>
        <v>nlush8s@dedecms.com</v>
      </c>
      <c r="H318" s="2" t="str">
        <f>_xlfn.XLOOKUP(C318,customers!$A$1:$A$1001,customers!$G$1:$G$1001,,0)</f>
        <v>Ireland</v>
      </c>
      <c r="I318" t="str">
        <f>INDEX(products!$A$1:$G$49,MATCH(orders!$D318,products!$A$1:$A$49,0),MATCH(orders!I$1,products!$A$1:$G$1,0))</f>
        <v>Exc</v>
      </c>
      <c r="J318" t="str">
        <f t="shared" si="8"/>
        <v>Excelsa</v>
      </c>
      <c r="K318" t="str">
        <f>INDEX(products!$A$1:$G$49,MATCH(orders!$D318,products!$A$1:$A$49,0),MATCH(orders!K$1,products!$A$1:$G$1,0))</f>
        <v>L</v>
      </c>
      <c r="L318" t="str">
        <f t="shared" si="9"/>
        <v>Light</v>
      </c>
      <c r="M318" s="4">
        <f>INDEX(products!$A$1:$G$49,MATCH(orders!$D318,products!$A$1:$A$49,0),MATCH(orders!M$1,products!$A$1:$G$1,0))</f>
        <v>2.5</v>
      </c>
      <c r="N318" s="5">
        <f>INDEX(products!$A$1:$G$49,MATCH(orders!$D318,products!$A$1:$A$49,0),MATCH(orders!N$1,products!$A$1:$G$1,0))</f>
        <v>34.154999999999994</v>
      </c>
      <c r="O318" s="5">
        <f>N318*E318</f>
        <v>204.92999999999995</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IF(_xlfn.XLOOKUP(orders!C319,customers!$A$1:$A$1001,customers!$C$1:$C$1001,,0)=0,"No Email",_xlfn.XLOOKUP(orders!C319,customers!$A$1:$A$1001,customers!$C$1:$C$1001,,0))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 t="shared" si="8"/>
        <v>Excelsa</v>
      </c>
      <c r="K319" t="str">
        <f>INDEX(products!$A$1:$G$49,MATCH(orders!$D319,products!$A$1:$A$49,0),MATCH(orders!K$1,products!$A$1:$G$1,0))</f>
        <v>D</v>
      </c>
      <c r="L319" t="str">
        <f t="shared" si="9"/>
        <v>Dark</v>
      </c>
      <c r="M319" s="4">
        <f>INDEX(products!$A$1:$G$49,MATCH(orders!$D319,products!$A$1:$A$49,0),MATCH(orders!M$1,products!$A$1:$G$1,0))</f>
        <v>0.5</v>
      </c>
      <c r="N319" s="5">
        <f>INDEX(products!$A$1:$G$49,MATCH(orders!$D319,products!$A$1:$A$49,0),MATCH(orders!N$1,products!$A$1:$G$1,0))</f>
        <v>7.29</v>
      </c>
      <c r="O319" s="5">
        <f>N319*E319</f>
        <v>21.87</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IF(_xlfn.XLOOKUP(orders!C320,customers!$A$1:$A$1001,customers!$C$1:$C$1001,,0)=0,"No Email",_xlfn.XLOOKUP(orders!C320,customers!$A$1:$A$1001,customers!$C$1:$C$1001,,0))</f>
        <v>tbennison8u@google.cn</v>
      </c>
      <c r="H320" s="2" t="str">
        <f>_xlfn.XLOOKUP(C320,customers!$A$1:$A$1001,customers!$G$1:$G$1001,,0)</f>
        <v>United States</v>
      </c>
      <c r="I320" t="str">
        <f>INDEX(products!$A$1:$G$49,MATCH(orders!$D320,products!$A$1:$A$49,0),MATCH(orders!I$1,products!$A$1:$G$1,0))</f>
        <v>Ara</v>
      </c>
      <c r="J320" t="str">
        <f t="shared" si="8"/>
        <v>Arabica</v>
      </c>
      <c r="K320" t="str">
        <f>INDEX(products!$A$1:$G$49,MATCH(orders!$D320,products!$A$1:$A$49,0),MATCH(orders!K$1,products!$A$1:$G$1,0))</f>
        <v>M</v>
      </c>
      <c r="L320" t="str">
        <f t="shared" si="9"/>
        <v>Medium</v>
      </c>
      <c r="M320" s="4">
        <f>INDEX(products!$A$1:$G$49,MATCH(orders!$D320,products!$A$1:$A$49,0),MATCH(orders!M$1,products!$A$1:$G$1,0))</f>
        <v>2.5</v>
      </c>
      <c r="N320" s="5">
        <f>INDEX(products!$A$1:$G$49,MATCH(orders!$D320,products!$A$1:$A$49,0),MATCH(orders!N$1,products!$A$1:$G$1,0))</f>
        <v>25.874999999999996</v>
      </c>
      <c r="O320" s="5">
        <f>N320*E320</f>
        <v>51.749999999999993</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IF(_xlfn.XLOOKUP(orders!C321,customers!$A$1:$A$1001,customers!$C$1:$C$1001,,0)=0,"No Email",_xlfn.XLOOKUP(orders!C321,customers!$A$1:$A$1001,customers!$C$1:$C$1001,,0))</f>
        <v>gtweed8v@yolasite.com</v>
      </c>
      <c r="H321" s="2" t="str">
        <f>_xlfn.XLOOKUP(C321,customers!$A$1:$A$1001,customers!$G$1:$G$1001,,0)</f>
        <v>United States</v>
      </c>
      <c r="I321" t="str">
        <f>INDEX(products!$A$1:$G$49,MATCH(orders!$D321,products!$A$1:$A$49,0),MATCH(orders!I$1,products!$A$1:$G$1,0))</f>
        <v>Exc</v>
      </c>
      <c r="J321" t="str">
        <f t="shared" si="8"/>
        <v>Excelsa</v>
      </c>
      <c r="K321" t="str">
        <f>INDEX(products!$A$1:$G$49,MATCH(orders!$D321,products!$A$1:$A$49,0),MATCH(orders!K$1,products!$A$1:$G$1,0))</f>
        <v>M</v>
      </c>
      <c r="L321" t="str">
        <f t="shared" si="9"/>
        <v>Medium</v>
      </c>
      <c r="M321" s="4">
        <f>INDEX(products!$A$1:$G$49,MATCH(orders!$D321,products!$A$1:$A$49,0),MATCH(orders!M$1,products!$A$1:$G$1,0))</f>
        <v>0.2</v>
      </c>
      <c r="N321" s="5">
        <f>INDEX(products!$A$1:$G$49,MATCH(orders!$D321,products!$A$1:$A$49,0),MATCH(orders!N$1,products!$A$1:$G$1,0))</f>
        <v>4.125</v>
      </c>
      <c r="O321" s="5">
        <f>N321*E321</f>
        <v>8.25</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IF(_xlfn.XLOOKUP(orders!C322,customers!$A$1:$A$1001,customers!$C$1:$C$1001,,0)=0,"No Email",_xlfn.XLOOKUP(orders!C322,customers!$A$1:$A$1001,customers!$C$1:$C$1001,,0))</f>
        <v>gtweed8v@yolasite.com</v>
      </c>
      <c r="H322" s="2" t="str">
        <f>_xlfn.XLOOKUP(C322,customers!$A$1:$A$1001,customers!$G$1:$G$1001,,0)</f>
        <v>United States</v>
      </c>
      <c r="I322" t="str">
        <f>INDEX(products!$A$1:$G$49,MATCH(orders!$D322,products!$A$1:$A$49,0),MATCH(orders!I$1,products!$A$1:$G$1,0))</f>
        <v>Ara</v>
      </c>
      <c r="J322" t="str">
        <f t="shared" si="8"/>
        <v>Arabica</v>
      </c>
      <c r="K322" t="str">
        <f>INDEX(products!$A$1:$G$49,MATCH(orders!$D322,products!$A$1:$A$49,0),MATCH(orders!K$1,products!$A$1:$G$1,0))</f>
        <v>L</v>
      </c>
      <c r="L322" t="str">
        <f t="shared" si="9"/>
        <v>Light</v>
      </c>
      <c r="M322" s="4">
        <f>INDEX(products!$A$1:$G$49,MATCH(orders!$D322,products!$A$1:$A$49,0),MATCH(orders!M$1,products!$A$1:$G$1,0))</f>
        <v>0.2</v>
      </c>
      <c r="N322" s="5">
        <f>INDEX(products!$A$1:$G$49,MATCH(orders!$D322,products!$A$1:$A$49,0),MATCH(orders!N$1,products!$A$1:$G$1,0))</f>
        <v>3.8849999999999998</v>
      </c>
      <c r="O322" s="5">
        <f>N322*E322</f>
        <v>19.424999999999997</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IF(_xlfn.XLOOKUP(orders!C323,customers!$A$1:$A$1001,customers!$C$1:$C$1001,,0)=0,"No Email",_xlfn.XLOOKUP(orders!C323,customers!$A$1:$A$1001,customers!$C$1:$C$1001,,0))</f>
        <v>ggoggin8x@wix.com</v>
      </c>
      <c r="H323" s="2" t="str">
        <f>_xlfn.XLOOKUP(C323,customers!$A$1:$A$1001,customers!$G$1:$G$1001,,0)</f>
        <v>Ireland</v>
      </c>
      <c r="I323" t="str">
        <f>INDEX(products!$A$1:$G$49,MATCH(orders!$D323,products!$A$1:$A$49,0),MATCH(orders!I$1,products!$A$1:$G$1,0))</f>
        <v>Ara</v>
      </c>
      <c r="J323" t="str">
        <f t="shared" ref="J323:J386" si="10">IF(I323="Rob","Robusta",IF(I323="Exc","Excelsa",IF(I323="Ara","Arabica",IF(I323="Lib","Liberica",""))))</f>
        <v>Arabica</v>
      </c>
      <c r="K323" t="str">
        <f>INDEX(products!$A$1:$G$49,MATCH(orders!$D323,products!$A$1:$A$49,0),MATCH(orders!K$1,products!$A$1:$G$1,0))</f>
        <v>M</v>
      </c>
      <c r="L323" t="str">
        <f t="shared" ref="L323:L386" si="11">IF(K323="L","Light",IF(K323="M","Medium",IF(K323="D","Dark","")))</f>
        <v>Medium</v>
      </c>
      <c r="M323" s="4">
        <f>INDEX(products!$A$1:$G$49,MATCH(orders!$D323,products!$A$1:$A$49,0),MATCH(orders!M$1,products!$A$1:$G$1,0))</f>
        <v>0.2</v>
      </c>
      <c r="N323" s="5">
        <f>INDEX(products!$A$1:$G$49,MATCH(orders!$D323,products!$A$1:$A$49,0),MATCH(orders!N$1,products!$A$1:$G$1,0))</f>
        <v>3.375</v>
      </c>
      <c r="O323" s="5">
        <f>N323*E323</f>
        <v>20.25</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IF(_xlfn.XLOOKUP(orders!C324,customers!$A$1:$A$1001,customers!$C$1:$C$1001,,0)=0,"No Email",_xlfn.XLOOKUP(orders!C324,customers!$A$1:$A$1001,customers!$C$1:$C$1001,,0))</f>
        <v>sjeyness8y@biglobe.ne.jp</v>
      </c>
      <c r="H324" s="2" t="str">
        <f>_xlfn.XLOOKUP(C324,customers!$A$1:$A$1001,customers!$G$1:$G$1001,,0)</f>
        <v>Ireland</v>
      </c>
      <c r="I324" t="str">
        <f>INDEX(products!$A$1:$G$49,MATCH(orders!$D324,products!$A$1:$A$49,0),MATCH(orders!I$1,products!$A$1:$G$1,0))</f>
        <v>Lib</v>
      </c>
      <c r="J324" t="str">
        <f t="shared" si="10"/>
        <v>Liberica</v>
      </c>
      <c r="K324" t="str">
        <f>INDEX(products!$A$1:$G$49,MATCH(orders!$D324,products!$A$1:$A$49,0),MATCH(orders!K$1,products!$A$1:$G$1,0))</f>
        <v>D</v>
      </c>
      <c r="L324" t="str">
        <f t="shared" si="11"/>
        <v>Dark</v>
      </c>
      <c r="M324" s="4">
        <f>INDEX(products!$A$1:$G$49,MATCH(orders!$D324,products!$A$1:$A$49,0),MATCH(orders!M$1,products!$A$1:$G$1,0))</f>
        <v>0.5</v>
      </c>
      <c r="N324" s="5">
        <f>INDEX(products!$A$1:$G$49,MATCH(orders!$D324,products!$A$1:$A$49,0),MATCH(orders!N$1,products!$A$1:$G$1,0))</f>
        <v>7.77</v>
      </c>
      <c r="O324" s="5">
        <f>N324*E324</f>
        <v>23.31</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IF(_xlfn.XLOOKUP(orders!C325,customers!$A$1:$A$1001,customers!$C$1:$C$1001,,0)=0,"No Email",_xlfn.XLOOKUP(orders!C325,customers!$A$1:$A$1001,customers!$C$1:$C$1001,,0))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 t="shared" si="10"/>
        <v>Excelsa</v>
      </c>
      <c r="K325" t="str">
        <f>INDEX(products!$A$1:$G$49,MATCH(orders!$D325,products!$A$1:$A$49,0),MATCH(orders!K$1,products!$A$1:$G$1,0))</f>
        <v>D</v>
      </c>
      <c r="L325" t="str">
        <f t="shared" si="11"/>
        <v>Dark</v>
      </c>
      <c r="M325" s="4">
        <f>INDEX(products!$A$1:$G$49,MATCH(orders!$D325,products!$A$1:$A$49,0),MATCH(orders!M$1,products!$A$1:$G$1,0))</f>
        <v>0.2</v>
      </c>
      <c r="N325" s="5">
        <f>INDEX(products!$A$1:$G$49,MATCH(orders!$D325,products!$A$1:$A$49,0),MATCH(orders!N$1,products!$A$1:$G$1,0))</f>
        <v>3.645</v>
      </c>
      <c r="O325" s="5">
        <f>N325*E325</f>
        <v>18.225000000000001</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IF(_xlfn.XLOOKUP(orders!C326,customers!$A$1:$A$1001,customers!$C$1:$C$1001,,0)=0,"No Email",_xlfn.XLOOKUP(orders!C326,customers!$A$1:$A$1001,customers!$C$1:$C$1001,,0))</f>
        <v>No Email</v>
      </c>
      <c r="H326" s="2" t="str">
        <f>_xlfn.XLOOKUP(C326,customers!$A$1:$A$1001,customers!$G$1:$G$1001,,0)</f>
        <v>United States</v>
      </c>
      <c r="I326" t="str">
        <f>INDEX(products!$A$1:$G$49,MATCH(orders!$D326,products!$A$1:$A$49,0),MATCH(orders!I$1,products!$A$1:$G$1,0))</f>
        <v>Exc</v>
      </c>
      <c r="J326" t="str">
        <f t="shared" si="10"/>
        <v>Excelsa</v>
      </c>
      <c r="K326" t="str">
        <f>INDEX(products!$A$1:$G$49,MATCH(orders!$D326,products!$A$1:$A$49,0),MATCH(orders!K$1,products!$A$1:$G$1,0))</f>
        <v>M</v>
      </c>
      <c r="L326" t="str">
        <f t="shared" si="11"/>
        <v>Medium</v>
      </c>
      <c r="M326" s="4">
        <f>INDEX(products!$A$1:$G$49,MATCH(orders!$D326,products!$A$1:$A$49,0),MATCH(orders!M$1,products!$A$1:$G$1,0))</f>
        <v>1</v>
      </c>
      <c r="N326" s="5">
        <f>INDEX(products!$A$1:$G$49,MATCH(orders!$D326,products!$A$1:$A$49,0),MATCH(orders!N$1,products!$A$1:$G$1,0))</f>
        <v>13.75</v>
      </c>
      <c r="O326" s="5">
        <f>N326*E326</f>
        <v>13.75</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IF(_xlfn.XLOOKUP(orders!C327,customers!$A$1:$A$1001,customers!$C$1:$C$1001,,0)=0,"No Email",_xlfn.XLOOKUP(orders!C327,customers!$A$1:$A$1001,customers!$C$1:$C$1001,,0))</f>
        <v>tle91@epa.gov</v>
      </c>
      <c r="H327" s="2" t="str">
        <f>_xlfn.XLOOKUP(C327,customers!$A$1:$A$1001,customers!$G$1:$G$1001,,0)</f>
        <v>United States</v>
      </c>
      <c r="I327" t="str">
        <f>INDEX(products!$A$1:$G$49,MATCH(orders!$D327,products!$A$1:$A$49,0),MATCH(orders!I$1,products!$A$1:$G$1,0))</f>
        <v>Ara</v>
      </c>
      <c r="J327" t="str">
        <f t="shared" si="10"/>
        <v>Arabica</v>
      </c>
      <c r="K327" t="str">
        <f>INDEX(products!$A$1:$G$49,MATCH(orders!$D327,products!$A$1:$A$49,0),MATCH(orders!K$1,products!$A$1:$G$1,0))</f>
        <v>L</v>
      </c>
      <c r="L327" t="str">
        <f t="shared" si="11"/>
        <v>Light</v>
      </c>
      <c r="M327" s="4">
        <f>INDEX(products!$A$1:$G$49,MATCH(orders!$D327,products!$A$1:$A$49,0),MATCH(orders!M$1,products!$A$1:$G$1,0))</f>
        <v>2.5</v>
      </c>
      <c r="N327" s="5">
        <f>INDEX(products!$A$1:$G$49,MATCH(orders!$D327,products!$A$1:$A$49,0),MATCH(orders!N$1,products!$A$1:$G$1,0))</f>
        <v>29.784999999999997</v>
      </c>
      <c r="O327" s="5">
        <f>N327*E327</f>
        <v>29.784999999999997</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IF(_xlfn.XLOOKUP(orders!C328,customers!$A$1:$A$1001,customers!$C$1:$C$1001,,0)=0,"No Email",_xlfn.XLOOKUP(orders!C328,customers!$A$1:$A$1001,customers!$C$1:$C$1001,,0))</f>
        <v>No Email</v>
      </c>
      <c r="H328" s="2" t="str">
        <f>_xlfn.XLOOKUP(C328,customers!$A$1:$A$1001,customers!$G$1:$G$1001,,0)</f>
        <v>United States</v>
      </c>
      <c r="I328" t="str">
        <f>INDEX(products!$A$1:$G$49,MATCH(orders!$D328,products!$A$1:$A$49,0),MATCH(orders!I$1,products!$A$1:$G$1,0))</f>
        <v>Rob</v>
      </c>
      <c r="J328" t="str">
        <f t="shared" si="10"/>
        <v>Robusta</v>
      </c>
      <c r="K328" t="str">
        <f>INDEX(products!$A$1:$G$49,MATCH(orders!$D328,products!$A$1:$A$49,0),MATCH(orders!K$1,products!$A$1:$G$1,0))</f>
        <v>D</v>
      </c>
      <c r="L328" t="str">
        <f t="shared" si="11"/>
        <v>Dark</v>
      </c>
      <c r="M328" s="4">
        <f>INDEX(products!$A$1:$G$49,MATCH(orders!$D328,products!$A$1:$A$49,0),MATCH(orders!M$1,products!$A$1:$G$1,0))</f>
        <v>1</v>
      </c>
      <c r="N328" s="5">
        <f>INDEX(products!$A$1:$G$49,MATCH(orders!$D328,products!$A$1:$A$49,0),MATCH(orders!N$1,products!$A$1:$G$1,0))</f>
        <v>8.9499999999999993</v>
      </c>
      <c r="O328" s="5">
        <f>N328*E328</f>
        <v>44.75</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IF(_xlfn.XLOOKUP(orders!C329,customers!$A$1:$A$1001,customers!$C$1:$C$1001,,0)=0,"No Email",_xlfn.XLOOKUP(orders!C329,customers!$A$1:$A$1001,customers!$C$1:$C$1001,,0))</f>
        <v>balldridge93@yandex.ru</v>
      </c>
      <c r="H329" s="2" t="str">
        <f>_xlfn.XLOOKUP(C329,customers!$A$1:$A$1001,customers!$G$1:$G$1001,,0)</f>
        <v>United States</v>
      </c>
      <c r="I329" t="str">
        <f>INDEX(products!$A$1:$G$49,MATCH(orders!$D329,products!$A$1:$A$49,0),MATCH(orders!I$1,products!$A$1:$G$1,0))</f>
        <v>Rob</v>
      </c>
      <c r="J329" t="str">
        <f t="shared" si="10"/>
        <v>Robusta</v>
      </c>
      <c r="K329" t="str">
        <f>INDEX(products!$A$1:$G$49,MATCH(orders!$D329,products!$A$1:$A$49,0),MATCH(orders!K$1,products!$A$1:$G$1,0))</f>
        <v>D</v>
      </c>
      <c r="L329" t="str">
        <f t="shared" si="11"/>
        <v>Dark</v>
      </c>
      <c r="M329" s="4">
        <f>INDEX(products!$A$1:$G$49,MATCH(orders!$D329,products!$A$1:$A$49,0),MATCH(orders!M$1,products!$A$1:$G$1,0))</f>
        <v>1</v>
      </c>
      <c r="N329" s="5">
        <f>INDEX(products!$A$1:$G$49,MATCH(orders!$D329,products!$A$1:$A$49,0),MATCH(orders!N$1,products!$A$1:$G$1,0))</f>
        <v>8.9499999999999993</v>
      </c>
      <c r="O329" s="5">
        <f>N329*E329</f>
        <v>44.75</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IF(_xlfn.XLOOKUP(orders!C330,customers!$A$1:$A$1001,customers!$C$1:$C$1001,,0)=0,"No Email",_xlfn.XLOOKUP(orders!C330,customers!$A$1:$A$1001,customers!$C$1:$C$1001,,0))</f>
        <v>No Email</v>
      </c>
      <c r="H330" s="2" t="str">
        <f>_xlfn.XLOOKUP(C330,customers!$A$1:$A$1001,customers!$G$1:$G$1001,,0)</f>
        <v>United States</v>
      </c>
      <c r="I330" t="str">
        <f>INDEX(products!$A$1:$G$49,MATCH(orders!$D330,products!$A$1:$A$49,0),MATCH(orders!I$1,products!$A$1:$G$1,0))</f>
        <v>Lib</v>
      </c>
      <c r="J330" t="str">
        <f t="shared" si="10"/>
        <v>Liberica</v>
      </c>
      <c r="K330" t="str">
        <f>INDEX(products!$A$1:$G$49,MATCH(orders!$D330,products!$A$1:$A$49,0),MATCH(orders!K$1,products!$A$1:$G$1,0))</f>
        <v>L</v>
      </c>
      <c r="L330" t="str">
        <f t="shared" si="11"/>
        <v>Light</v>
      </c>
      <c r="M330" s="4">
        <f>INDEX(products!$A$1:$G$49,MATCH(orders!$D330,products!$A$1:$A$49,0),MATCH(orders!M$1,products!$A$1:$G$1,0))</f>
        <v>0.5</v>
      </c>
      <c r="N330" s="5">
        <f>INDEX(products!$A$1:$G$49,MATCH(orders!$D330,products!$A$1:$A$49,0),MATCH(orders!N$1,products!$A$1:$G$1,0))</f>
        <v>9.51</v>
      </c>
      <c r="O330" s="5">
        <f>N330*E330</f>
        <v>38.04</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IF(_xlfn.XLOOKUP(orders!C331,customers!$A$1:$A$1001,customers!$C$1:$C$1001,,0)=0,"No Email",_xlfn.XLOOKUP(orders!C331,customers!$A$1:$A$1001,customers!$C$1:$C$1001,,0))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 t="shared" si="10"/>
        <v>Robusta</v>
      </c>
      <c r="K331" t="str">
        <f>INDEX(products!$A$1:$G$49,MATCH(orders!$D331,products!$A$1:$A$49,0),MATCH(orders!K$1,products!$A$1:$G$1,0))</f>
        <v>D</v>
      </c>
      <c r="L331" t="str">
        <f t="shared" si="11"/>
        <v>Dark</v>
      </c>
      <c r="M331" s="4">
        <f>INDEX(products!$A$1:$G$49,MATCH(orders!$D331,products!$A$1:$A$49,0),MATCH(orders!M$1,products!$A$1:$G$1,0))</f>
        <v>0.5</v>
      </c>
      <c r="N331" s="5">
        <f>INDEX(products!$A$1:$G$49,MATCH(orders!$D331,products!$A$1:$A$49,0),MATCH(orders!N$1,products!$A$1:$G$1,0))</f>
        <v>5.3699999999999992</v>
      </c>
      <c r="O331" s="5">
        <f>N331*E331</f>
        <v>21.479999999999997</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IF(_xlfn.XLOOKUP(orders!C332,customers!$A$1:$A$1001,customers!$C$1:$C$1001,,0)=0,"No Email",_xlfn.XLOOKUP(orders!C332,customers!$A$1:$A$1001,customers!$C$1:$C$1001,,0))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 t="shared" si="10"/>
        <v>Robusta</v>
      </c>
      <c r="K332" t="str">
        <f>INDEX(products!$A$1:$G$49,MATCH(orders!$D332,products!$A$1:$A$49,0),MATCH(orders!K$1,products!$A$1:$G$1,0))</f>
        <v>D</v>
      </c>
      <c r="L332" t="str">
        <f t="shared" si="11"/>
        <v>Dark</v>
      </c>
      <c r="M332" s="4">
        <f>INDEX(products!$A$1:$G$49,MATCH(orders!$D332,products!$A$1:$A$49,0),MATCH(orders!M$1,products!$A$1:$G$1,0))</f>
        <v>0.5</v>
      </c>
      <c r="N332" s="5">
        <f>INDEX(products!$A$1:$G$49,MATCH(orders!$D332,products!$A$1:$A$49,0),MATCH(orders!N$1,products!$A$1:$G$1,0))</f>
        <v>5.3699999999999992</v>
      </c>
      <c r="O332" s="5">
        <f>N332*E332</f>
        <v>16.11</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IF(_xlfn.XLOOKUP(orders!C333,customers!$A$1:$A$1001,customers!$C$1:$C$1001,,0)=0,"No Email",_xlfn.XLOOKUP(orders!C333,customers!$A$1:$A$1001,customers!$C$1:$C$1001,,0))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 t="shared" si="10"/>
        <v>Robusta</v>
      </c>
      <c r="K333" t="str">
        <f>INDEX(products!$A$1:$G$49,MATCH(orders!$D333,products!$A$1:$A$49,0),MATCH(orders!K$1,products!$A$1:$G$1,0))</f>
        <v>M</v>
      </c>
      <c r="L333" t="str">
        <f t="shared" si="11"/>
        <v>Medium</v>
      </c>
      <c r="M333" s="4">
        <f>INDEX(products!$A$1:$G$49,MATCH(orders!$D333,products!$A$1:$A$49,0),MATCH(orders!M$1,products!$A$1:$G$1,0))</f>
        <v>2.5</v>
      </c>
      <c r="N333" s="5">
        <f>INDEX(products!$A$1:$G$49,MATCH(orders!$D333,products!$A$1:$A$49,0),MATCH(orders!N$1,products!$A$1:$G$1,0))</f>
        <v>22.884999999999998</v>
      </c>
      <c r="O333" s="5">
        <f>N333*E333</f>
        <v>22.884999999999998</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IF(_xlfn.XLOOKUP(orders!C334,customers!$A$1:$A$1001,customers!$C$1:$C$1001,,0)=0,"No Email",_xlfn.XLOOKUP(orders!C334,customers!$A$1:$A$1001,customers!$C$1:$C$1001,,0))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 t="shared" si="10"/>
        <v>Arabica</v>
      </c>
      <c r="K334" t="str">
        <f>INDEX(products!$A$1:$G$49,MATCH(orders!$D334,products!$A$1:$A$49,0),MATCH(orders!K$1,products!$A$1:$G$1,0))</f>
        <v>D</v>
      </c>
      <c r="L334" t="str">
        <f t="shared" si="11"/>
        <v>Dark</v>
      </c>
      <c r="M334" s="4">
        <f>INDEX(products!$A$1:$G$49,MATCH(orders!$D334,products!$A$1:$A$49,0),MATCH(orders!M$1,products!$A$1:$G$1,0))</f>
        <v>0.5</v>
      </c>
      <c r="N334" s="5">
        <f>INDEX(products!$A$1:$G$49,MATCH(orders!$D334,products!$A$1:$A$49,0),MATCH(orders!N$1,products!$A$1:$G$1,0))</f>
        <v>5.97</v>
      </c>
      <c r="O334" s="5">
        <f>N334*E334</f>
        <v>17.91</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IF(_xlfn.XLOOKUP(orders!C335,customers!$A$1:$A$1001,customers!$C$1:$C$1001,,0)=0,"No Email",_xlfn.XLOOKUP(orders!C335,customers!$A$1:$A$1001,customers!$C$1:$C$1001,,0))</f>
        <v>vceely99@auda.org.au</v>
      </c>
      <c r="H335" s="2" t="str">
        <f>_xlfn.XLOOKUP(C335,customers!$A$1:$A$1001,customers!$G$1:$G$1001,,0)</f>
        <v>United States</v>
      </c>
      <c r="I335" t="str">
        <f>INDEX(products!$A$1:$G$49,MATCH(orders!$D335,products!$A$1:$A$49,0),MATCH(orders!I$1,products!$A$1:$G$1,0))</f>
        <v>Rob</v>
      </c>
      <c r="J335" t="str">
        <f t="shared" si="10"/>
        <v>Robusta</v>
      </c>
      <c r="K335" t="str">
        <f>INDEX(products!$A$1:$G$49,MATCH(orders!$D335,products!$A$1:$A$49,0),MATCH(orders!K$1,products!$A$1:$G$1,0))</f>
        <v>M</v>
      </c>
      <c r="L335" t="str">
        <f t="shared" si="11"/>
        <v>Medium</v>
      </c>
      <c r="M335" s="4">
        <f>INDEX(products!$A$1:$G$49,MATCH(orders!$D335,products!$A$1:$A$49,0),MATCH(orders!M$1,products!$A$1:$G$1,0))</f>
        <v>0.5</v>
      </c>
      <c r="N335" s="5">
        <f>INDEX(products!$A$1:$G$49,MATCH(orders!$D335,products!$A$1:$A$49,0),MATCH(orders!N$1,products!$A$1:$G$1,0))</f>
        <v>5.97</v>
      </c>
      <c r="O335" s="5">
        <f>N335*E335</f>
        <v>23.88</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IF(_xlfn.XLOOKUP(orders!C336,customers!$A$1:$A$1001,customers!$C$1:$C$1001,,0)=0,"No Email",_xlfn.XLOOKUP(orders!C336,customers!$A$1:$A$1001,customers!$C$1:$C$1001,,0))</f>
        <v>No Email</v>
      </c>
      <c r="H336" s="2" t="str">
        <f>_xlfn.XLOOKUP(C336,customers!$A$1:$A$1001,customers!$G$1:$G$1001,,0)</f>
        <v>United States</v>
      </c>
      <c r="I336" t="str">
        <f>INDEX(products!$A$1:$G$49,MATCH(orders!$D336,products!$A$1:$A$49,0),MATCH(orders!I$1,products!$A$1:$G$1,0))</f>
        <v>Rob</v>
      </c>
      <c r="J336" t="str">
        <f t="shared" si="10"/>
        <v>Robusta</v>
      </c>
      <c r="K336" t="str">
        <f>INDEX(products!$A$1:$G$49,MATCH(orders!$D336,products!$A$1:$A$49,0),MATCH(orders!K$1,products!$A$1:$G$1,0))</f>
        <v>L</v>
      </c>
      <c r="L336" t="str">
        <f t="shared" si="11"/>
        <v>Light</v>
      </c>
      <c r="M336" s="4">
        <f>INDEX(products!$A$1:$G$49,MATCH(orders!$D336,products!$A$1:$A$49,0),MATCH(orders!M$1,products!$A$1:$G$1,0))</f>
        <v>1</v>
      </c>
      <c r="N336" s="5">
        <f>INDEX(products!$A$1:$G$49,MATCH(orders!$D336,products!$A$1:$A$49,0),MATCH(orders!N$1,products!$A$1:$G$1,0))</f>
        <v>11.95</v>
      </c>
      <c r="O336" s="5">
        <f>N336*E336</f>
        <v>59.75</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IF(_xlfn.XLOOKUP(orders!C337,customers!$A$1:$A$1001,customers!$C$1:$C$1001,,0)=0,"No Email",_xlfn.XLOOKUP(orders!C337,customers!$A$1:$A$1001,customers!$C$1:$C$1001,,0))</f>
        <v>cvasiliev9b@discuz.net</v>
      </c>
      <c r="H337" s="2" t="str">
        <f>_xlfn.XLOOKUP(C337,customers!$A$1:$A$1001,customers!$G$1:$G$1001,,0)</f>
        <v>United States</v>
      </c>
      <c r="I337" t="str">
        <f>INDEX(products!$A$1:$G$49,MATCH(orders!$D337,products!$A$1:$A$49,0),MATCH(orders!I$1,products!$A$1:$G$1,0))</f>
        <v>Lib</v>
      </c>
      <c r="J337" t="str">
        <f t="shared" si="10"/>
        <v>Liberica</v>
      </c>
      <c r="K337" t="str">
        <f>INDEX(products!$A$1:$G$49,MATCH(orders!$D337,products!$A$1:$A$49,0),MATCH(orders!K$1,products!$A$1:$G$1,0))</f>
        <v>L</v>
      </c>
      <c r="L337" t="str">
        <f t="shared" si="11"/>
        <v>Light</v>
      </c>
      <c r="M337" s="4">
        <f>INDEX(products!$A$1:$G$49,MATCH(orders!$D337,products!$A$1:$A$49,0),MATCH(orders!M$1,products!$A$1:$G$1,0))</f>
        <v>0.2</v>
      </c>
      <c r="N337" s="5">
        <f>INDEX(products!$A$1:$G$49,MATCH(orders!$D337,products!$A$1:$A$49,0),MATCH(orders!N$1,products!$A$1:$G$1,0))</f>
        <v>4.7549999999999999</v>
      </c>
      <c r="O337" s="5">
        <f>N337*E337</f>
        <v>28.53</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IF(_xlfn.XLOOKUP(orders!C338,customers!$A$1:$A$1001,customers!$C$1:$C$1001,,0)=0,"No Email",_xlfn.XLOOKUP(orders!C338,customers!$A$1:$A$1001,customers!$C$1:$C$1001,,0))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 t="shared" si="10"/>
        <v>Arabica</v>
      </c>
      <c r="K338" t="str">
        <f>INDEX(products!$A$1:$G$49,MATCH(orders!$D338,products!$A$1:$A$49,0),MATCH(orders!K$1,products!$A$1:$G$1,0))</f>
        <v>M</v>
      </c>
      <c r="L338" t="str">
        <f t="shared" si="11"/>
        <v>Medium</v>
      </c>
      <c r="M338" s="4">
        <f>INDEX(products!$A$1:$G$49,MATCH(orders!$D338,products!$A$1:$A$49,0),MATCH(orders!M$1,products!$A$1:$G$1,0))</f>
        <v>1</v>
      </c>
      <c r="N338" s="5">
        <f>INDEX(products!$A$1:$G$49,MATCH(orders!$D338,products!$A$1:$A$49,0),MATCH(orders!N$1,products!$A$1:$G$1,0))</f>
        <v>11.25</v>
      </c>
      <c r="O338" s="5">
        <f>N338*E338</f>
        <v>45</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IF(_xlfn.XLOOKUP(orders!C339,customers!$A$1:$A$1001,customers!$C$1:$C$1001,,0)=0,"No Email",_xlfn.XLOOKUP(orders!C339,customers!$A$1:$A$1001,customers!$C$1:$C$1001,,0))</f>
        <v>No Email</v>
      </c>
      <c r="H339" s="2" t="str">
        <f>_xlfn.XLOOKUP(C339,customers!$A$1:$A$1001,customers!$G$1:$G$1001,,0)</f>
        <v>United States</v>
      </c>
      <c r="I339" t="str">
        <f>INDEX(products!$A$1:$G$49,MATCH(orders!$D339,products!$A$1:$A$49,0),MATCH(orders!I$1,products!$A$1:$G$1,0))</f>
        <v>Exc</v>
      </c>
      <c r="J339" t="str">
        <f t="shared" si="10"/>
        <v>Excelsa</v>
      </c>
      <c r="K339" t="str">
        <f>INDEX(products!$A$1:$G$49,MATCH(orders!$D339,products!$A$1:$A$49,0),MATCH(orders!K$1,products!$A$1:$G$1,0))</f>
        <v>D</v>
      </c>
      <c r="L339" t="str">
        <f t="shared" si="11"/>
        <v>Dark</v>
      </c>
      <c r="M339" s="4">
        <f>INDEX(products!$A$1:$G$49,MATCH(orders!$D339,products!$A$1:$A$49,0),MATCH(orders!M$1,products!$A$1:$G$1,0))</f>
        <v>2.5</v>
      </c>
      <c r="N339" s="5">
        <f>INDEX(products!$A$1:$G$49,MATCH(orders!$D339,products!$A$1:$A$49,0),MATCH(orders!N$1,products!$A$1:$G$1,0))</f>
        <v>27.945</v>
      </c>
      <c r="O339" s="5">
        <f>N339*E339</f>
        <v>55.89</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IF(_xlfn.XLOOKUP(orders!C340,customers!$A$1:$A$1001,customers!$C$1:$C$1001,,0)=0,"No Email",_xlfn.XLOOKUP(orders!C340,customers!$A$1:$A$1001,customers!$C$1:$C$1001,,0))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 t="shared" si="10"/>
        <v>Excelsa</v>
      </c>
      <c r="K340" t="str">
        <f>INDEX(products!$A$1:$G$49,MATCH(orders!$D340,products!$A$1:$A$49,0),MATCH(orders!K$1,products!$A$1:$G$1,0))</f>
        <v>L</v>
      </c>
      <c r="L340" t="str">
        <f t="shared" si="11"/>
        <v>Light</v>
      </c>
      <c r="M340" s="4">
        <f>INDEX(products!$A$1:$G$49,MATCH(orders!$D340,products!$A$1:$A$49,0),MATCH(orders!M$1,products!$A$1:$G$1,0))</f>
        <v>1</v>
      </c>
      <c r="N340" s="5">
        <f>INDEX(products!$A$1:$G$49,MATCH(orders!$D340,products!$A$1:$A$49,0),MATCH(orders!N$1,products!$A$1:$G$1,0))</f>
        <v>14.85</v>
      </c>
      <c r="O340" s="5">
        <f>N340*E340</f>
        <v>59.4</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IF(_xlfn.XLOOKUP(orders!C341,customers!$A$1:$A$1001,customers!$C$1:$C$1001,,0)=0,"No Email",_xlfn.XLOOKUP(orders!C341,customers!$A$1:$A$1001,customers!$C$1:$C$1001,,0))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 t="shared" si="10"/>
        <v>Excelsa</v>
      </c>
      <c r="K341" t="str">
        <f>INDEX(products!$A$1:$G$49,MATCH(orders!$D341,products!$A$1:$A$49,0),MATCH(orders!K$1,products!$A$1:$G$1,0))</f>
        <v>D</v>
      </c>
      <c r="L341" t="str">
        <f t="shared" si="11"/>
        <v>Dark</v>
      </c>
      <c r="M341" s="4">
        <f>INDEX(products!$A$1:$G$49,MATCH(orders!$D341,products!$A$1:$A$49,0),MATCH(orders!M$1,products!$A$1:$G$1,0))</f>
        <v>0.2</v>
      </c>
      <c r="N341" s="5">
        <f>INDEX(products!$A$1:$G$49,MATCH(orders!$D341,products!$A$1:$A$49,0),MATCH(orders!N$1,products!$A$1:$G$1,0))</f>
        <v>3.645</v>
      </c>
      <c r="O341" s="5">
        <f>N341*E341</f>
        <v>7.29</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IF(_xlfn.XLOOKUP(orders!C342,customers!$A$1:$A$1001,customers!$C$1:$C$1001,,0)=0,"No Email",_xlfn.XLOOKUP(orders!C342,customers!$A$1:$A$1001,customers!$C$1:$C$1001,,0))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 t="shared" si="10"/>
        <v>Excelsa</v>
      </c>
      <c r="K342" t="str">
        <f>INDEX(products!$A$1:$G$49,MATCH(orders!$D342,products!$A$1:$A$49,0),MATCH(orders!K$1,products!$A$1:$G$1,0))</f>
        <v>D</v>
      </c>
      <c r="L342" t="str">
        <f t="shared" si="11"/>
        <v>Dark</v>
      </c>
      <c r="M342" s="4">
        <f>INDEX(products!$A$1:$G$49,MATCH(orders!$D342,products!$A$1:$A$49,0),MATCH(orders!M$1,products!$A$1:$G$1,0))</f>
        <v>0.5</v>
      </c>
      <c r="N342" s="5">
        <f>INDEX(products!$A$1:$G$49,MATCH(orders!$D342,products!$A$1:$A$49,0),MATCH(orders!N$1,products!$A$1:$G$1,0))</f>
        <v>7.29</v>
      </c>
      <c r="O342" s="5">
        <f>N342*E342</f>
        <v>7.29</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IF(_xlfn.XLOOKUP(orders!C343,customers!$A$1:$A$1001,customers!$C$1:$C$1001,,0)=0,"No Email",_xlfn.XLOOKUP(orders!C343,customers!$A$1:$A$1001,customers!$C$1:$C$1001,,0))</f>
        <v>lscargle9h@myspace.com</v>
      </c>
      <c r="H343" s="2" t="str">
        <f>_xlfn.XLOOKUP(C343,customers!$A$1:$A$1001,customers!$G$1:$G$1001,,0)</f>
        <v>United States</v>
      </c>
      <c r="I343" t="str">
        <f>INDEX(products!$A$1:$G$49,MATCH(orders!$D343,products!$A$1:$A$49,0),MATCH(orders!I$1,products!$A$1:$G$1,0))</f>
        <v>Exc</v>
      </c>
      <c r="J343" t="str">
        <f t="shared" si="10"/>
        <v>Excelsa</v>
      </c>
      <c r="K343" t="str">
        <f>INDEX(products!$A$1:$G$49,MATCH(orders!$D343,products!$A$1:$A$49,0),MATCH(orders!K$1,products!$A$1:$G$1,0))</f>
        <v>L</v>
      </c>
      <c r="L343" t="str">
        <f t="shared" si="11"/>
        <v>Light</v>
      </c>
      <c r="M343" s="4">
        <f>INDEX(products!$A$1:$G$49,MATCH(orders!$D343,products!$A$1:$A$49,0),MATCH(orders!M$1,products!$A$1:$G$1,0))</f>
        <v>0.5</v>
      </c>
      <c r="N343" s="5">
        <f>INDEX(products!$A$1:$G$49,MATCH(orders!$D343,products!$A$1:$A$49,0),MATCH(orders!N$1,products!$A$1:$G$1,0))</f>
        <v>8.91</v>
      </c>
      <c r="O343" s="5">
        <f>N343*E343</f>
        <v>17.82</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IF(_xlfn.XLOOKUP(orders!C344,customers!$A$1:$A$1001,customers!$C$1:$C$1001,,0)=0,"No Email",_xlfn.XLOOKUP(orders!C344,customers!$A$1:$A$1001,customers!$C$1:$C$1001,,0))</f>
        <v>lscargle9h@myspace.com</v>
      </c>
      <c r="H344" s="2" t="str">
        <f>_xlfn.XLOOKUP(C344,customers!$A$1:$A$1001,customers!$G$1:$G$1001,,0)</f>
        <v>United States</v>
      </c>
      <c r="I344" t="str">
        <f>INDEX(products!$A$1:$G$49,MATCH(orders!$D344,products!$A$1:$A$49,0),MATCH(orders!I$1,products!$A$1:$G$1,0))</f>
        <v>Lib</v>
      </c>
      <c r="J344" t="str">
        <f t="shared" si="10"/>
        <v>Liberica</v>
      </c>
      <c r="K344" t="str">
        <f>INDEX(products!$A$1:$G$49,MATCH(orders!$D344,products!$A$1:$A$49,0),MATCH(orders!K$1,products!$A$1:$G$1,0))</f>
        <v>D</v>
      </c>
      <c r="L344" t="str">
        <f t="shared" si="11"/>
        <v>Dark</v>
      </c>
      <c r="M344" s="4">
        <f>INDEX(products!$A$1:$G$49,MATCH(orders!$D344,products!$A$1:$A$49,0),MATCH(orders!M$1,products!$A$1:$G$1,0))</f>
        <v>0.5</v>
      </c>
      <c r="N344" s="5">
        <f>INDEX(products!$A$1:$G$49,MATCH(orders!$D344,products!$A$1:$A$49,0),MATCH(orders!N$1,products!$A$1:$G$1,0))</f>
        <v>7.77</v>
      </c>
      <c r="O344" s="5">
        <f>N344*E344</f>
        <v>38.849999999999994</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IF(_xlfn.XLOOKUP(orders!C345,customers!$A$1:$A$1001,customers!$C$1:$C$1001,,0)=0,"No Email",_xlfn.XLOOKUP(orders!C345,customers!$A$1:$A$1001,customers!$C$1:$C$1001,,0))</f>
        <v>nclimance9j@europa.eu</v>
      </c>
      <c r="H345" s="2" t="str">
        <f>_xlfn.XLOOKUP(C345,customers!$A$1:$A$1001,customers!$G$1:$G$1001,,0)</f>
        <v>United States</v>
      </c>
      <c r="I345" t="str">
        <f>INDEX(products!$A$1:$G$49,MATCH(orders!$D345,products!$A$1:$A$49,0),MATCH(orders!I$1,products!$A$1:$G$1,0))</f>
        <v>Rob</v>
      </c>
      <c r="J345" t="str">
        <f t="shared" si="10"/>
        <v>Robusta</v>
      </c>
      <c r="K345" t="str">
        <f>INDEX(products!$A$1:$G$49,MATCH(orders!$D345,products!$A$1:$A$49,0),MATCH(orders!K$1,products!$A$1:$G$1,0))</f>
        <v>D</v>
      </c>
      <c r="L345" t="str">
        <f t="shared" si="11"/>
        <v>Dark</v>
      </c>
      <c r="M345" s="4">
        <f>INDEX(products!$A$1:$G$49,MATCH(orders!$D345,products!$A$1:$A$49,0),MATCH(orders!M$1,products!$A$1:$G$1,0))</f>
        <v>0.5</v>
      </c>
      <c r="N345" s="5">
        <f>INDEX(products!$A$1:$G$49,MATCH(orders!$D345,products!$A$1:$A$49,0),MATCH(orders!N$1,products!$A$1:$G$1,0))</f>
        <v>5.3699999999999992</v>
      </c>
      <c r="O345" s="5">
        <f>N345*E345</f>
        <v>32.22</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IF(_xlfn.XLOOKUP(orders!C346,customers!$A$1:$A$1001,customers!$C$1:$C$1001,,0)=0,"No Email",_xlfn.XLOOKUP(orders!C346,customers!$A$1:$A$1001,customers!$C$1:$C$1001,,0))</f>
        <v>No Email</v>
      </c>
      <c r="H346" s="2" t="str">
        <f>_xlfn.XLOOKUP(C346,customers!$A$1:$A$1001,customers!$G$1:$G$1001,,0)</f>
        <v>Ireland</v>
      </c>
      <c r="I346" t="str">
        <f>INDEX(products!$A$1:$G$49,MATCH(orders!$D346,products!$A$1:$A$49,0),MATCH(orders!I$1,products!$A$1:$G$1,0))</f>
        <v>Rob</v>
      </c>
      <c r="J346" t="str">
        <f t="shared" si="10"/>
        <v>Robusta</v>
      </c>
      <c r="K346" t="str">
        <f>INDEX(products!$A$1:$G$49,MATCH(orders!$D346,products!$A$1:$A$49,0),MATCH(orders!K$1,products!$A$1:$G$1,0))</f>
        <v>M</v>
      </c>
      <c r="L346" t="str">
        <f t="shared" si="11"/>
        <v>Medium</v>
      </c>
      <c r="M346" s="4">
        <f>INDEX(products!$A$1:$G$49,MATCH(orders!$D346,products!$A$1:$A$49,0),MATCH(orders!M$1,products!$A$1:$G$1,0))</f>
        <v>1</v>
      </c>
      <c r="N346" s="5">
        <f>INDEX(products!$A$1:$G$49,MATCH(orders!$D346,products!$A$1:$A$49,0),MATCH(orders!N$1,products!$A$1:$G$1,0))</f>
        <v>9.9499999999999993</v>
      </c>
      <c r="O346" s="5">
        <f>N346*E346</f>
        <v>19.899999999999999</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IF(_xlfn.XLOOKUP(orders!C347,customers!$A$1:$A$1001,customers!$C$1:$C$1001,,0)=0,"No Email",_xlfn.XLOOKUP(orders!C347,customers!$A$1:$A$1001,customers!$C$1:$C$1001,,0))</f>
        <v>asnazle9l@oracle.com</v>
      </c>
      <c r="H347" s="2" t="str">
        <f>_xlfn.XLOOKUP(C347,customers!$A$1:$A$1001,customers!$G$1:$G$1001,,0)</f>
        <v>United States</v>
      </c>
      <c r="I347" t="str">
        <f>INDEX(products!$A$1:$G$49,MATCH(orders!$D347,products!$A$1:$A$49,0),MATCH(orders!I$1,products!$A$1:$G$1,0))</f>
        <v>Rob</v>
      </c>
      <c r="J347" t="str">
        <f t="shared" si="10"/>
        <v>Robusta</v>
      </c>
      <c r="K347" t="str">
        <f>INDEX(products!$A$1:$G$49,MATCH(orders!$D347,products!$A$1:$A$49,0),MATCH(orders!K$1,products!$A$1:$G$1,0))</f>
        <v>L</v>
      </c>
      <c r="L347" t="str">
        <f t="shared" si="11"/>
        <v>Light</v>
      </c>
      <c r="M347" s="4">
        <f>INDEX(products!$A$1:$G$49,MATCH(orders!$D347,products!$A$1:$A$49,0),MATCH(orders!M$1,products!$A$1:$G$1,0))</f>
        <v>1</v>
      </c>
      <c r="N347" s="5">
        <f>INDEX(products!$A$1:$G$49,MATCH(orders!$D347,products!$A$1:$A$49,0),MATCH(orders!N$1,products!$A$1:$G$1,0))</f>
        <v>11.95</v>
      </c>
      <c r="O347" s="5">
        <f>N347*E347</f>
        <v>59.75</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IF(_xlfn.XLOOKUP(orders!C348,customers!$A$1:$A$1001,customers!$C$1:$C$1001,,0)=0,"No Email",_xlfn.XLOOKUP(orders!C348,customers!$A$1:$A$1001,customers!$C$1:$C$1001,,0))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 t="shared" si="10"/>
        <v>Arabica</v>
      </c>
      <c r="K348" t="str">
        <f>INDEX(products!$A$1:$G$49,MATCH(orders!$D348,products!$A$1:$A$49,0),MATCH(orders!K$1,products!$A$1:$G$1,0))</f>
        <v>L</v>
      </c>
      <c r="L348" t="str">
        <f t="shared" si="11"/>
        <v>Light</v>
      </c>
      <c r="M348" s="4">
        <f>INDEX(products!$A$1:$G$49,MATCH(orders!$D348,products!$A$1:$A$49,0),MATCH(orders!M$1,products!$A$1:$G$1,0))</f>
        <v>0.5</v>
      </c>
      <c r="N348" s="5">
        <f>INDEX(products!$A$1:$G$49,MATCH(orders!$D348,products!$A$1:$A$49,0),MATCH(orders!N$1,products!$A$1:$G$1,0))</f>
        <v>7.77</v>
      </c>
      <c r="O348" s="5">
        <f>N348*E348</f>
        <v>23.31</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IF(_xlfn.XLOOKUP(orders!C349,customers!$A$1:$A$1001,customers!$C$1:$C$1001,,0)=0,"No Email",_xlfn.XLOOKUP(orders!C349,customers!$A$1:$A$1001,customers!$C$1:$C$1001,,0))</f>
        <v>ldanes9n@umn.edu</v>
      </c>
      <c r="H349" s="2" t="str">
        <f>_xlfn.XLOOKUP(C349,customers!$A$1:$A$1001,customers!$G$1:$G$1001,,0)</f>
        <v>United States</v>
      </c>
      <c r="I349" t="str">
        <f>INDEX(products!$A$1:$G$49,MATCH(orders!$D349,products!$A$1:$A$49,0),MATCH(orders!I$1,products!$A$1:$G$1,0))</f>
        <v>Lib</v>
      </c>
      <c r="J349" t="str">
        <f t="shared" si="10"/>
        <v>Liberica</v>
      </c>
      <c r="K349" t="str">
        <f>INDEX(products!$A$1:$G$49,MATCH(orders!$D349,products!$A$1:$A$49,0),MATCH(orders!K$1,products!$A$1:$G$1,0))</f>
        <v>M</v>
      </c>
      <c r="L349" t="str">
        <f t="shared" si="11"/>
        <v>Medium</v>
      </c>
      <c r="M349" s="4">
        <f>INDEX(products!$A$1:$G$49,MATCH(orders!$D349,products!$A$1:$A$49,0),MATCH(orders!M$1,products!$A$1:$G$1,0))</f>
        <v>1</v>
      </c>
      <c r="N349" s="5">
        <f>INDEX(products!$A$1:$G$49,MATCH(orders!$D349,products!$A$1:$A$49,0),MATCH(orders!N$1,products!$A$1:$G$1,0))</f>
        <v>14.55</v>
      </c>
      <c r="O349" s="5">
        <f>N349*E349</f>
        <v>43.650000000000006</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IF(_xlfn.XLOOKUP(orders!C350,customers!$A$1:$A$1001,customers!$C$1:$C$1001,,0)=0,"No Email",_xlfn.XLOOKUP(orders!C350,customers!$A$1:$A$1001,customers!$C$1:$C$1001,,0))</f>
        <v>skeynd9o@narod.ru</v>
      </c>
      <c r="H350" s="2" t="str">
        <f>_xlfn.XLOOKUP(C350,customers!$A$1:$A$1001,customers!$G$1:$G$1001,,0)</f>
        <v>United States</v>
      </c>
      <c r="I350" t="str">
        <f>INDEX(products!$A$1:$G$49,MATCH(orders!$D350,products!$A$1:$A$49,0),MATCH(orders!I$1,products!$A$1:$G$1,0))</f>
        <v>Exc</v>
      </c>
      <c r="J350" t="str">
        <f t="shared" si="10"/>
        <v>Excelsa</v>
      </c>
      <c r="K350" t="str">
        <f>INDEX(products!$A$1:$G$49,MATCH(orders!$D350,products!$A$1:$A$49,0),MATCH(orders!K$1,products!$A$1:$G$1,0))</f>
        <v>L</v>
      </c>
      <c r="L350" t="str">
        <f t="shared" si="11"/>
        <v>Light</v>
      </c>
      <c r="M350" s="4">
        <f>INDEX(products!$A$1:$G$49,MATCH(orders!$D350,products!$A$1:$A$49,0),MATCH(orders!M$1,products!$A$1:$G$1,0))</f>
        <v>2.5</v>
      </c>
      <c r="N350" s="5">
        <f>INDEX(products!$A$1:$G$49,MATCH(orders!$D350,products!$A$1:$A$49,0),MATCH(orders!N$1,products!$A$1:$G$1,0))</f>
        <v>34.154999999999994</v>
      </c>
      <c r="O350" s="5">
        <f>N350*E350</f>
        <v>204.92999999999995</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IF(_xlfn.XLOOKUP(orders!C351,customers!$A$1:$A$1001,customers!$C$1:$C$1001,,0)=0,"No Email",_xlfn.XLOOKUP(orders!C351,customers!$A$1:$A$1001,customers!$C$1:$C$1001,,0))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 t="shared" si="10"/>
        <v>Robusta</v>
      </c>
      <c r="K351" t="str">
        <f>INDEX(products!$A$1:$G$49,MATCH(orders!$D351,products!$A$1:$A$49,0),MATCH(orders!K$1,products!$A$1:$G$1,0))</f>
        <v>L</v>
      </c>
      <c r="L351" t="str">
        <f t="shared" si="11"/>
        <v>Light</v>
      </c>
      <c r="M351" s="4">
        <f>INDEX(products!$A$1:$G$49,MATCH(orders!$D351,products!$A$1:$A$49,0),MATCH(orders!M$1,products!$A$1:$G$1,0))</f>
        <v>0.2</v>
      </c>
      <c r="N351" s="5">
        <f>INDEX(products!$A$1:$G$49,MATCH(orders!$D351,products!$A$1:$A$49,0),MATCH(orders!N$1,products!$A$1:$G$1,0))</f>
        <v>3.5849999999999995</v>
      </c>
      <c r="O351" s="5">
        <f>N351*E351</f>
        <v>14.339999999999998</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IF(_xlfn.XLOOKUP(orders!C352,customers!$A$1:$A$1001,customers!$C$1:$C$1001,,0)=0,"No Email",_xlfn.XLOOKUP(orders!C352,customers!$A$1:$A$1001,customers!$C$1:$C$1001,,0))</f>
        <v>jawdry9q@utexas.edu</v>
      </c>
      <c r="H352" s="2" t="str">
        <f>_xlfn.XLOOKUP(C352,customers!$A$1:$A$1001,customers!$G$1:$G$1001,,0)</f>
        <v>United States</v>
      </c>
      <c r="I352" t="str">
        <f>INDEX(products!$A$1:$G$49,MATCH(orders!$D352,products!$A$1:$A$49,0),MATCH(orders!I$1,products!$A$1:$G$1,0))</f>
        <v>Ara</v>
      </c>
      <c r="J352" t="str">
        <f t="shared" si="10"/>
        <v>Arabica</v>
      </c>
      <c r="K352" t="str">
        <f>INDEX(products!$A$1:$G$49,MATCH(orders!$D352,products!$A$1:$A$49,0),MATCH(orders!K$1,products!$A$1:$G$1,0))</f>
        <v>D</v>
      </c>
      <c r="L352" t="str">
        <f t="shared" si="11"/>
        <v>Dark</v>
      </c>
      <c r="M352" s="4">
        <f>INDEX(products!$A$1:$G$49,MATCH(orders!$D352,products!$A$1:$A$49,0),MATCH(orders!M$1,products!$A$1:$G$1,0))</f>
        <v>0.5</v>
      </c>
      <c r="N352" s="5">
        <f>INDEX(products!$A$1:$G$49,MATCH(orders!$D352,products!$A$1:$A$49,0),MATCH(orders!N$1,products!$A$1:$G$1,0))</f>
        <v>5.97</v>
      </c>
      <c r="O352" s="5">
        <f>N352*E352</f>
        <v>23.88</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IF(_xlfn.XLOOKUP(orders!C353,customers!$A$1:$A$1001,customers!$C$1:$C$1001,,0)=0,"No Email",_xlfn.XLOOKUP(orders!C353,customers!$A$1:$A$1001,customers!$C$1:$C$1001,,0))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 t="shared" si="10"/>
        <v>Arabica</v>
      </c>
      <c r="K353" t="str">
        <f>INDEX(products!$A$1:$G$49,MATCH(orders!$D353,products!$A$1:$A$49,0),MATCH(orders!K$1,products!$A$1:$G$1,0))</f>
        <v>M</v>
      </c>
      <c r="L353" t="str">
        <f t="shared" si="11"/>
        <v>Medium</v>
      </c>
      <c r="M353" s="4">
        <f>INDEX(products!$A$1:$G$49,MATCH(orders!$D353,products!$A$1:$A$49,0),MATCH(orders!M$1,products!$A$1:$G$1,0))</f>
        <v>1</v>
      </c>
      <c r="N353" s="5">
        <f>INDEX(products!$A$1:$G$49,MATCH(orders!$D353,products!$A$1:$A$49,0),MATCH(orders!N$1,products!$A$1:$G$1,0))</f>
        <v>11.25</v>
      </c>
      <c r="O353" s="5">
        <f>N353*E353</f>
        <v>22.5</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IF(_xlfn.XLOOKUP(orders!C354,customers!$A$1:$A$1001,customers!$C$1:$C$1001,,0)=0,"No Email",_xlfn.XLOOKUP(orders!C354,customers!$A$1:$A$1001,customers!$C$1:$C$1001,,0))</f>
        <v>No Email</v>
      </c>
      <c r="H354" s="2" t="str">
        <f>_xlfn.XLOOKUP(C354,customers!$A$1:$A$1001,customers!$G$1:$G$1001,,0)</f>
        <v>United States</v>
      </c>
      <c r="I354" t="str">
        <f>INDEX(products!$A$1:$G$49,MATCH(orders!$D354,products!$A$1:$A$49,0),MATCH(orders!I$1,products!$A$1:$G$1,0))</f>
        <v>Exc</v>
      </c>
      <c r="J354" t="str">
        <f t="shared" si="10"/>
        <v>Excelsa</v>
      </c>
      <c r="K354" t="str">
        <f>INDEX(products!$A$1:$G$49,MATCH(orders!$D354,products!$A$1:$A$49,0),MATCH(orders!K$1,products!$A$1:$G$1,0))</f>
        <v>D</v>
      </c>
      <c r="L354" t="str">
        <f t="shared" si="11"/>
        <v>Dark</v>
      </c>
      <c r="M354" s="4">
        <f>INDEX(products!$A$1:$G$49,MATCH(orders!$D354,products!$A$1:$A$49,0),MATCH(orders!M$1,products!$A$1:$G$1,0))</f>
        <v>0.5</v>
      </c>
      <c r="N354" s="5">
        <f>INDEX(products!$A$1:$G$49,MATCH(orders!$D354,products!$A$1:$A$49,0),MATCH(orders!N$1,products!$A$1:$G$1,0))</f>
        <v>7.29</v>
      </c>
      <c r="O354" s="5">
        <f>N354*E354</f>
        <v>36.450000000000003</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IF(_xlfn.XLOOKUP(orders!C355,customers!$A$1:$A$1001,customers!$C$1:$C$1001,,0)=0,"No Email",_xlfn.XLOOKUP(orders!C355,customers!$A$1:$A$1001,customers!$C$1:$C$1001,,0))</f>
        <v>No Email</v>
      </c>
      <c r="H355" s="2" t="str">
        <f>_xlfn.XLOOKUP(C355,customers!$A$1:$A$1001,customers!$G$1:$G$1001,,0)</f>
        <v>United States</v>
      </c>
      <c r="I355" t="str">
        <f>INDEX(products!$A$1:$G$49,MATCH(orders!$D355,products!$A$1:$A$49,0),MATCH(orders!I$1,products!$A$1:$G$1,0))</f>
        <v>Ara</v>
      </c>
      <c r="J355" t="str">
        <f t="shared" si="10"/>
        <v>Arabica</v>
      </c>
      <c r="K355" t="str">
        <f>INDEX(products!$A$1:$G$49,MATCH(orders!$D355,products!$A$1:$A$49,0),MATCH(orders!K$1,products!$A$1:$G$1,0))</f>
        <v>M</v>
      </c>
      <c r="L355" t="str">
        <f t="shared" si="11"/>
        <v>Medium</v>
      </c>
      <c r="M355" s="4">
        <f>INDEX(products!$A$1:$G$49,MATCH(orders!$D355,products!$A$1:$A$49,0),MATCH(orders!M$1,products!$A$1:$G$1,0))</f>
        <v>0.5</v>
      </c>
      <c r="N355" s="5">
        <f>INDEX(products!$A$1:$G$49,MATCH(orders!$D355,products!$A$1:$A$49,0),MATCH(orders!N$1,products!$A$1:$G$1,0))</f>
        <v>6.75</v>
      </c>
      <c r="O355" s="5">
        <f>N355*E355</f>
        <v>27</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IF(_xlfn.XLOOKUP(orders!C356,customers!$A$1:$A$1001,customers!$C$1:$C$1001,,0)=0,"No Email",_xlfn.XLOOKUP(orders!C356,customers!$A$1:$A$1001,customers!$C$1:$C$1001,,0))</f>
        <v>jcaldicott9u@usda.gov</v>
      </c>
      <c r="H356" s="2" t="str">
        <f>_xlfn.XLOOKUP(C356,customers!$A$1:$A$1001,customers!$G$1:$G$1001,,0)</f>
        <v>United States</v>
      </c>
      <c r="I356" t="str">
        <f>INDEX(products!$A$1:$G$49,MATCH(orders!$D356,products!$A$1:$A$49,0),MATCH(orders!I$1,products!$A$1:$G$1,0))</f>
        <v>Ara</v>
      </c>
      <c r="J356" t="str">
        <f t="shared" si="10"/>
        <v>Arabica</v>
      </c>
      <c r="K356" t="str">
        <f>INDEX(products!$A$1:$G$49,MATCH(orders!$D356,products!$A$1:$A$49,0),MATCH(orders!K$1,products!$A$1:$G$1,0))</f>
        <v>M</v>
      </c>
      <c r="L356" t="str">
        <f t="shared" si="11"/>
        <v>Medium</v>
      </c>
      <c r="M356" s="4">
        <f>INDEX(products!$A$1:$G$49,MATCH(orders!$D356,products!$A$1:$A$49,0),MATCH(orders!M$1,products!$A$1:$G$1,0))</f>
        <v>2.5</v>
      </c>
      <c r="N356" s="5">
        <f>INDEX(products!$A$1:$G$49,MATCH(orders!$D356,products!$A$1:$A$49,0),MATCH(orders!N$1,products!$A$1:$G$1,0))</f>
        <v>25.874999999999996</v>
      </c>
      <c r="O356" s="5">
        <f>N356*E356</f>
        <v>155.24999999999997</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IF(_xlfn.XLOOKUP(orders!C357,customers!$A$1:$A$1001,customers!$C$1:$C$1001,,0)=0,"No Email",_xlfn.XLOOKUP(orders!C357,customers!$A$1:$A$1001,customers!$C$1:$C$1001,,0))</f>
        <v>mvedmore9v@a8.net</v>
      </c>
      <c r="H357" s="2" t="str">
        <f>_xlfn.XLOOKUP(C357,customers!$A$1:$A$1001,customers!$G$1:$G$1001,,0)</f>
        <v>United States</v>
      </c>
      <c r="I357" t="str">
        <f>INDEX(products!$A$1:$G$49,MATCH(orders!$D357,products!$A$1:$A$49,0),MATCH(orders!I$1,products!$A$1:$G$1,0))</f>
        <v>Ara</v>
      </c>
      <c r="J357" t="str">
        <f t="shared" si="10"/>
        <v>Arabica</v>
      </c>
      <c r="K357" t="str">
        <f>INDEX(products!$A$1:$G$49,MATCH(orders!$D357,products!$A$1:$A$49,0),MATCH(orders!K$1,products!$A$1:$G$1,0))</f>
        <v>D</v>
      </c>
      <c r="L357" t="str">
        <f t="shared" si="11"/>
        <v>Dark</v>
      </c>
      <c r="M357" s="4">
        <f>INDEX(products!$A$1:$G$49,MATCH(orders!$D357,products!$A$1:$A$49,0),MATCH(orders!M$1,products!$A$1:$G$1,0))</f>
        <v>2.5</v>
      </c>
      <c r="N357" s="5">
        <f>INDEX(products!$A$1:$G$49,MATCH(orders!$D357,products!$A$1:$A$49,0),MATCH(orders!N$1,products!$A$1:$G$1,0))</f>
        <v>22.884999999999998</v>
      </c>
      <c r="O357" s="5">
        <f>N357*E357</f>
        <v>114.42499999999998</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IF(_xlfn.XLOOKUP(orders!C358,customers!$A$1:$A$1001,customers!$C$1:$C$1001,,0)=0,"No Email",_xlfn.XLOOKUP(orders!C358,customers!$A$1:$A$1001,customers!$C$1:$C$1001,,0))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 t="shared" si="10"/>
        <v>Liberica</v>
      </c>
      <c r="K358" t="str">
        <f>INDEX(products!$A$1:$G$49,MATCH(orders!$D358,products!$A$1:$A$49,0),MATCH(orders!K$1,products!$A$1:$G$1,0))</f>
        <v>D</v>
      </c>
      <c r="L358" t="str">
        <f t="shared" si="11"/>
        <v>Dark</v>
      </c>
      <c r="M358" s="4">
        <f>INDEX(products!$A$1:$G$49,MATCH(orders!$D358,products!$A$1:$A$49,0),MATCH(orders!M$1,products!$A$1:$G$1,0))</f>
        <v>1</v>
      </c>
      <c r="N358" s="5">
        <f>INDEX(products!$A$1:$G$49,MATCH(orders!$D358,products!$A$1:$A$49,0),MATCH(orders!N$1,products!$A$1:$G$1,0))</f>
        <v>12.95</v>
      </c>
      <c r="O358" s="5">
        <f>N358*E358</f>
        <v>51.8</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IF(_xlfn.XLOOKUP(orders!C359,customers!$A$1:$A$1001,customers!$C$1:$C$1001,,0)=0,"No Email",_xlfn.XLOOKUP(orders!C359,customers!$A$1:$A$1001,customers!$C$1:$C$1001,,0))</f>
        <v>No Email</v>
      </c>
      <c r="H359" s="2" t="str">
        <f>_xlfn.XLOOKUP(C359,customers!$A$1:$A$1001,customers!$G$1:$G$1001,,0)</f>
        <v>United States</v>
      </c>
      <c r="I359" t="str">
        <f>INDEX(products!$A$1:$G$49,MATCH(orders!$D359,products!$A$1:$A$49,0),MATCH(orders!I$1,products!$A$1:$G$1,0))</f>
        <v>Ara</v>
      </c>
      <c r="J359" t="str">
        <f t="shared" si="10"/>
        <v>Arabica</v>
      </c>
      <c r="K359" t="str">
        <f>INDEX(products!$A$1:$G$49,MATCH(orders!$D359,products!$A$1:$A$49,0),MATCH(orders!K$1,products!$A$1:$G$1,0))</f>
        <v>M</v>
      </c>
      <c r="L359" t="str">
        <f t="shared" si="11"/>
        <v>Medium</v>
      </c>
      <c r="M359" s="4">
        <f>INDEX(products!$A$1:$G$49,MATCH(orders!$D359,products!$A$1:$A$49,0),MATCH(orders!M$1,products!$A$1:$G$1,0))</f>
        <v>2.5</v>
      </c>
      <c r="N359" s="5">
        <f>INDEX(products!$A$1:$G$49,MATCH(orders!$D359,products!$A$1:$A$49,0),MATCH(orders!N$1,products!$A$1:$G$1,0))</f>
        <v>25.874999999999996</v>
      </c>
      <c r="O359" s="5">
        <f>N359*E359</f>
        <v>155.24999999999997</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IF(_xlfn.XLOOKUP(orders!C360,customers!$A$1:$A$1001,customers!$C$1:$C$1001,,0)=0,"No Email",_xlfn.XLOOKUP(orders!C360,customers!$A$1:$A$1001,customers!$C$1:$C$1001,,0))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 t="shared" si="10"/>
        <v>Arabica</v>
      </c>
      <c r="K360" t="str">
        <f>INDEX(products!$A$1:$G$49,MATCH(orders!$D360,products!$A$1:$A$49,0),MATCH(orders!K$1,products!$A$1:$G$1,0))</f>
        <v>L</v>
      </c>
      <c r="L360" t="str">
        <f t="shared" si="11"/>
        <v>Light</v>
      </c>
      <c r="M360" s="4">
        <f>INDEX(products!$A$1:$G$49,MATCH(orders!$D360,products!$A$1:$A$49,0),MATCH(orders!M$1,products!$A$1:$G$1,0))</f>
        <v>2.5</v>
      </c>
      <c r="N360" s="5">
        <f>INDEX(products!$A$1:$G$49,MATCH(orders!$D360,products!$A$1:$A$49,0),MATCH(orders!N$1,products!$A$1:$G$1,0))</f>
        <v>29.784999999999997</v>
      </c>
      <c r="O360" s="5">
        <f>N360*E360</f>
        <v>29.784999999999997</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IF(_xlfn.XLOOKUP(orders!C361,customers!$A$1:$A$1001,customers!$C$1:$C$1001,,0)=0,"No Email",_xlfn.XLOOKUP(orders!C361,customers!$A$1:$A$1001,customers!$C$1:$C$1001,,0))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 t="shared" si="10"/>
        <v>Robusta</v>
      </c>
      <c r="K361" t="str">
        <f>INDEX(products!$A$1:$G$49,MATCH(orders!$D361,products!$A$1:$A$49,0),MATCH(orders!K$1,products!$A$1:$G$1,0))</f>
        <v>L</v>
      </c>
      <c r="L361" t="str">
        <f t="shared" si="11"/>
        <v>Light</v>
      </c>
      <c r="M361" s="4">
        <f>INDEX(products!$A$1:$G$49,MATCH(orders!$D361,products!$A$1:$A$49,0),MATCH(orders!M$1,products!$A$1:$G$1,0))</f>
        <v>0.2</v>
      </c>
      <c r="N361" s="5">
        <f>INDEX(products!$A$1:$G$49,MATCH(orders!$D361,products!$A$1:$A$49,0),MATCH(orders!N$1,products!$A$1:$G$1,0))</f>
        <v>3.5849999999999995</v>
      </c>
      <c r="O361" s="5">
        <f>N361*E361</f>
        <v>21.509999999999998</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IF(_xlfn.XLOOKUP(orders!C362,customers!$A$1:$A$1001,customers!$C$1:$C$1001,,0)=0,"No Email",_xlfn.XLOOKUP(orders!C362,customers!$A$1:$A$1001,customers!$C$1:$C$1001,,0))</f>
        <v>ncorpsa0@gmpg.org</v>
      </c>
      <c r="H362" s="2" t="str">
        <f>_xlfn.XLOOKUP(C362,customers!$A$1:$A$1001,customers!$G$1:$G$1001,,0)</f>
        <v>United States</v>
      </c>
      <c r="I362" t="str">
        <f>INDEX(products!$A$1:$G$49,MATCH(orders!$D362,products!$A$1:$A$49,0),MATCH(orders!I$1,products!$A$1:$G$1,0))</f>
        <v>Rob</v>
      </c>
      <c r="J362" t="str">
        <f t="shared" si="10"/>
        <v>Robusta</v>
      </c>
      <c r="K362" t="str">
        <f>INDEX(products!$A$1:$G$49,MATCH(orders!$D362,products!$A$1:$A$49,0),MATCH(orders!K$1,products!$A$1:$G$1,0))</f>
        <v>D</v>
      </c>
      <c r="L362" t="str">
        <f t="shared" si="11"/>
        <v>Dark</v>
      </c>
      <c r="M362" s="4">
        <f>INDEX(products!$A$1:$G$49,MATCH(orders!$D362,products!$A$1:$A$49,0),MATCH(orders!M$1,products!$A$1:$G$1,0))</f>
        <v>2.5</v>
      </c>
      <c r="N362" s="5">
        <f>INDEX(products!$A$1:$G$49,MATCH(orders!$D362,products!$A$1:$A$49,0),MATCH(orders!N$1,products!$A$1:$G$1,0))</f>
        <v>20.584999999999997</v>
      </c>
      <c r="O362" s="5">
        <f>N362*E362</f>
        <v>41.169999999999995</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IF(_xlfn.XLOOKUP(orders!C363,customers!$A$1:$A$1001,customers!$C$1:$C$1001,,0)=0,"No Email",_xlfn.XLOOKUP(orders!C363,customers!$A$1:$A$1001,customers!$C$1:$C$1001,,0))</f>
        <v>ncorpsa0@gmpg.org</v>
      </c>
      <c r="H363" s="2" t="str">
        <f>_xlfn.XLOOKUP(C363,customers!$A$1:$A$1001,customers!$G$1:$G$1001,,0)</f>
        <v>United States</v>
      </c>
      <c r="I363" t="str">
        <f>INDEX(products!$A$1:$G$49,MATCH(orders!$D363,products!$A$1:$A$49,0),MATCH(orders!I$1,products!$A$1:$G$1,0))</f>
        <v>Rob</v>
      </c>
      <c r="J363" t="str">
        <f t="shared" si="10"/>
        <v>Robusta</v>
      </c>
      <c r="K363" t="str">
        <f>INDEX(products!$A$1:$G$49,MATCH(orders!$D363,products!$A$1:$A$49,0),MATCH(orders!K$1,products!$A$1:$G$1,0))</f>
        <v>M</v>
      </c>
      <c r="L363" t="str">
        <f t="shared" si="11"/>
        <v>Medium</v>
      </c>
      <c r="M363" s="4">
        <f>INDEX(products!$A$1:$G$49,MATCH(orders!$D363,products!$A$1:$A$49,0),MATCH(orders!M$1,products!$A$1:$G$1,0))</f>
        <v>0.5</v>
      </c>
      <c r="N363" s="5">
        <f>INDEX(products!$A$1:$G$49,MATCH(orders!$D363,products!$A$1:$A$49,0),MATCH(orders!N$1,products!$A$1:$G$1,0))</f>
        <v>5.97</v>
      </c>
      <c r="O363" s="5">
        <f>N363*E363</f>
        <v>5.97</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IF(_xlfn.XLOOKUP(orders!C364,customers!$A$1:$A$1001,customers!$C$1:$C$1001,,0)=0,"No Email",_xlfn.XLOOKUP(orders!C364,customers!$A$1:$A$1001,customers!$C$1:$C$1001,,0))</f>
        <v>fbabbera2@stanford.edu</v>
      </c>
      <c r="H364" s="2" t="str">
        <f>_xlfn.XLOOKUP(C364,customers!$A$1:$A$1001,customers!$G$1:$G$1001,,0)</f>
        <v>United States</v>
      </c>
      <c r="I364" t="str">
        <f>INDEX(products!$A$1:$G$49,MATCH(orders!$D364,products!$A$1:$A$49,0),MATCH(orders!I$1,products!$A$1:$G$1,0))</f>
        <v>Exc</v>
      </c>
      <c r="J364" t="str">
        <f t="shared" si="10"/>
        <v>Excelsa</v>
      </c>
      <c r="K364" t="str">
        <f>INDEX(products!$A$1:$G$49,MATCH(orders!$D364,products!$A$1:$A$49,0),MATCH(orders!K$1,products!$A$1:$G$1,0))</f>
        <v>L</v>
      </c>
      <c r="L364" t="str">
        <f t="shared" si="11"/>
        <v>Light</v>
      </c>
      <c r="M364" s="4">
        <f>INDEX(products!$A$1:$G$49,MATCH(orders!$D364,products!$A$1:$A$49,0),MATCH(orders!M$1,products!$A$1:$G$1,0))</f>
        <v>1</v>
      </c>
      <c r="N364" s="5">
        <f>INDEX(products!$A$1:$G$49,MATCH(orders!$D364,products!$A$1:$A$49,0),MATCH(orders!N$1,products!$A$1:$G$1,0))</f>
        <v>14.85</v>
      </c>
      <c r="O364" s="5">
        <f>N364*E364</f>
        <v>74.25</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IF(_xlfn.XLOOKUP(orders!C365,customers!$A$1:$A$1001,customers!$C$1:$C$1001,,0)=0,"No Email",_xlfn.XLOOKUP(orders!C365,customers!$A$1:$A$1001,customers!$C$1:$C$1001,,0))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 t="shared" si="10"/>
        <v>Liberica</v>
      </c>
      <c r="K365" t="str">
        <f>INDEX(products!$A$1:$G$49,MATCH(orders!$D365,products!$A$1:$A$49,0),MATCH(orders!K$1,products!$A$1:$G$1,0))</f>
        <v>M</v>
      </c>
      <c r="L365" t="str">
        <f t="shared" si="11"/>
        <v>Medium</v>
      </c>
      <c r="M365" s="4">
        <f>INDEX(products!$A$1:$G$49,MATCH(orders!$D365,products!$A$1:$A$49,0),MATCH(orders!M$1,products!$A$1:$G$1,0))</f>
        <v>1</v>
      </c>
      <c r="N365" s="5">
        <f>INDEX(products!$A$1:$G$49,MATCH(orders!$D365,products!$A$1:$A$49,0),MATCH(orders!N$1,products!$A$1:$G$1,0))</f>
        <v>14.55</v>
      </c>
      <c r="O365" s="5">
        <f>N365*E365</f>
        <v>87.300000000000011</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IF(_xlfn.XLOOKUP(orders!C366,customers!$A$1:$A$1001,customers!$C$1:$C$1001,,0)=0,"No Email",_xlfn.XLOOKUP(orders!C366,customers!$A$1:$A$1001,customers!$C$1:$C$1001,,0))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 t="shared" si="10"/>
        <v>Excelsa</v>
      </c>
      <c r="K366" t="str">
        <f>INDEX(products!$A$1:$G$49,MATCH(orders!$D366,products!$A$1:$A$49,0),MATCH(orders!K$1,products!$A$1:$G$1,0))</f>
        <v>D</v>
      </c>
      <c r="L366" t="str">
        <f t="shared" si="11"/>
        <v>Dark</v>
      </c>
      <c r="M366" s="4">
        <f>INDEX(products!$A$1:$G$49,MATCH(orders!$D366,products!$A$1:$A$49,0),MATCH(orders!M$1,products!$A$1:$G$1,0))</f>
        <v>1</v>
      </c>
      <c r="N366" s="5">
        <f>INDEX(products!$A$1:$G$49,MATCH(orders!$D366,products!$A$1:$A$49,0),MATCH(orders!N$1,products!$A$1:$G$1,0))</f>
        <v>12.15</v>
      </c>
      <c r="O366" s="5">
        <f>N366*E366</f>
        <v>72.900000000000006</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IF(_xlfn.XLOOKUP(orders!C367,customers!$A$1:$A$1001,customers!$C$1:$C$1001,,0)=0,"No Email",_xlfn.XLOOKUP(orders!C367,customers!$A$1:$A$1001,customers!$C$1:$C$1001,,0))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 t="shared" si="10"/>
        <v>Liberica</v>
      </c>
      <c r="K367" t="str">
        <f>INDEX(products!$A$1:$G$49,MATCH(orders!$D367,products!$A$1:$A$49,0),MATCH(orders!K$1,products!$A$1:$G$1,0))</f>
        <v>D</v>
      </c>
      <c r="L367" t="str">
        <f t="shared" si="11"/>
        <v>Dark</v>
      </c>
      <c r="M367" s="4">
        <f>INDEX(products!$A$1:$G$49,MATCH(orders!$D367,products!$A$1:$A$49,0),MATCH(orders!M$1,products!$A$1:$G$1,0))</f>
        <v>0.5</v>
      </c>
      <c r="N367" s="5">
        <f>INDEX(products!$A$1:$G$49,MATCH(orders!$D367,products!$A$1:$A$49,0),MATCH(orders!N$1,products!$A$1:$G$1,0))</f>
        <v>7.77</v>
      </c>
      <c r="O367" s="5">
        <f>N367*E367</f>
        <v>7.77</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IF(_xlfn.XLOOKUP(orders!C368,customers!$A$1:$A$1001,customers!$C$1:$C$1001,,0)=0,"No Email",_xlfn.XLOOKUP(orders!C368,customers!$A$1:$A$1001,customers!$C$1:$C$1001,,0))</f>
        <v>No Email</v>
      </c>
      <c r="H368" s="2" t="str">
        <f>_xlfn.XLOOKUP(C368,customers!$A$1:$A$1001,customers!$G$1:$G$1001,,0)</f>
        <v>United States</v>
      </c>
      <c r="I368" t="str">
        <f>INDEX(products!$A$1:$G$49,MATCH(orders!$D368,products!$A$1:$A$49,0),MATCH(orders!I$1,products!$A$1:$G$1,0))</f>
        <v>Exc</v>
      </c>
      <c r="J368" t="str">
        <f t="shared" si="10"/>
        <v>Excelsa</v>
      </c>
      <c r="K368" t="str">
        <f>INDEX(products!$A$1:$G$49,MATCH(orders!$D368,products!$A$1:$A$49,0),MATCH(orders!K$1,products!$A$1:$G$1,0))</f>
        <v>D</v>
      </c>
      <c r="L368" t="str">
        <f t="shared" si="11"/>
        <v>Dark</v>
      </c>
      <c r="M368" s="4">
        <f>INDEX(products!$A$1:$G$49,MATCH(orders!$D368,products!$A$1:$A$49,0),MATCH(orders!M$1,products!$A$1:$G$1,0))</f>
        <v>0.5</v>
      </c>
      <c r="N368" s="5">
        <f>INDEX(products!$A$1:$G$49,MATCH(orders!$D368,products!$A$1:$A$49,0),MATCH(orders!N$1,products!$A$1:$G$1,0))</f>
        <v>7.29</v>
      </c>
      <c r="O368" s="5">
        <f>N368*E368</f>
        <v>43.74</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IF(_xlfn.XLOOKUP(orders!C369,customers!$A$1:$A$1001,customers!$C$1:$C$1001,,0)=0,"No Email",_xlfn.XLOOKUP(orders!C369,customers!$A$1:$A$1001,customers!$C$1:$C$1001,,0))</f>
        <v>No Email</v>
      </c>
      <c r="H369" s="2" t="str">
        <f>_xlfn.XLOOKUP(C369,customers!$A$1:$A$1001,customers!$G$1:$G$1001,,0)</f>
        <v>United States</v>
      </c>
      <c r="I369" t="str">
        <f>INDEX(products!$A$1:$G$49,MATCH(orders!$D369,products!$A$1:$A$49,0),MATCH(orders!I$1,products!$A$1:$G$1,0))</f>
        <v>Lib</v>
      </c>
      <c r="J369" t="str">
        <f t="shared" si="10"/>
        <v>Liberica</v>
      </c>
      <c r="K369" t="str">
        <f>INDEX(products!$A$1:$G$49,MATCH(orders!$D369,products!$A$1:$A$49,0),MATCH(orders!K$1,products!$A$1:$G$1,0))</f>
        <v>M</v>
      </c>
      <c r="L369" t="str">
        <f t="shared" si="11"/>
        <v>Medium</v>
      </c>
      <c r="M369" s="4">
        <f>INDEX(products!$A$1:$G$49,MATCH(orders!$D369,products!$A$1:$A$49,0),MATCH(orders!M$1,products!$A$1:$G$1,0))</f>
        <v>0.2</v>
      </c>
      <c r="N369" s="5">
        <f>INDEX(products!$A$1:$G$49,MATCH(orders!$D369,products!$A$1:$A$49,0),MATCH(orders!N$1,products!$A$1:$G$1,0))</f>
        <v>4.3650000000000002</v>
      </c>
      <c r="O369" s="5">
        <f>N369*E369</f>
        <v>8.73</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IF(_xlfn.XLOOKUP(orders!C370,customers!$A$1:$A$1001,customers!$C$1:$C$1001,,0)=0,"No Email",_xlfn.XLOOKUP(orders!C370,customers!$A$1:$A$1001,customers!$C$1:$C$1001,,0))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 t="shared" si="10"/>
        <v>Excelsa</v>
      </c>
      <c r="K370" t="str">
        <f>INDEX(products!$A$1:$G$49,MATCH(orders!$D370,products!$A$1:$A$49,0),MATCH(orders!K$1,products!$A$1:$G$1,0))</f>
        <v>M</v>
      </c>
      <c r="L370" t="str">
        <f t="shared" si="11"/>
        <v>Medium</v>
      </c>
      <c r="M370" s="4">
        <f>INDEX(products!$A$1:$G$49,MATCH(orders!$D370,products!$A$1:$A$49,0),MATCH(orders!M$1,products!$A$1:$G$1,0))</f>
        <v>2.5</v>
      </c>
      <c r="N370" s="5">
        <f>INDEX(products!$A$1:$G$49,MATCH(orders!$D370,products!$A$1:$A$49,0),MATCH(orders!N$1,products!$A$1:$G$1,0))</f>
        <v>31.624999999999996</v>
      </c>
      <c r="O370" s="5">
        <f>N370*E370</f>
        <v>63.249999999999993</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IF(_xlfn.XLOOKUP(orders!C371,customers!$A$1:$A$1001,customers!$C$1:$C$1001,,0)=0,"No Email",_xlfn.XLOOKUP(orders!C371,customers!$A$1:$A$1001,customers!$C$1:$C$1001,,0))</f>
        <v>No Email</v>
      </c>
      <c r="H371" s="2" t="str">
        <f>_xlfn.XLOOKUP(C371,customers!$A$1:$A$1001,customers!$G$1:$G$1001,,0)</f>
        <v>United States</v>
      </c>
      <c r="I371" t="str">
        <f>INDEX(products!$A$1:$G$49,MATCH(orders!$D371,products!$A$1:$A$49,0),MATCH(orders!I$1,products!$A$1:$G$1,0))</f>
        <v>Exc</v>
      </c>
      <c r="J371" t="str">
        <f t="shared" si="10"/>
        <v>Excelsa</v>
      </c>
      <c r="K371" t="str">
        <f>INDEX(products!$A$1:$G$49,MATCH(orders!$D371,products!$A$1:$A$49,0),MATCH(orders!K$1,products!$A$1:$G$1,0))</f>
        <v>L</v>
      </c>
      <c r="L371" t="str">
        <f t="shared" si="11"/>
        <v>Light</v>
      </c>
      <c r="M371" s="4">
        <f>INDEX(products!$A$1:$G$49,MATCH(orders!$D371,products!$A$1:$A$49,0),MATCH(orders!M$1,products!$A$1:$G$1,0))</f>
        <v>0.5</v>
      </c>
      <c r="N371" s="5">
        <f>INDEX(products!$A$1:$G$49,MATCH(orders!$D371,products!$A$1:$A$49,0),MATCH(orders!N$1,products!$A$1:$G$1,0))</f>
        <v>8.91</v>
      </c>
      <c r="O371" s="5">
        <f>N371*E371</f>
        <v>8.91</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IF(_xlfn.XLOOKUP(orders!C372,customers!$A$1:$A$1001,customers!$C$1:$C$1001,,0)=0,"No Email",_xlfn.XLOOKUP(orders!C372,customers!$A$1:$A$1001,customers!$C$1:$C$1001,,0))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 t="shared" si="10"/>
        <v>Excelsa</v>
      </c>
      <c r="K372" t="str">
        <f>INDEX(products!$A$1:$G$49,MATCH(orders!$D372,products!$A$1:$A$49,0),MATCH(orders!K$1,products!$A$1:$G$1,0))</f>
        <v>D</v>
      </c>
      <c r="L372" t="str">
        <f t="shared" si="11"/>
        <v>Dark</v>
      </c>
      <c r="M372" s="4">
        <f>INDEX(products!$A$1:$G$49,MATCH(orders!$D372,products!$A$1:$A$49,0),MATCH(orders!M$1,products!$A$1:$G$1,0))</f>
        <v>1</v>
      </c>
      <c r="N372" s="5">
        <f>INDEX(products!$A$1:$G$49,MATCH(orders!$D372,products!$A$1:$A$49,0),MATCH(orders!N$1,products!$A$1:$G$1,0))</f>
        <v>12.15</v>
      </c>
      <c r="O372" s="5">
        <f>N372*E372</f>
        <v>24.3</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IF(_xlfn.XLOOKUP(orders!C373,customers!$A$1:$A$1001,customers!$C$1:$C$1001,,0)=0,"No Email",_xlfn.XLOOKUP(orders!C373,customers!$A$1:$A$1001,customers!$C$1:$C$1001,,0))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 t="shared" si="10"/>
        <v>Arabica</v>
      </c>
      <c r="K373" t="str">
        <f>INDEX(products!$A$1:$G$49,MATCH(orders!$D373,products!$A$1:$A$49,0),MATCH(orders!K$1,products!$A$1:$G$1,0))</f>
        <v>L</v>
      </c>
      <c r="L373" t="str">
        <f t="shared" si="11"/>
        <v>Light</v>
      </c>
      <c r="M373" s="4">
        <f>INDEX(products!$A$1:$G$49,MATCH(orders!$D373,products!$A$1:$A$49,0),MATCH(orders!M$1,products!$A$1:$G$1,0))</f>
        <v>0.5</v>
      </c>
      <c r="N373" s="5">
        <f>INDEX(products!$A$1:$G$49,MATCH(orders!$D373,products!$A$1:$A$49,0),MATCH(orders!N$1,products!$A$1:$G$1,0))</f>
        <v>7.77</v>
      </c>
      <c r="O373" s="5">
        <f>N373*E373</f>
        <v>46.62</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IF(_xlfn.XLOOKUP(orders!C374,customers!$A$1:$A$1001,customers!$C$1:$C$1001,,0)=0,"No Email",_xlfn.XLOOKUP(orders!C374,customers!$A$1:$A$1001,customers!$C$1:$C$1001,,0))</f>
        <v>tfarraac@behance.net</v>
      </c>
      <c r="H374" s="2" t="str">
        <f>_xlfn.XLOOKUP(C374,customers!$A$1:$A$1001,customers!$G$1:$G$1001,,0)</f>
        <v>United States</v>
      </c>
      <c r="I374" t="str">
        <f>INDEX(products!$A$1:$G$49,MATCH(orders!$D374,products!$A$1:$A$49,0),MATCH(orders!I$1,products!$A$1:$G$1,0))</f>
        <v>Rob</v>
      </c>
      <c r="J374" t="str">
        <f t="shared" si="10"/>
        <v>Robusta</v>
      </c>
      <c r="K374" t="str">
        <f>INDEX(products!$A$1:$G$49,MATCH(orders!$D374,products!$A$1:$A$49,0),MATCH(orders!K$1,products!$A$1:$G$1,0))</f>
        <v>L</v>
      </c>
      <c r="L374" t="str">
        <f t="shared" si="11"/>
        <v>Light</v>
      </c>
      <c r="M374" s="4">
        <f>INDEX(products!$A$1:$G$49,MATCH(orders!$D374,products!$A$1:$A$49,0),MATCH(orders!M$1,products!$A$1:$G$1,0))</f>
        <v>0.5</v>
      </c>
      <c r="N374" s="5">
        <f>INDEX(products!$A$1:$G$49,MATCH(orders!$D374,products!$A$1:$A$49,0),MATCH(orders!N$1,products!$A$1:$G$1,0))</f>
        <v>7.169999999999999</v>
      </c>
      <c r="O374" s="5">
        <f>N374*E374</f>
        <v>43.019999999999996</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IF(_xlfn.XLOOKUP(orders!C375,customers!$A$1:$A$1001,customers!$C$1:$C$1001,,0)=0,"No Email",_xlfn.XLOOKUP(orders!C375,customers!$A$1:$A$1001,customers!$C$1:$C$1001,,0))</f>
        <v>No Email</v>
      </c>
      <c r="H375" s="2" t="str">
        <f>_xlfn.XLOOKUP(C375,customers!$A$1:$A$1001,customers!$G$1:$G$1001,,0)</f>
        <v>Ireland</v>
      </c>
      <c r="I375" t="str">
        <f>INDEX(products!$A$1:$G$49,MATCH(orders!$D375,products!$A$1:$A$49,0),MATCH(orders!I$1,products!$A$1:$G$1,0))</f>
        <v>Ara</v>
      </c>
      <c r="J375" t="str">
        <f t="shared" si="10"/>
        <v>Arabica</v>
      </c>
      <c r="K375" t="str">
        <f>INDEX(products!$A$1:$G$49,MATCH(orders!$D375,products!$A$1:$A$49,0),MATCH(orders!K$1,products!$A$1:$G$1,0))</f>
        <v>D</v>
      </c>
      <c r="L375" t="str">
        <f t="shared" si="11"/>
        <v>Dark</v>
      </c>
      <c r="M375" s="4">
        <f>INDEX(products!$A$1:$G$49,MATCH(orders!$D375,products!$A$1:$A$49,0),MATCH(orders!M$1,products!$A$1:$G$1,0))</f>
        <v>0.5</v>
      </c>
      <c r="N375" s="5">
        <f>INDEX(products!$A$1:$G$49,MATCH(orders!$D375,products!$A$1:$A$49,0),MATCH(orders!N$1,products!$A$1:$G$1,0))</f>
        <v>5.97</v>
      </c>
      <c r="O375" s="5">
        <f>N375*E375</f>
        <v>17.91</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IF(_xlfn.XLOOKUP(orders!C376,customers!$A$1:$A$1001,customers!$C$1:$C$1001,,0)=0,"No Email",_xlfn.XLOOKUP(orders!C376,customers!$A$1:$A$1001,customers!$C$1:$C$1001,,0))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 t="shared" si="10"/>
        <v>Liberica</v>
      </c>
      <c r="K376" t="str">
        <f>INDEX(products!$A$1:$G$49,MATCH(orders!$D376,products!$A$1:$A$49,0),MATCH(orders!K$1,products!$A$1:$G$1,0))</f>
        <v>L</v>
      </c>
      <c r="L376" t="str">
        <f t="shared" si="11"/>
        <v>Light</v>
      </c>
      <c r="M376" s="4">
        <f>INDEX(products!$A$1:$G$49,MATCH(orders!$D376,products!$A$1:$A$49,0),MATCH(orders!M$1,products!$A$1:$G$1,0))</f>
        <v>0.5</v>
      </c>
      <c r="N376" s="5">
        <f>INDEX(products!$A$1:$G$49,MATCH(orders!$D376,products!$A$1:$A$49,0),MATCH(orders!N$1,products!$A$1:$G$1,0))</f>
        <v>9.51</v>
      </c>
      <c r="O376" s="5">
        <f>N376*E376</f>
        <v>38.04</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IF(_xlfn.XLOOKUP(orders!C377,customers!$A$1:$A$1001,customers!$C$1:$C$1001,,0)=0,"No Email",_xlfn.XLOOKUP(orders!C377,customers!$A$1:$A$1001,customers!$C$1:$C$1001,,0))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 t="shared" si="10"/>
        <v>Arabica</v>
      </c>
      <c r="K377" t="str">
        <f>INDEX(products!$A$1:$G$49,MATCH(orders!$D377,products!$A$1:$A$49,0),MATCH(orders!K$1,products!$A$1:$G$1,0))</f>
        <v>M</v>
      </c>
      <c r="L377" t="str">
        <f t="shared" si="11"/>
        <v>Medium</v>
      </c>
      <c r="M377" s="4">
        <f>INDEX(products!$A$1:$G$49,MATCH(orders!$D377,products!$A$1:$A$49,0),MATCH(orders!M$1,products!$A$1:$G$1,0))</f>
        <v>0.2</v>
      </c>
      <c r="N377" s="5">
        <f>INDEX(products!$A$1:$G$49,MATCH(orders!$D377,products!$A$1:$A$49,0),MATCH(orders!N$1,products!$A$1:$G$1,0))</f>
        <v>3.375</v>
      </c>
      <c r="O377" s="5">
        <f>N377*E377</f>
        <v>6.75</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IF(_xlfn.XLOOKUP(orders!C378,customers!$A$1:$A$1001,customers!$C$1:$C$1001,,0)=0,"No Email",_xlfn.XLOOKUP(orders!C378,customers!$A$1:$A$1001,customers!$C$1:$C$1001,,0))</f>
        <v>jdeag@xrea.com</v>
      </c>
      <c r="H378" s="2" t="str">
        <f>_xlfn.XLOOKUP(C378,customers!$A$1:$A$1001,customers!$G$1:$G$1001,,0)</f>
        <v>United States</v>
      </c>
      <c r="I378" t="str">
        <f>INDEX(products!$A$1:$G$49,MATCH(orders!$D378,products!$A$1:$A$49,0),MATCH(orders!I$1,products!$A$1:$G$1,0))</f>
        <v>Rob</v>
      </c>
      <c r="J378" t="str">
        <f t="shared" si="10"/>
        <v>Robusta</v>
      </c>
      <c r="K378" t="str">
        <f>INDEX(products!$A$1:$G$49,MATCH(orders!$D378,products!$A$1:$A$49,0),MATCH(orders!K$1,products!$A$1:$G$1,0))</f>
        <v>M</v>
      </c>
      <c r="L378" t="str">
        <f t="shared" si="11"/>
        <v>Medium</v>
      </c>
      <c r="M378" s="4">
        <f>INDEX(products!$A$1:$G$49,MATCH(orders!$D378,products!$A$1:$A$49,0),MATCH(orders!M$1,products!$A$1:$G$1,0))</f>
        <v>0.5</v>
      </c>
      <c r="N378" s="5">
        <f>INDEX(products!$A$1:$G$49,MATCH(orders!$D378,products!$A$1:$A$49,0),MATCH(orders!N$1,products!$A$1:$G$1,0))</f>
        <v>5.97</v>
      </c>
      <c r="O378" s="5">
        <f>N378*E378</f>
        <v>5.97</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IF(_xlfn.XLOOKUP(orders!C379,customers!$A$1:$A$1001,customers!$C$1:$C$1001,,0)=0,"No Email",_xlfn.XLOOKUP(orders!C379,customers!$A$1:$A$1001,customers!$C$1:$C$1001,,0))</f>
        <v>vskulletah@tinyurl.com</v>
      </c>
      <c r="H379" s="2" t="str">
        <f>_xlfn.XLOOKUP(C379,customers!$A$1:$A$1001,customers!$G$1:$G$1001,,0)</f>
        <v>Ireland</v>
      </c>
      <c r="I379" t="str">
        <f>INDEX(products!$A$1:$G$49,MATCH(orders!$D379,products!$A$1:$A$49,0),MATCH(orders!I$1,products!$A$1:$G$1,0))</f>
        <v>Rob</v>
      </c>
      <c r="J379" t="str">
        <f t="shared" si="10"/>
        <v>Robusta</v>
      </c>
      <c r="K379" t="str">
        <f>INDEX(products!$A$1:$G$49,MATCH(orders!$D379,products!$A$1:$A$49,0),MATCH(orders!K$1,products!$A$1:$G$1,0))</f>
        <v>D</v>
      </c>
      <c r="L379" t="str">
        <f t="shared" si="11"/>
        <v>Dark</v>
      </c>
      <c r="M379" s="4">
        <f>INDEX(products!$A$1:$G$49,MATCH(orders!$D379,products!$A$1:$A$49,0),MATCH(orders!M$1,products!$A$1:$G$1,0))</f>
        <v>0.2</v>
      </c>
      <c r="N379" s="5">
        <f>INDEX(products!$A$1:$G$49,MATCH(orders!$D379,products!$A$1:$A$49,0),MATCH(orders!N$1,products!$A$1:$G$1,0))</f>
        <v>2.6849999999999996</v>
      </c>
      <c r="O379" s="5">
        <f>N379*E379</f>
        <v>8.0549999999999997</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IF(_xlfn.XLOOKUP(orders!C380,customers!$A$1:$A$1001,customers!$C$1:$C$1001,,0)=0,"No Email",_xlfn.XLOOKUP(orders!C380,customers!$A$1:$A$1001,customers!$C$1:$C$1001,,0))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 t="shared" si="10"/>
        <v>Arabica</v>
      </c>
      <c r="K380" t="str">
        <f>INDEX(products!$A$1:$G$49,MATCH(orders!$D380,products!$A$1:$A$49,0),MATCH(orders!K$1,products!$A$1:$G$1,0))</f>
        <v>L</v>
      </c>
      <c r="L380" t="str">
        <f t="shared" si="11"/>
        <v>Light</v>
      </c>
      <c r="M380" s="4">
        <f>INDEX(products!$A$1:$G$49,MATCH(orders!$D380,products!$A$1:$A$49,0),MATCH(orders!M$1,products!$A$1:$G$1,0))</f>
        <v>0.5</v>
      </c>
      <c r="N380" s="5">
        <f>INDEX(products!$A$1:$G$49,MATCH(orders!$D380,products!$A$1:$A$49,0),MATCH(orders!N$1,products!$A$1:$G$1,0))</f>
        <v>7.77</v>
      </c>
      <c r="O380" s="5">
        <f>N380*E380</f>
        <v>23.31</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IF(_xlfn.XLOOKUP(orders!C381,customers!$A$1:$A$1001,customers!$C$1:$C$1001,,0)=0,"No Email",_xlfn.XLOOKUP(orders!C381,customers!$A$1:$A$1001,customers!$C$1:$C$1001,,0))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 t="shared" si="10"/>
        <v>Robusta</v>
      </c>
      <c r="K381" t="str">
        <f>INDEX(products!$A$1:$G$49,MATCH(orders!$D381,products!$A$1:$A$49,0),MATCH(orders!K$1,products!$A$1:$G$1,0))</f>
        <v>L</v>
      </c>
      <c r="L381" t="str">
        <f t="shared" si="11"/>
        <v>Light</v>
      </c>
      <c r="M381" s="4">
        <f>INDEX(products!$A$1:$G$49,MATCH(orders!$D381,products!$A$1:$A$49,0),MATCH(orders!M$1,products!$A$1:$G$1,0))</f>
        <v>0.5</v>
      </c>
      <c r="N381" s="5">
        <f>INDEX(products!$A$1:$G$49,MATCH(orders!$D381,products!$A$1:$A$49,0),MATCH(orders!N$1,products!$A$1:$G$1,0))</f>
        <v>7.169999999999999</v>
      </c>
      <c r="O381" s="5">
        <f>N381*E381</f>
        <v>43.019999999999996</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IF(_xlfn.XLOOKUP(orders!C382,customers!$A$1:$A$1001,customers!$C$1:$C$1001,,0)=0,"No Email",_xlfn.XLOOKUP(orders!C382,customers!$A$1:$A$1001,customers!$C$1:$C$1001,,0))</f>
        <v>No Email</v>
      </c>
      <c r="H382" s="2" t="str">
        <f>_xlfn.XLOOKUP(C382,customers!$A$1:$A$1001,customers!$G$1:$G$1001,,0)</f>
        <v>United States</v>
      </c>
      <c r="I382" t="str">
        <f>INDEX(products!$A$1:$G$49,MATCH(orders!$D382,products!$A$1:$A$49,0),MATCH(orders!I$1,products!$A$1:$G$1,0))</f>
        <v>Lib</v>
      </c>
      <c r="J382" t="str">
        <f t="shared" si="10"/>
        <v>Liberica</v>
      </c>
      <c r="K382" t="str">
        <f>INDEX(products!$A$1:$G$49,MATCH(orders!$D382,products!$A$1:$A$49,0),MATCH(orders!K$1,products!$A$1:$G$1,0))</f>
        <v>D</v>
      </c>
      <c r="L382" t="str">
        <f t="shared" si="11"/>
        <v>Dark</v>
      </c>
      <c r="M382" s="4">
        <f>INDEX(products!$A$1:$G$49,MATCH(orders!$D382,products!$A$1:$A$49,0),MATCH(orders!M$1,products!$A$1:$G$1,0))</f>
        <v>0.5</v>
      </c>
      <c r="N382" s="5">
        <f>INDEX(products!$A$1:$G$49,MATCH(orders!$D382,products!$A$1:$A$49,0),MATCH(orders!N$1,products!$A$1:$G$1,0))</f>
        <v>7.77</v>
      </c>
      <c r="O382" s="5">
        <f>N382*E382</f>
        <v>23.31</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IF(_xlfn.XLOOKUP(orders!C383,customers!$A$1:$A$1001,customers!$C$1:$C$1001,,0)=0,"No Email",_xlfn.XLOOKUP(orders!C383,customers!$A$1:$A$1001,customers!$C$1:$C$1001,,0))</f>
        <v>pbessal@qq.com</v>
      </c>
      <c r="H383" s="2" t="str">
        <f>_xlfn.XLOOKUP(C383,customers!$A$1:$A$1001,customers!$G$1:$G$1001,,0)</f>
        <v>United States</v>
      </c>
      <c r="I383" t="str">
        <f>INDEX(products!$A$1:$G$49,MATCH(orders!$D383,products!$A$1:$A$49,0),MATCH(orders!I$1,products!$A$1:$G$1,0))</f>
        <v>Ara</v>
      </c>
      <c r="J383" t="str">
        <f t="shared" si="10"/>
        <v>Arabica</v>
      </c>
      <c r="K383" t="str">
        <f>INDEX(products!$A$1:$G$49,MATCH(orders!$D383,products!$A$1:$A$49,0),MATCH(orders!K$1,products!$A$1:$G$1,0))</f>
        <v>D</v>
      </c>
      <c r="L383" t="str">
        <f t="shared" si="11"/>
        <v>Dark</v>
      </c>
      <c r="M383" s="4">
        <f>INDEX(products!$A$1:$G$49,MATCH(orders!$D383,products!$A$1:$A$49,0),MATCH(orders!M$1,products!$A$1:$G$1,0))</f>
        <v>0.2</v>
      </c>
      <c r="N383" s="5">
        <f>INDEX(products!$A$1:$G$49,MATCH(orders!$D383,products!$A$1:$A$49,0),MATCH(orders!N$1,products!$A$1:$G$1,0))</f>
        <v>2.9849999999999999</v>
      </c>
      <c r="O383" s="5">
        <f>N383*E383</f>
        <v>14.924999999999999</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IF(_xlfn.XLOOKUP(orders!C384,customers!$A$1:$A$1001,customers!$C$1:$C$1001,,0)=0,"No Email",_xlfn.XLOOKUP(orders!C384,customers!$A$1:$A$1001,customers!$C$1:$C$1001,,0))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 t="shared" si="10"/>
        <v>Excelsa</v>
      </c>
      <c r="K384" t="str">
        <f>INDEX(products!$A$1:$G$49,MATCH(orders!$D384,products!$A$1:$A$49,0),MATCH(orders!K$1,products!$A$1:$G$1,0))</f>
        <v>D</v>
      </c>
      <c r="L384" t="str">
        <f t="shared" si="11"/>
        <v>Dark</v>
      </c>
      <c r="M384" s="4">
        <f>INDEX(products!$A$1:$G$49,MATCH(orders!$D384,products!$A$1:$A$49,0),MATCH(orders!M$1,products!$A$1:$G$1,0))</f>
        <v>0.5</v>
      </c>
      <c r="N384" s="5">
        <f>INDEX(products!$A$1:$G$49,MATCH(orders!$D384,products!$A$1:$A$49,0),MATCH(orders!N$1,products!$A$1:$G$1,0))</f>
        <v>7.29</v>
      </c>
      <c r="O384" s="5">
        <f>N384*E384</f>
        <v>21.87</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IF(_xlfn.XLOOKUP(orders!C385,customers!$A$1:$A$1001,customers!$C$1:$C$1001,,0)=0,"No Email",_xlfn.XLOOKUP(orders!C385,customers!$A$1:$A$1001,customers!$C$1:$C$1001,,0))</f>
        <v>No Email</v>
      </c>
      <c r="H385" s="2" t="str">
        <f>_xlfn.XLOOKUP(C385,customers!$A$1:$A$1001,customers!$G$1:$G$1001,,0)</f>
        <v>United States</v>
      </c>
      <c r="I385" t="str">
        <f>INDEX(products!$A$1:$G$49,MATCH(orders!$D385,products!$A$1:$A$49,0),MATCH(orders!I$1,products!$A$1:$G$1,0))</f>
        <v>Exc</v>
      </c>
      <c r="J385" t="str">
        <f t="shared" si="10"/>
        <v>Excelsa</v>
      </c>
      <c r="K385" t="str">
        <f>INDEX(products!$A$1:$G$49,MATCH(orders!$D385,products!$A$1:$A$49,0),MATCH(orders!K$1,products!$A$1:$G$1,0))</f>
        <v>L</v>
      </c>
      <c r="L385" t="str">
        <f t="shared" si="11"/>
        <v>Light</v>
      </c>
      <c r="M385" s="4">
        <f>INDEX(products!$A$1:$G$49,MATCH(orders!$D385,products!$A$1:$A$49,0),MATCH(orders!M$1,products!$A$1:$G$1,0))</f>
        <v>0.5</v>
      </c>
      <c r="N385" s="5">
        <f>INDEX(products!$A$1:$G$49,MATCH(orders!$D385,products!$A$1:$A$49,0),MATCH(orders!N$1,products!$A$1:$G$1,0))</f>
        <v>8.91</v>
      </c>
      <c r="O385" s="5">
        <f>N385*E385</f>
        <v>53.46</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IF(_xlfn.XLOOKUP(orders!C386,customers!$A$1:$A$1001,customers!$C$1:$C$1001,,0)=0,"No Email",_xlfn.XLOOKUP(orders!C386,customers!$A$1:$A$1001,customers!$C$1:$C$1001,,0))</f>
        <v>No Email</v>
      </c>
      <c r="H386" s="2" t="str">
        <f>_xlfn.XLOOKUP(C386,customers!$A$1:$A$1001,customers!$G$1:$G$1001,,0)</f>
        <v>United States</v>
      </c>
      <c r="I386" t="str">
        <f>INDEX(products!$A$1:$G$49,MATCH(orders!$D386,products!$A$1:$A$49,0),MATCH(orders!I$1,products!$A$1:$G$1,0))</f>
        <v>Ara</v>
      </c>
      <c r="J386" t="str">
        <f t="shared" si="10"/>
        <v>Arabica</v>
      </c>
      <c r="K386" t="str">
        <f>INDEX(products!$A$1:$G$49,MATCH(orders!$D386,products!$A$1:$A$49,0),MATCH(orders!K$1,products!$A$1:$G$1,0))</f>
        <v>L</v>
      </c>
      <c r="L386" t="str">
        <f t="shared" si="11"/>
        <v>Light</v>
      </c>
      <c r="M386" s="4">
        <f>INDEX(products!$A$1:$G$49,MATCH(orders!$D386,products!$A$1:$A$49,0),MATCH(orders!M$1,products!$A$1:$G$1,0))</f>
        <v>2.5</v>
      </c>
      <c r="N386" s="5">
        <f>INDEX(products!$A$1:$G$49,MATCH(orders!$D386,products!$A$1:$A$49,0),MATCH(orders!N$1,products!$A$1:$G$1,0))</f>
        <v>29.784999999999997</v>
      </c>
      <c r="O386" s="5">
        <f>N386*E386</f>
        <v>119.13999999999999</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IF(_xlfn.XLOOKUP(orders!C387,customers!$A$1:$A$1001,customers!$C$1:$C$1001,,0)=0,"No Email",_xlfn.XLOOKUP(orders!C387,customers!$A$1:$A$1001,customers!$C$1:$C$1001,,0))</f>
        <v>vbaumadierap@google.cn</v>
      </c>
      <c r="H387" s="2" t="str">
        <f>_xlfn.XLOOKUP(C387,customers!$A$1:$A$1001,customers!$G$1:$G$1001,,0)</f>
        <v>United States</v>
      </c>
      <c r="I387" t="str">
        <f>INDEX(products!$A$1:$G$49,MATCH(orders!$D387,products!$A$1:$A$49,0),MATCH(orders!I$1,products!$A$1:$G$1,0))</f>
        <v>Lib</v>
      </c>
      <c r="J387" t="str">
        <f t="shared" ref="J387:J450" si="12">IF(I387="Rob","Robusta",IF(I387="Exc","Excelsa",IF(I387="Ara","Arabica",IF(I387="Lib","Liberica",""))))</f>
        <v>Liberica</v>
      </c>
      <c r="K387" t="str">
        <f>INDEX(products!$A$1:$G$49,MATCH(orders!$D387,products!$A$1:$A$49,0),MATCH(orders!K$1,products!$A$1:$G$1,0))</f>
        <v>M</v>
      </c>
      <c r="L387" t="str">
        <f t="shared" ref="L387:L450" si="13">IF(K387="L","Light",IF(K387="M","Medium",IF(K387="D","Dark","")))</f>
        <v>Medium</v>
      </c>
      <c r="M387" s="4">
        <f>INDEX(products!$A$1:$G$49,MATCH(orders!$D387,products!$A$1:$A$49,0),MATCH(orders!M$1,products!$A$1:$G$1,0))</f>
        <v>0.5</v>
      </c>
      <c r="N387" s="5">
        <f>INDEX(products!$A$1:$G$49,MATCH(orders!$D387,products!$A$1:$A$49,0),MATCH(orders!N$1,products!$A$1:$G$1,0))</f>
        <v>8.73</v>
      </c>
      <c r="O387" s="5">
        <f>N387*E387</f>
        <v>43.650000000000006</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IF(_xlfn.XLOOKUP(orders!C388,customers!$A$1:$A$1001,customers!$C$1:$C$1001,,0)=0,"No Email",_xlfn.XLOOKUP(orders!C388,customers!$A$1:$A$1001,customers!$C$1:$C$1001,,0))</f>
        <v>No Email</v>
      </c>
      <c r="H388" s="2" t="str">
        <f>_xlfn.XLOOKUP(C388,customers!$A$1:$A$1001,customers!$G$1:$G$1001,,0)</f>
        <v>United States</v>
      </c>
      <c r="I388" t="str">
        <f>INDEX(products!$A$1:$G$49,MATCH(orders!$D388,products!$A$1:$A$49,0),MATCH(orders!I$1,products!$A$1:$G$1,0))</f>
        <v>Ara</v>
      </c>
      <c r="J388" t="str">
        <f t="shared" si="12"/>
        <v>Arabica</v>
      </c>
      <c r="K388" t="str">
        <f>INDEX(products!$A$1:$G$49,MATCH(orders!$D388,products!$A$1:$A$49,0),MATCH(orders!K$1,products!$A$1:$G$1,0))</f>
        <v>D</v>
      </c>
      <c r="L388" t="str">
        <f t="shared" si="13"/>
        <v>Dark</v>
      </c>
      <c r="M388" s="4">
        <f>INDEX(products!$A$1:$G$49,MATCH(orders!$D388,products!$A$1:$A$49,0),MATCH(orders!M$1,products!$A$1:$G$1,0))</f>
        <v>0.2</v>
      </c>
      <c r="N388" s="5">
        <f>INDEX(products!$A$1:$G$49,MATCH(orders!$D388,products!$A$1:$A$49,0),MATCH(orders!N$1,products!$A$1:$G$1,0))</f>
        <v>2.9849999999999999</v>
      </c>
      <c r="O388" s="5">
        <f>N388*E388</f>
        <v>17.91</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IF(_xlfn.XLOOKUP(orders!C389,customers!$A$1:$A$1001,customers!$C$1:$C$1001,,0)=0,"No Email",_xlfn.XLOOKUP(orders!C389,customers!$A$1:$A$1001,customers!$C$1:$C$1001,,0))</f>
        <v>sweldsar@wired.com</v>
      </c>
      <c r="H389" s="2" t="str">
        <f>_xlfn.XLOOKUP(C389,customers!$A$1:$A$1001,customers!$G$1:$G$1001,,0)</f>
        <v>United States</v>
      </c>
      <c r="I389" t="str">
        <f>INDEX(products!$A$1:$G$49,MATCH(orders!$D389,products!$A$1:$A$49,0),MATCH(orders!I$1,products!$A$1:$G$1,0))</f>
        <v>Exc</v>
      </c>
      <c r="J389" t="str">
        <f t="shared" si="12"/>
        <v>Excelsa</v>
      </c>
      <c r="K389" t="str">
        <f>INDEX(products!$A$1:$G$49,MATCH(orders!$D389,products!$A$1:$A$49,0),MATCH(orders!K$1,products!$A$1:$G$1,0))</f>
        <v>L</v>
      </c>
      <c r="L389" t="str">
        <f t="shared" si="13"/>
        <v>Light</v>
      </c>
      <c r="M389" s="4">
        <f>INDEX(products!$A$1:$G$49,MATCH(orders!$D389,products!$A$1:$A$49,0),MATCH(orders!M$1,products!$A$1:$G$1,0))</f>
        <v>1</v>
      </c>
      <c r="N389" s="5">
        <f>INDEX(products!$A$1:$G$49,MATCH(orders!$D389,products!$A$1:$A$49,0),MATCH(orders!N$1,products!$A$1:$G$1,0))</f>
        <v>14.85</v>
      </c>
      <c r="O389" s="5">
        <f>N389*E389</f>
        <v>74.25</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IF(_xlfn.XLOOKUP(orders!C390,customers!$A$1:$A$1001,customers!$C$1:$C$1001,,0)=0,"No Email",_xlfn.XLOOKUP(orders!C390,customers!$A$1:$A$1001,customers!$C$1:$C$1001,,0))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 t="shared" si="12"/>
        <v>Liberica</v>
      </c>
      <c r="K390" t="str">
        <f>INDEX(products!$A$1:$G$49,MATCH(orders!$D390,products!$A$1:$A$49,0),MATCH(orders!K$1,products!$A$1:$G$1,0))</f>
        <v>D</v>
      </c>
      <c r="L390" t="str">
        <f t="shared" si="13"/>
        <v>Dark</v>
      </c>
      <c r="M390" s="4">
        <f>INDEX(products!$A$1:$G$49,MATCH(orders!$D390,products!$A$1:$A$49,0),MATCH(orders!M$1,products!$A$1:$G$1,0))</f>
        <v>0.2</v>
      </c>
      <c r="N390" s="5">
        <f>INDEX(products!$A$1:$G$49,MATCH(orders!$D390,products!$A$1:$A$49,0),MATCH(orders!N$1,products!$A$1:$G$1,0))</f>
        <v>3.8849999999999998</v>
      </c>
      <c r="O390" s="5">
        <f>N390*E390</f>
        <v>11.654999999999999</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IF(_xlfn.XLOOKUP(orders!C391,customers!$A$1:$A$1001,customers!$C$1:$C$1001,,0)=0,"No Email",_xlfn.XLOOKUP(orders!C391,customers!$A$1:$A$1001,customers!$C$1:$C$1001,,0))</f>
        <v>ahavickat@nsw.gov.au</v>
      </c>
      <c r="H391" s="2" t="str">
        <f>_xlfn.XLOOKUP(C391,customers!$A$1:$A$1001,customers!$G$1:$G$1001,,0)</f>
        <v>United States</v>
      </c>
      <c r="I391" t="str">
        <f>INDEX(products!$A$1:$G$49,MATCH(orders!$D391,products!$A$1:$A$49,0),MATCH(orders!I$1,products!$A$1:$G$1,0))</f>
        <v>Lib</v>
      </c>
      <c r="J391" t="str">
        <f t="shared" si="12"/>
        <v>Liberica</v>
      </c>
      <c r="K391" t="str">
        <f>INDEX(products!$A$1:$G$49,MATCH(orders!$D391,products!$A$1:$A$49,0),MATCH(orders!K$1,products!$A$1:$G$1,0))</f>
        <v>D</v>
      </c>
      <c r="L391" t="str">
        <f t="shared" si="13"/>
        <v>Dark</v>
      </c>
      <c r="M391" s="4">
        <f>INDEX(products!$A$1:$G$49,MATCH(orders!$D391,products!$A$1:$A$49,0),MATCH(orders!M$1,products!$A$1:$G$1,0))</f>
        <v>0.5</v>
      </c>
      <c r="N391" s="5">
        <f>INDEX(products!$A$1:$G$49,MATCH(orders!$D391,products!$A$1:$A$49,0),MATCH(orders!N$1,products!$A$1:$G$1,0))</f>
        <v>7.77</v>
      </c>
      <c r="O391" s="5">
        <f>N391*E391</f>
        <v>23.31</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IF(_xlfn.XLOOKUP(orders!C392,customers!$A$1:$A$1001,customers!$C$1:$C$1001,,0)=0,"No Email",_xlfn.XLOOKUP(orders!C392,customers!$A$1:$A$1001,customers!$C$1:$C$1001,,0))</f>
        <v>sdivinyau@ask.com</v>
      </c>
      <c r="H392" s="2" t="str">
        <f>_xlfn.XLOOKUP(C392,customers!$A$1:$A$1001,customers!$G$1:$G$1001,,0)</f>
        <v>United States</v>
      </c>
      <c r="I392" t="str">
        <f>INDEX(products!$A$1:$G$49,MATCH(orders!$D392,products!$A$1:$A$49,0),MATCH(orders!I$1,products!$A$1:$G$1,0))</f>
        <v>Exc</v>
      </c>
      <c r="J392" t="str">
        <f t="shared" si="12"/>
        <v>Excelsa</v>
      </c>
      <c r="K392" t="str">
        <f>INDEX(products!$A$1:$G$49,MATCH(orders!$D392,products!$A$1:$A$49,0),MATCH(orders!K$1,products!$A$1:$G$1,0))</f>
        <v>D</v>
      </c>
      <c r="L392" t="str">
        <f t="shared" si="13"/>
        <v>Dark</v>
      </c>
      <c r="M392" s="4">
        <f>INDEX(products!$A$1:$G$49,MATCH(orders!$D392,products!$A$1:$A$49,0),MATCH(orders!M$1,products!$A$1:$G$1,0))</f>
        <v>0.5</v>
      </c>
      <c r="N392" s="5">
        <f>INDEX(products!$A$1:$G$49,MATCH(orders!$D392,products!$A$1:$A$49,0),MATCH(orders!N$1,products!$A$1:$G$1,0))</f>
        <v>7.29</v>
      </c>
      <c r="O392" s="5">
        <f>N392*E392</f>
        <v>14.58</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IF(_xlfn.XLOOKUP(orders!C393,customers!$A$1:$A$1001,customers!$C$1:$C$1001,,0)=0,"No Email",_xlfn.XLOOKUP(orders!C393,customers!$A$1:$A$1001,customers!$C$1:$C$1001,,0))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 t="shared" si="12"/>
        <v>Arabica</v>
      </c>
      <c r="K393" t="str">
        <f>INDEX(products!$A$1:$G$49,MATCH(orders!$D393,products!$A$1:$A$49,0),MATCH(orders!K$1,products!$A$1:$G$1,0))</f>
        <v>M</v>
      </c>
      <c r="L393" t="str">
        <f t="shared" si="13"/>
        <v>Medium</v>
      </c>
      <c r="M393" s="4">
        <f>INDEX(products!$A$1:$G$49,MATCH(orders!$D393,products!$A$1:$A$49,0),MATCH(orders!M$1,products!$A$1:$G$1,0))</f>
        <v>0.5</v>
      </c>
      <c r="N393" s="5">
        <f>INDEX(products!$A$1:$G$49,MATCH(orders!$D393,products!$A$1:$A$49,0),MATCH(orders!N$1,products!$A$1:$G$1,0))</f>
        <v>6.75</v>
      </c>
      <c r="O393" s="5">
        <f>N393*E393</f>
        <v>13.5</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IF(_xlfn.XLOOKUP(orders!C394,customers!$A$1:$A$1001,customers!$C$1:$C$1001,,0)=0,"No Email",_xlfn.XLOOKUP(orders!C394,customers!$A$1:$A$1001,customers!$C$1:$C$1001,,0))</f>
        <v>aiddisonaw@usa.gov</v>
      </c>
      <c r="H394" s="2" t="str">
        <f>_xlfn.XLOOKUP(C394,customers!$A$1:$A$1001,customers!$G$1:$G$1001,,0)</f>
        <v>United States</v>
      </c>
      <c r="I394" t="str">
        <f>INDEX(products!$A$1:$G$49,MATCH(orders!$D394,products!$A$1:$A$49,0),MATCH(orders!I$1,products!$A$1:$G$1,0))</f>
        <v>Exc</v>
      </c>
      <c r="J394" t="str">
        <f t="shared" si="12"/>
        <v>Excelsa</v>
      </c>
      <c r="K394" t="str">
        <f>INDEX(products!$A$1:$G$49,MATCH(orders!$D394,products!$A$1:$A$49,0),MATCH(orders!K$1,products!$A$1:$G$1,0))</f>
        <v>L</v>
      </c>
      <c r="L394" t="str">
        <f t="shared" si="13"/>
        <v>Light</v>
      </c>
      <c r="M394" s="4">
        <f>INDEX(products!$A$1:$G$49,MATCH(orders!$D394,products!$A$1:$A$49,0),MATCH(orders!M$1,products!$A$1:$G$1,0))</f>
        <v>1</v>
      </c>
      <c r="N394" s="5">
        <f>INDEX(products!$A$1:$G$49,MATCH(orders!$D394,products!$A$1:$A$49,0),MATCH(orders!N$1,products!$A$1:$G$1,0))</f>
        <v>14.85</v>
      </c>
      <c r="O394" s="5">
        <f>N394*E394</f>
        <v>89.1</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IF(_xlfn.XLOOKUP(orders!C395,customers!$A$1:$A$1001,customers!$C$1:$C$1001,,0)=0,"No Email",_xlfn.XLOOKUP(orders!C395,customers!$A$1:$A$1001,customers!$C$1:$C$1001,,0))</f>
        <v>aiddisonaw@usa.gov</v>
      </c>
      <c r="H395" s="2" t="str">
        <f>_xlfn.XLOOKUP(C395,customers!$A$1:$A$1001,customers!$G$1:$G$1001,,0)</f>
        <v>United States</v>
      </c>
      <c r="I395" t="str">
        <f>INDEX(products!$A$1:$G$49,MATCH(orders!$D395,products!$A$1:$A$49,0),MATCH(orders!I$1,products!$A$1:$G$1,0))</f>
        <v>Ara</v>
      </c>
      <c r="J395" t="str">
        <f t="shared" si="12"/>
        <v>Arabica</v>
      </c>
      <c r="K395" t="str">
        <f>INDEX(products!$A$1:$G$49,MATCH(orders!$D395,products!$A$1:$A$49,0),MATCH(orders!K$1,products!$A$1:$G$1,0))</f>
        <v>L</v>
      </c>
      <c r="L395" t="str">
        <f t="shared" si="13"/>
        <v>Light</v>
      </c>
      <c r="M395" s="4">
        <f>INDEX(products!$A$1:$G$49,MATCH(orders!$D395,products!$A$1:$A$49,0),MATCH(orders!M$1,products!$A$1:$G$1,0))</f>
        <v>0.2</v>
      </c>
      <c r="N395" s="5">
        <f>INDEX(products!$A$1:$G$49,MATCH(orders!$D395,products!$A$1:$A$49,0),MATCH(orders!N$1,products!$A$1:$G$1,0))</f>
        <v>3.8849999999999998</v>
      </c>
      <c r="O395" s="5">
        <f>N395*E395</f>
        <v>3.8849999999999998</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IF(_xlfn.XLOOKUP(orders!C396,customers!$A$1:$A$1001,customers!$C$1:$C$1001,,0)=0,"No Email",_xlfn.XLOOKUP(orders!C396,customers!$A$1:$A$1001,customers!$C$1:$C$1001,,0))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 t="shared" si="12"/>
        <v>Robusta</v>
      </c>
      <c r="K396" t="str">
        <f>INDEX(products!$A$1:$G$49,MATCH(orders!$D396,products!$A$1:$A$49,0),MATCH(orders!K$1,products!$A$1:$G$1,0))</f>
        <v>L</v>
      </c>
      <c r="L396" t="str">
        <f t="shared" si="13"/>
        <v>Light</v>
      </c>
      <c r="M396" s="4">
        <f>INDEX(products!$A$1:$G$49,MATCH(orders!$D396,products!$A$1:$A$49,0),MATCH(orders!M$1,products!$A$1:$G$1,0))</f>
        <v>2.5</v>
      </c>
      <c r="N396" s="5">
        <f>INDEX(products!$A$1:$G$49,MATCH(orders!$D396,products!$A$1:$A$49,0),MATCH(orders!N$1,products!$A$1:$G$1,0))</f>
        <v>27.484999999999996</v>
      </c>
      <c r="O396" s="5">
        <f>N396*E396</f>
        <v>109.93999999999998</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IF(_xlfn.XLOOKUP(orders!C397,customers!$A$1:$A$1001,customers!$C$1:$C$1001,,0)=0,"No Email",_xlfn.XLOOKUP(orders!C397,customers!$A$1:$A$1001,customers!$C$1:$C$1001,,0))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 t="shared" si="12"/>
        <v>Liberica</v>
      </c>
      <c r="K397" t="str">
        <f>INDEX(products!$A$1:$G$49,MATCH(orders!$D397,products!$A$1:$A$49,0),MATCH(orders!K$1,products!$A$1:$G$1,0))</f>
        <v>D</v>
      </c>
      <c r="L397" t="str">
        <f t="shared" si="13"/>
        <v>Dark</v>
      </c>
      <c r="M397" s="4">
        <f>INDEX(products!$A$1:$G$49,MATCH(orders!$D397,products!$A$1:$A$49,0),MATCH(orders!M$1,products!$A$1:$G$1,0))</f>
        <v>0.5</v>
      </c>
      <c r="N397" s="5">
        <f>INDEX(products!$A$1:$G$49,MATCH(orders!$D397,products!$A$1:$A$49,0),MATCH(orders!N$1,products!$A$1:$G$1,0))</f>
        <v>7.77</v>
      </c>
      <c r="O397" s="5">
        <f>N397*E397</f>
        <v>46.62</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IF(_xlfn.XLOOKUP(orders!C398,customers!$A$1:$A$1001,customers!$C$1:$C$1001,,0)=0,"No Email",_xlfn.XLOOKUP(orders!C398,customers!$A$1:$A$1001,customers!$C$1:$C$1001,,0))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 t="shared" si="12"/>
        <v>Arabica</v>
      </c>
      <c r="K398" t="str">
        <f>INDEX(products!$A$1:$G$49,MATCH(orders!$D398,products!$A$1:$A$49,0),MATCH(orders!K$1,products!$A$1:$G$1,0))</f>
        <v>L</v>
      </c>
      <c r="L398" t="str">
        <f t="shared" si="13"/>
        <v>Light</v>
      </c>
      <c r="M398" s="4">
        <f>INDEX(products!$A$1:$G$49,MATCH(orders!$D398,products!$A$1:$A$49,0),MATCH(orders!M$1,products!$A$1:$G$1,0))</f>
        <v>0.5</v>
      </c>
      <c r="N398" s="5">
        <f>INDEX(products!$A$1:$G$49,MATCH(orders!$D398,products!$A$1:$A$49,0),MATCH(orders!N$1,products!$A$1:$G$1,0))</f>
        <v>7.77</v>
      </c>
      <c r="O398" s="5">
        <f>N398*E398</f>
        <v>38.849999999999994</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IF(_xlfn.XLOOKUP(orders!C399,customers!$A$1:$A$1001,customers!$C$1:$C$1001,,0)=0,"No Email",_xlfn.XLOOKUP(orders!C399,customers!$A$1:$A$1001,customers!$C$1:$C$1001,,0))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 t="shared" si="12"/>
        <v>Liberica</v>
      </c>
      <c r="K399" t="str">
        <f>INDEX(products!$A$1:$G$49,MATCH(orders!$D399,products!$A$1:$A$49,0),MATCH(orders!K$1,products!$A$1:$G$1,0))</f>
        <v>D</v>
      </c>
      <c r="L399" t="str">
        <f t="shared" si="13"/>
        <v>Dark</v>
      </c>
      <c r="M399" s="4">
        <f>INDEX(products!$A$1:$G$49,MATCH(orders!$D399,products!$A$1:$A$49,0),MATCH(orders!M$1,products!$A$1:$G$1,0))</f>
        <v>0.5</v>
      </c>
      <c r="N399" s="5">
        <f>INDEX(products!$A$1:$G$49,MATCH(orders!$D399,products!$A$1:$A$49,0),MATCH(orders!N$1,products!$A$1:$G$1,0))</f>
        <v>7.77</v>
      </c>
      <c r="O399" s="5">
        <f>N399*E399</f>
        <v>31.08</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IF(_xlfn.XLOOKUP(orders!C400,customers!$A$1:$A$1001,customers!$C$1:$C$1001,,0)=0,"No Email",_xlfn.XLOOKUP(orders!C400,customers!$A$1:$A$1001,customers!$C$1:$C$1001,,0))</f>
        <v>gsibrayb2@wsj.com</v>
      </c>
      <c r="H400" s="2" t="str">
        <f>_xlfn.XLOOKUP(C400,customers!$A$1:$A$1001,customers!$G$1:$G$1001,,0)</f>
        <v>United States</v>
      </c>
      <c r="I400" t="str">
        <f>INDEX(products!$A$1:$G$49,MATCH(orders!$D400,products!$A$1:$A$49,0),MATCH(orders!I$1,products!$A$1:$G$1,0))</f>
        <v>Ara</v>
      </c>
      <c r="J400" t="str">
        <f t="shared" si="12"/>
        <v>Arabica</v>
      </c>
      <c r="K400" t="str">
        <f>INDEX(products!$A$1:$G$49,MATCH(orders!$D400,products!$A$1:$A$49,0),MATCH(orders!K$1,products!$A$1:$G$1,0))</f>
        <v>D</v>
      </c>
      <c r="L400" t="str">
        <f t="shared" si="13"/>
        <v>Dark</v>
      </c>
      <c r="M400" s="4">
        <f>INDEX(products!$A$1:$G$49,MATCH(orders!$D400,products!$A$1:$A$49,0),MATCH(orders!M$1,products!$A$1:$G$1,0))</f>
        <v>0.2</v>
      </c>
      <c r="N400" s="5">
        <f>INDEX(products!$A$1:$G$49,MATCH(orders!$D400,products!$A$1:$A$49,0),MATCH(orders!N$1,products!$A$1:$G$1,0))</f>
        <v>2.9849999999999999</v>
      </c>
      <c r="O400" s="5">
        <f>N400*E400</f>
        <v>17.91</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IF(_xlfn.XLOOKUP(orders!C401,customers!$A$1:$A$1001,customers!$C$1:$C$1001,,0)=0,"No Email",_xlfn.XLOOKUP(orders!C401,customers!$A$1:$A$1001,customers!$C$1:$C$1001,,0))</f>
        <v>ihotchkinb3@mit.edu</v>
      </c>
      <c r="H401" s="2" t="str">
        <f>_xlfn.XLOOKUP(C401,customers!$A$1:$A$1001,customers!$G$1:$G$1001,,0)</f>
        <v>United Kingdom</v>
      </c>
      <c r="I401" t="str">
        <f>INDEX(products!$A$1:$G$49,MATCH(orders!$D401,products!$A$1:$A$49,0),MATCH(orders!I$1,products!$A$1:$G$1,0))</f>
        <v>Exc</v>
      </c>
      <c r="J401" t="str">
        <f t="shared" si="12"/>
        <v>Excelsa</v>
      </c>
      <c r="K401" t="str">
        <f>INDEX(products!$A$1:$G$49,MATCH(orders!$D401,products!$A$1:$A$49,0),MATCH(orders!K$1,products!$A$1:$G$1,0))</f>
        <v>D</v>
      </c>
      <c r="L401" t="str">
        <f t="shared" si="13"/>
        <v>Dark</v>
      </c>
      <c r="M401" s="4">
        <f>INDEX(products!$A$1:$G$49,MATCH(orders!$D401,products!$A$1:$A$49,0),MATCH(orders!M$1,products!$A$1:$G$1,0))</f>
        <v>2.5</v>
      </c>
      <c r="N401" s="5">
        <f>INDEX(products!$A$1:$G$49,MATCH(orders!$D401,products!$A$1:$A$49,0),MATCH(orders!N$1,products!$A$1:$G$1,0))</f>
        <v>27.945</v>
      </c>
      <c r="O401" s="5">
        <f>N401*E401</f>
        <v>167.67000000000002</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IF(_xlfn.XLOOKUP(orders!C402,customers!$A$1:$A$1001,customers!$C$1:$C$1001,,0)=0,"No Email",_xlfn.XLOOKUP(orders!C402,customers!$A$1:$A$1001,customers!$C$1:$C$1001,,0))</f>
        <v>nbroadberrieb4@gnu.org</v>
      </c>
      <c r="H402" s="2" t="str">
        <f>_xlfn.XLOOKUP(C402,customers!$A$1:$A$1001,customers!$G$1:$G$1001,,0)</f>
        <v>United States</v>
      </c>
      <c r="I402" t="str">
        <f>INDEX(products!$A$1:$G$49,MATCH(orders!$D402,products!$A$1:$A$49,0),MATCH(orders!I$1,products!$A$1:$G$1,0))</f>
        <v>Lib</v>
      </c>
      <c r="J402" t="str">
        <f t="shared" si="12"/>
        <v>Liberica</v>
      </c>
      <c r="K402" t="str">
        <f>INDEX(products!$A$1:$G$49,MATCH(orders!$D402,products!$A$1:$A$49,0),MATCH(orders!K$1,products!$A$1:$G$1,0))</f>
        <v>L</v>
      </c>
      <c r="L402" t="str">
        <f t="shared" si="13"/>
        <v>Light</v>
      </c>
      <c r="M402" s="4">
        <f>INDEX(products!$A$1:$G$49,MATCH(orders!$D402,products!$A$1:$A$49,0),MATCH(orders!M$1,products!$A$1:$G$1,0))</f>
        <v>1</v>
      </c>
      <c r="N402" s="5">
        <f>INDEX(products!$A$1:$G$49,MATCH(orders!$D402,products!$A$1:$A$49,0),MATCH(orders!N$1,products!$A$1:$G$1,0))</f>
        <v>15.85</v>
      </c>
      <c r="O402" s="5">
        <f>N402*E402</f>
        <v>63.4</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IF(_xlfn.XLOOKUP(orders!C403,customers!$A$1:$A$1001,customers!$C$1:$C$1001,,0)=0,"No Email",_xlfn.XLOOKUP(orders!C403,customers!$A$1:$A$1001,customers!$C$1:$C$1001,,0))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 t="shared" si="12"/>
        <v>Liberica</v>
      </c>
      <c r="K403" t="str">
        <f>INDEX(products!$A$1:$G$49,MATCH(orders!$D403,products!$A$1:$A$49,0),MATCH(orders!K$1,products!$A$1:$G$1,0))</f>
        <v>M</v>
      </c>
      <c r="L403" t="str">
        <f t="shared" si="13"/>
        <v>Medium</v>
      </c>
      <c r="M403" s="4">
        <f>INDEX(products!$A$1:$G$49,MATCH(orders!$D403,products!$A$1:$A$49,0),MATCH(orders!M$1,products!$A$1:$G$1,0))</f>
        <v>0.2</v>
      </c>
      <c r="N403" s="5">
        <f>INDEX(products!$A$1:$G$49,MATCH(orders!$D403,products!$A$1:$A$49,0),MATCH(orders!N$1,products!$A$1:$G$1,0))</f>
        <v>4.3650000000000002</v>
      </c>
      <c r="O403" s="5">
        <f>N403*E403</f>
        <v>8.73</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IF(_xlfn.XLOOKUP(orders!C404,customers!$A$1:$A$1001,customers!$C$1:$C$1001,,0)=0,"No Email",_xlfn.XLOOKUP(orders!C404,customers!$A$1:$A$1001,customers!$C$1:$C$1001,,0))</f>
        <v>gcroysdaleb6@nih.gov</v>
      </c>
      <c r="H404" s="2" t="str">
        <f>_xlfn.XLOOKUP(C404,customers!$A$1:$A$1001,customers!$G$1:$G$1001,,0)</f>
        <v>United States</v>
      </c>
      <c r="I404" t="str">
        <f>INDEX(products!$A$1:$G$49,MATCH(orders!$D404,products!$A$1:$A$49,0),MATCH(orders!I$1,products!$A$1:$G$1,0))</f>
        <v>Rob</v>
      </c>
      <c r="J404" t="str">
        <f t="shared" si="12"/>
        <v>Robusta</v>
      </c>
      <c r="K404" t="str">
        <f>INDEX(products!$A$1:$G$49,MATCH(orders!$D404,products!$A$1:$A$49,0),MATCH(orders!K$1,products!$A$1:$G$1,0))</f>
        <v>D</v>
      </c>
      <c r="L404" t="str">
        <f t="shared" si="13"/>
        <v>Dark</v>
      </c>
      <c r="M404" s="4">
        <f>INDEX(products!$A$1:$G$49,MATCH(orders!$D404,products!$A$1:$A$49,0),MATCH(orders!M$1,products!$A$1:$G$1,0))</f>
        <v>1</v>
      </c>
      <c r="N404" s="5">
        <f>INDEX(products!$A$1:$G$49,MATCH(orders!$D404,products!$A$1:$A$49,0),MATCH(orders!N$1,products!$A$1:$G$1,0))</f>
        <v>8.9499999999999993</v>
      </c>
      <c r="O404" s="5">
        <f>N404*E404</f>
        <v>26.849999999999998</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IF(_xlfn.XLOOKUP(orders!C405,customers!$A$1:$A$1001,customers!$C$1:$C$1001,,0)=0,"No Email",_xlfn.XLOOKUP(orders!C405,customers!$A$1:$A$1001,customers!$C$1:$C$1001,,0))</f>
        <v>bgozzettb7@github.com</v>
      </c>
      <c r="H405" s="2" t="str">
        <f>_xlfn.XLOOKUP(C405,customers!$A$1:$A$1001,customers!$G$1:$G$1001,,0)</f>
        <v>United States</v>
      </c>
      <c r="I405" t="str">
        <f>INDEX(products!$A$1:$G$49,MATCH(orders!$D405,products!$A$1:$A$49,0),MATCH(orders!I$1,products!$A$1:$G$1,0))</f>
        <v>Lib</v>
      </c>
      <c r="J405" t="str">
        <f t="shared" si="12"/>
        <v>Liberica</v>
      </c>
      <c r="K405" t="str">
        <f>INDEX(products!$A$1:$G$49,MATCH(orders!$D405,products!$A$1:$A$49,0),MATCH(orders!K$1,products!$A$1:$G$1,0))</f>
        <v>L</v>
      </c>
      <c r="L405" t="str">
        <f t="shared" si="13"/>
        <v>Light</v>
      </c>
      <c r="M405" s="4">
        <f>INDEX(products!$A$1:$G$49,MATCH(orders!$D405,products!$A$1:$A$49,0),MATCH(orders!M$1,products!$A$1:$G$1,0))</f>
        <v>0.2</v>
      </c>
      <c r="N405" s="5">
        <f>INDEX(products!$A$1:$G$49,MATCH(orders!$D405,products!$A$1:$A$49,0),MATCH(orders!N$1,products!$A$1:$G$1,0))</f>
        <v>4.7549999999999999</v>
      </c>
      <c r="O405" s="5">
        <f>N405*E405</f>
        <v>9.51</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IF(_xlfn.XLOOKUP(orders!C406,customers!$A$1:$A$1001,customers!$C$1:$C$1001,,0)=0,"No Email",_xlfn.XLOOKUP(orders!C406,customers!$A$1:$A$1001,customers!$C$1:$C$1001,,0))</f>
        <v>tcraggsb8@house.gov</v>
      </c>
      <c r="H406" s="2" t="str">
        <f>_xlfn.XLOOKUP(C406,customers!$A$1:$A$1001,customers!$G$1:$G$1001,,0)</f>
        <v>Ireland</v>
      </c>
      <c r="I406" t="str">
        <f>INDEX(products!$A$1:$G$49,MATCH(orders!$D406,products!$A$1:$A$49,0),MATCH(orders!I$1,products!$A$1:$G$1,0))</f>
        <v>Ara</v>
      </c>
      <c r="J406" t="str">
        <f t="shared" si="12"/>
        <v>Arabica</v>
      </c>
      <c r="K406" t="str">
        <f>INDEX(products!$A$1:$G$49,MATCH(orders!$D406,products!$A$1:$A$49,0),MATCH(orders!K$1,products!$A$1:$G$1,0))</f>
        <v>D</v>
      </c>
      <c r="L406" t="str">
        <f t="shared" si="13"/>
        <v>Dark</v>
      </c>
      <c r="M406" s="4">
        <f>INDEX(products!$A$1:$G$49,MATCH(orders!$D406,products!$A$1:$A$49,0),MATCH(orders!M$1,products!$A$1:$G$1,0))</f>
        <v>1</v>
      </c>
      <c r="N406" s="5">
        <f>INDEX(products!$A$1:$G$49,MATCH(orders!$D406,products!$A$1:$A$49,0),MATCH(orders!N$1,products!$A$1:$G$1,0))</f>
        <v>9.9499999999999993</v>
      </c>
      <c r="O406" s="5">
        <f>N406*E406</f>
        <v>39.799999999999997</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IF(_xlfn.XLOOKUP(orders!C407,customers!$A$1:$A$1001,customers!$C$1:$C$1001,,0)=0,"No Email",_xlfn.XLOOKUP(orders!C407,customers!$A$1:$A$1001,customers!$C$1:$C$1001,,0))</f>
        <v>lcullrfordb9@xing.com</v>
      </c>
      <c r="H407" s="2" t="str">
        <f>_xlfn.XLOOKUP(C407,customers!$A$1:$A$1001,customers!$G$1:$G$1001,,0)</f>
        <v>United States</v>
      </c>
      <c r="I407" t="str">
        <f>INDEX(products!$A$1:$G$49,MATCH(orders!$D407,products!$A$1:$A$49,0),MATCH(orders!I$1,products!$A$1:$G$1,0))</f>
        <v>Exc</v>
      </c>
      <c r="J407" t="str">
        <f t="shared" si="12"/>
        <v>Excelsa</v>
      </c>
      <c r="K407" t="str">
        <f>INDEX(products!$A$1:$G$49,MATCH(orders!$D407,products!$A$1:$A$49,0),MATCH(orders!K$1,products!$A$1:$G$1,0))</f>
        <v>M</v>
      </c>
      <c r="L407" t="str">
        <f t="shared" si="13"/>
        <v>Medium</v>
      </c>
      <c r="M407" s="4">
        <f>INDEX(products!$A$1:$G$49,MATCH(orders!$D407,products!$A$1:$A$49,0),MATCH(orders!M$1,products!$A$1:$G$1,0))</f>
        <v>0.5</v>
      </c>
      <c r="N407" s="5">
        <f>INDEX(products!$A$1:$G$49,MATCH(orders!$D407,products!$A$1:$A$49,0),MATCH(orders!N$1,products!$A$1:$G$1,0))</f>
        <v>8.25</v>
      </c>
      <c r="O407" s="5">
        <f>N407*E407</f>
        <v>24.75</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IF(_xlfn.XLOOKUP(orders!C408,customers!$A$1:$A$1001,customers!$C$1:$C$1001,,0)=0,"No Email",_xlfn.XLOOKUP(orders!C408,customers!$A$1:$A$1001,customers!$C$1:$C$1001,,0))</f>
        <v>arizonba@xing.com</v>
      </c>
      <c r="H408" s="2" t="str">
        <f>_xlfn.XLOOKUP(C408,customers!$A$1:$A$1001,customers!$G$1:$G$1001,,0)</f>
        <v>United States</v>
      </c>
      <c r="I408" t="str">
        <f>INDEX(products!$A$1:$G$49,MATCH(orders!$D408,products!$A$1:$A$49,0),MATCH(orders!I$1,products!$A$1:$G$1,0))</f>
        <v>Exc</v>
      </c>
      <c r="J408" t="str">
        <f t="shared" si="12"/>
        <v>Excelsa</v>
      </c>
      <c r="K408" t="str">
        <f>INDEX(products!$A$1:$G$49,MATCH(orders!$D408,products!$A$1:$A$49,0),MATCH(orders!K$1,products!$A$1:$G$1,0))</f>
        <v>M</v>
      </c>
      <c r="L408" t="str">
        <f t="shared" si="13"/>
        <v>Medium</v>
      </c>
      <c r="M408" s="4">
        <f>INDEX(products!$A$1:$G$49,MATCH(orders!$D408,products!$A$1:$A$49,0),MATCH(orders!M$1,products!$A$1:$G$1,0))</f>
        <v>1</v>
      </c>
      <c r="N408" s="5">
        <f>INDEX(products!$A$1:$G$49,MATCH(orders!$D408,products!$A$1:$A$49,0),MATCH(orders!N$1,products!$A$1:$G$1,0))</f>
        <v>13.75</v>
      </c>
      <c r="O408" s="5">
        <f>N408*E408</f>
        <v>68.75</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IF(_xlfn.XLOOKUP(orders!C409,customers!$A$1:$A$1001,customers!$C$1:$C$1001,,0)=0,"No Email",_xlfn.XLOOKUP(orders!C409,customers!$A$1:$A$1001,customers!$C$1:$C$1001,,0))</f>
        <v>No Email</v>
      </c>
      <c r="H409" s="2" t="str">
        <f>_xlfn.XLOOKUP(C409,customers!$A$1:$A$1001,customers!$G$1:$G$1001,,0)</f>
        <v>Ireland</v>
      </c>
      <c r="I409" t="str">
        <f>INDEX(products!$A$1:$G$49,MATCH(orders!$D409,products!$A$1:$A$49,0),MATCH(orders!I$1,products!$A$1:$G$1,0))</f>
        <v>Exc</v>
      </c>
      <c r="J409" t="str">
        <f t="shared" si="12"/>
        <v>Excelsa</v>
      </c>
      <c r="K409" t="str">
        <f>INDEX(products!$A$1:$G$49,MATCH(orders!$D409,products!$A$1:$A$49,0),MATCH(orders!K$1,products!$A$1:$G$1,0))</f>
        <v>M</v>
      </c>
      <c r="L409" t="str">
        <f t="shared" si="13"/>
        <v>Medium</v>
      </c>
      <c r="M409" s="4">
        <f>INDEX(products!$A$1:$G$49,MATCH(orders!$D409,products!$A$1:$A$49,0),MATCH(orders!M$1,products!$A$1:$G$1,0))</f>
        <v>0.5</v>
      </c>
      <c r="N409" s="5">
        <f>INDEX(products!$A$1:$G$49,MATCH(orders!$D409,products!$A$1:$A$49,0),MATCH(orders!N$1,products!$A$1:$G$1,0))</f>
        <v>8.25</v>
      </c>
      <c r="O409" s="5">
        <f>N409*E409</f>
        <v>49.5</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IF(_xlfn.XLOOKUP(orders!C410,customers!$A$1:$A$1001,customers!$C$1:$C$1001,,0)=0,"No Email",_xlfn.XLOOKUP(orders!C410,customers!$A$1:$A$1001,customers!$C$1:$C$1001,,0))</f>
        <v>fmiellbc@spiegel.de</v>
      </c>
      <c r="H410" s="2" t="str">
        <f>_xlfn.XLOOKUP(C410,customers!$A$1:$A$1001,customers!$G$1:$G$1001,,0)</f>
        <v>United States</v>
      </c>
      <c r="I410" t="str">
        <f>INDEX(products!$A$1:$G$49,MATCH(orders!$D410,products!$A$1:$A$49,0),MATCH(orders!I$1,products!$A$1:$G$1,0))</f>
        <v>Ara</v>
      </c>
      <c r="J410" t="str">
        <f t="shared" si="12"/>
        <v>Arabica</v>
      </c>
      <c r="K410" t="str">
        <f>INDEX(products!$A$1:$G$49,MATCH(orders!$D410,products!$A$1:$A$49,0),MATCH(orders!K$1,products!$A$1:$G$1,0))</f>
        <v>M</v>
      </c>
      <c r="L410" t="str">
        <f t="shared" si="13"/>
        <v>Medium</v>
      </c>
      <c r="M410" s="4">
        <f>INDEX(products!$A$1:$G$49,MATCH(orders!$D410,products!$A$1:$A$49,0),MATCH(orders!M$1,products!$A$1:$G$1,0))</f>
        <v>2.5</v>
      </c>
      <c r="N410" s="5">
        <f>INDEX(products!$A$1:$G$49,MATCH(orders!$D410,products!$A$1:$A$49,0),MATCH(orders!N$1,products!$A$1:$G$1,0))</f>
        <v>25.874999999999996</v>
      </c>
      <c r="O410" s="5">
        <f>N410*E410</f>
        <v>51.749999999999993</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IF(_xlfn.XLOOKUP(orders!C411,customers!$A$1:$A$1001,customers!$C$1:$C$1001,,0)=0,"No Email",_xlfn.XLOOKUP(orders!C411,customers!$A$1:$A$1001,customers!$C$1:$C$1001,,0))</f>
        <v>No Email</v>
      </c>
      <c r="H411" s="2" t="str">
        <f>_xlfn.XLOOKUP(C411,customers!$A$1:$A$1001,customers!$G$1:$G$1001,,0)</f>
        <v>Ireland</v>
      </c>
      <c r="I411" t="str">
        <f>INDEX(products!$A$1:$G$49,MATCH(orders!$D411,products!$A$1:$A$49,0),MATCH(orders!I$1,products!$A$1:$G$1,0))</f>
        <v>Lib</v>
      </c>
      <c r="J411" t="str">
        <f t="shared" si="12"/>
        <v>Liberica</v>
      </c>
      <c r="K411" t="str">
        <f>INDEX(products!$A$1:$G$49,MATCH(orders!$D411,products!$A$1:$A$49,0),MATCH(orders!K$1,products!$A$1:$G$1,0))</f>
        <v>L</v>
      </c>
      <c r="L411" t="str">
        <f t="shared" si="13"/>
        <v>Light</v>
      </c>
      <c r="M411" s="4">
        <f>INDEX(products!$A$1:$G$49,MATCH(orders!$D411,products!$A$1:$A$49,0),MATCH(orders!M$1,products!$A$1:$G$1,0))</f>
        <v>1</v>
      </c>
      <c r="N411" s="5">
        <f>INDEX(products!$A$1:$G$49,MATCH(orders!$D411,products!$A$1:$A$49,0),MATCH(orders!N$1,products!$A$1:$G$1,0))</f>
        <v>15.85</v>
      </c>
      <c r="O411" s="5">
        <f>N411*E411</f>
        <v>47.55</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IF(_xlfn.XLOOKUP(orders!C412,customers!$A$1:$A$1001,customers!$C$1:$C$1001,,0)=0,"No Email",_xlfn.XLOOKUP(orders!C412,customers!$A$1:$A$1001,customers!$C$1:$C$1001,,0))</f>
        <v>No Email</v>
      </c>
      <c r="H412" s="2" t="str">
        <f>_xlfn.XLOOKUP(C412,customers!$A$1:$A$1001,customers!$G$1:$G$1001,,0)</f>
        <v>United States</v>
      </c>
      <c r="I412" t="str">
        <f>INDEX(products!$A$1:$G$49,MATCH(orders!$D412,products!$A$1:$A$49,0),MATCH(orders!I$1,products!$A$1:$G$1,0))</f>
        <v>Ara</v>
      </c>
      <c r="J412" t="str">
        <f t="shared" si="12"/>
        <v>Arabica</v>
      </c>
      <c r="K412" t="str">
        <f>INDEX(products!$A$1:$G$49,MATCH(orders!$D412,products!$A$1:$A$49,0),MATCH(orders!K$1,products!$A$1:$G$1,0))</f>
        <v>L</v>
      </c>
      <c r="L412" t="str">
        <f t="shared" si="13"/>
        <v>Light</v>
      </c>
      <c r="M412" s="4">
        <f>INDEX(products!$A$1:$G$49,MATCH(orders!$D412,products!$A$1:$A$49,0),MATCH(orders!M$1,products!$A$1:$G$1,0))</f>
        <v>0.2</v>
      </c>
      <c r="N412" s="5">
        <f>INDEX(products!$A$1:$G$49,MATCH(orders!$D412,products!$A$1:$A$49,0),MATCH(orders!N$1,products!$A$1:$G$1,0))</f>
        <v>3.8849999999999998</v>
      </c>
      <c r="O412" s="5">
        <f>N412*E412</f>
        <v>15.54</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IF(_xlfn.XLOOKUP(orders!C413,customers!$A$1:$A$1001,customers!$C$1:$C$1001,,0)=0,"No Email",_xlfn.XLOOKUP(orders!C413,customers!$A$1:$A$1001,customers!$C$1:$C$1001,,0))</f>
        <v>No Email</v>
      </c>
      <c r="H413" s="2" t="str">
        <f>_xlfn.XLOOKUP(C413,customers!$A$1:$A$1001,customers!$G$1:$G$1001,,0)</f>
        <v>United States</v>
      </c>
      <c r="I413" t="str">
        <f>INDEX(products!$A$1:$G$49,MATCH(orders!$D413,products!$A$1:$A$49,0),MATCH(orders!I$1,products!$A$1:$G$1,0))</f>
        <v>Lib</v>
      </c>
      <c r="J413" t="str">
        <f t="shared" si="12"/>
        <v>Liberica</v>
      </c>
      <c r="K413" t="str">
        <f>INDEX(products!$A$1:$G$49,MATCH(orders!$D413,products!$A$1:$A$49,0),MATCH(orders!K$1,products!$A$1:$G$1,0))</f>
        <v>M</v>
      </c>
      <c r="L413" t="str">
        <f t="shared" si="13"/>
        <v>Medium</v>
      </c>
      <c r="M413" s="4">
        <f>INDEX(products!$A$1:$G$49,MATCH(orders!$D413,products!$A$1:$A$49,0),MATCH(orders!M$1,products!$A$1:$G$1,0))</f>
        <v>1</v>
      </c>
      <c r="N413" s="5">
        <f>INDEX(products!$A$1:$G$49,MATCH(orders!$D413,products!$A$1:$A$49,0),MATCH(orders!N$1,products!$A$1:$G$1,0))</f>
        <v>14.55</v>
      </c>
      <c r="O413" s="5">
        <f>N413*E413</f>
        <v>87.300000000000011</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IF(_xlfn.XLOOKUP(orders!C414,customers!$A$1:$A$1001,customers!$C$1:$C$1001,,0)=0,"No Email",_xlfn.XLOOKUP(orders!C414,customers!$A$1:$A$1001,customers!$C$1:$C$1001,,0))</f>
        <v>No Email</v>
      </c>
      <c r="H414" s="2" t="str">
        <f>_xlfn.XLOOKUP(C414,customers!$A$1:$A$1001,customers!$G$1:$G$1001,,0)</f>
        <v>United States</v>
      </c>
      <c r="I414" t="str">
        <f>INDEX(products!$A$1:$G$49,MATCH(orders!$D414,products!$A$1:$A$49,0),MATCH(orders!I$1,products!$A$1:$G$1,0))</f>
        <v>Ara</v>
      </c>
      <c r="J414" t="str">
        <f t="shared" si="12"/>
        <v>Arabica</v>
      </c>
      <c r="K414" t="str">
        <f>INDEX(products!$A$1:$G$49,MATCH(orders!$D414,products!$A$1:$A$49,0),MATCH(orders!K$1,products!$A$1:$G$1,0))</f>
        <v>M</v>
      </c>
      <c r="L414" t="str">
        <f t="shared" si="13"/>
        <v>Medium</v>
      </c>
      <c r="M414" s="4">
        <f>INDEX(products!$A$1:$G$49,MATCH(orders!$D414,products!$A$1:$A$49,0),MATCH(orders!M$1,products!$A$1:$G$1,0))</f>
        <v>1</v>
      </c>
      <c r="N414" s="5">
        <f>INDEX(products!$A$1:$G$49,MATCH(orders!$D414,products!$A$1:$A$49,0),MATCH(orders!N$1,products!$A$1:$G$1,0))</f>
        <v>11.25</v>
      </c>
      <c r="O414" s="5">
        <f>N414*E414</f>
        <v>56.25</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IF(_xlfn.XLOOKUP(orders!C415,customers!$A$1:$A$1001,customers!$C$1:$C$1001,,0)=0,"No Email",_xlfn.XLOOKUP(orders!C415,customers!$A$1:$A$1001,customers!$C$1:$C$1001,,0))</f>
        <v>wspringallbh@jugem.jp</v>
      </c>
      <c r="H415" s="2" t="str">
        <f>_xlfn.XLOOKUP(C415,customers!$A$1:$A$1001,customers!$G$1:$G$1001,,0)</f>
        <v>United States</v>
      </c>
      <c r="I415" t="str">
        <f>INDEX(products!$A$1:$G$49,MATCH(orders!$D415,products!$A$1:$A$49,0),MATCH(orders!I$1,products!$A$1:$G$1,0))</f>
        <v>Lib</v>
      </c>
      <c r="J415" t="str">
        <f t="shared" si="12"/>
        <v>Liberica</v>
      </c>
      <c r="K415" t="str">
        <f>INDEX(products!$A$1:$G$49,MATCH(orders!$D415,products!$A$1:$A$49,0),MATCH(orders!K$1,products!$A$1:$G$1,0))</f>
        <v>L</v>
      </c>
      <c r="L415" t="str">
        <f t="shared" si="13"/>
        <v>Light</v>
      </c>
      <c r="M415" s="4">
        <f>INDEX(products!$A$1:$G$49,MATCH(orders!$D415,products!$A$1:$A$49,0),MATCH(orders!M$1,products!$A$1:$G$1,0))</f>
        <v>2.5</v>
      </c>
      <c r="N415" s="5">
        <f>INDEX(products!$A$1:$G$49,MATCH(orders!$D415,products!$A$1:$A$49,0),MATCH(orders!N$1,products!$A$1:$G$1,0))</f>
        <v>36.454999999999998</v>
      </c>
      <c r="O415" s="5">
        <f>N415*E415</f>
        <v>36.454999999999998</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IF(_xlfn.XLOOKUP(orders!C416,customers!$A$1:$A$1001,customers!$C$1:$C$1001,,0)=0,"No Email",_xlfn.XLOOKUP(orders!C416,customers!$A$1:$A$1001,customers!$C$1:$C$1001,,0))</f>
        <v>No Email</v>
      </c>
      <c r="H416" s="2" t="str">
        <f>_xlfn.XLOOKUP(C416,customers!$A$1:$A$1001,customers!$G$1:$G$1001,,0)</f>
        <v>United States</v>
      </c>
      <c r="I416" t="str">
        <f>INDEX(products!$A$1:$G$49,MATCH(orders!$D416,products!$A$1:$A$49,0),MATCH(orders!I$1,products!$A$1:$G$1,0))</f>
        <v>Rob</v>
      </c>
      <c r="J416" t="str">
        <f t="shared" si="12"/>
        <v>Robusta</v>
      </c>
      <c r="K416" t="str">
        <f>INDEX(products!$A$1:$G$49,MATCH(orders!$D416,products!$A$1:$A$49,0),MATCH(orders!K$1,products!$A$1:$G$1,0))</f>
        <v>L</v>
      </c>
      <c r="L416" t="str">
        <f t="shared" si="13"/>
        <v>Light</v>
      </c>
      <c r="M416" s="4">
        <f>INDEX(products!$A$1:$G$49,MATCH(orders!$D416,products!$A$1:$A$49,0),MATCH(orders!M$1,products!$A$1:$G$1,0))</f>
        <v>0.2</v>
      </c>
      <c r="N416" s="5">
        <f>INDEX(products!$A$1:$G$49,MATCH(orders!$D416,products!$A$1:$A$49,0),MATCH(orders!N$1,products!$A$1:$G$1,0))</f>
        <v>3.5849999999999995</v>
      </c>
      <c r="O416" s="5">
        <f>N416*E416</f>
        <v>10.754999999999999</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IF(_xlfn.XLOOKUP(orders!C417,customers!$A$1:$A$1001,customers!$C$1:$C$1001,,0)=0,"No Email",_xlfn.XLOOKUP(orders!C417,customers!$A$1:$A$1001,customers!$C$1:$C$1001,,0))</f>
        <v>ghawkyensbj@census.gov</v>
      </c>
      <c r="H417" s="2" t="str">
        <f>_xlfn.XLOOKUP(C417,customers!$A$1:$A$1001,customers!$G$1:$G$1001,,0)</f>
        <v>United States</v>
      </c>
      <c r="I417" t="str">
        <f>INDEX(products!$A$1:$G$49,MATCH(orders!$D417,products!$A$1:$A$49,0),MATCH(orders!I$1,products!$A$1:$G$1,0))</f>
        <v>Rob</v>
      </c>
      <c r="J417" t="str">
        <f t="shared" si="12"/>
        <v>Robusta</v>
      </c>
      <c r="K417" t="str">
        <f>INDEX(products!$A$1:$G$49,MATCH(orders!$D417,products!$A$1:$A$49,0),MATCH(orders!K$1,products!$A$1:$G$1,0))</f>
        <v>M</v>
      </c>
      <c r="L417" t="str">
        <f t="shared" si="13"/>
        <v>Medium</v>
      </c>
      <c r="M417" s="4">
        <f>INDEX(products!$A$1:$G$49,MATCH(orders!$D417,products!$A$1:$A$49,0),MATCH(orders!M$1,products!$A$1:$G$1,0))</f>
        <v>0.2</v>
      </c>
      <c r="N417" s="5">
        <f>INDEX(products!$A$1:$G$49,MATCH(orders!$D417,products!$A$1:$A$49,0),MATCH(orders!N$1,products!$A$1:$G$1,0))</f>
        <v>2.9849999999999999</v>
      </c>
      <c r="O417" s="5">
        <f>N417*E417</f>
        <v>8.9550000000000001</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IF(_xlfn.XLOOKUP(orders!C418,customers!$A$1:$A$1001,customers!$C$1:$C$1001,,0)=0,"No Email",_xlfn.XLOOKUP(orders!C418,customers!$A$1:$A$1001,customers!$C$1:$C$1001,,0))</f>
        <v>No Email</v>
      </c>
      <c r="H418" s="2" t="str">
        <f>_xlfn.XLOOKUP(C418,customers!$A$1:$A$1001,customers!$G$1:$G$1001,,0)</f>
        <v>United States</v>
      </c>
      <c r="I418" t="str">
        <f>INDEX(products!$A$1:$G$49,MATCH(orders!$D418,products!$A$1:$A$49,0),MATCH(orders!I$1,products!$A$1:$G$1,0))</f>
        <v>Ara</v>
      </c>
      <c r="J418" t="str">
        <f t="shared" si="12"/>
        <v>Arabica</v>
      </c>
      <c r="K418" t="str">
        <f>INDEX(products!$A$1:$G$49,MATCH(orders!$D418,products!$A$1:$A$49,0),MATCH(orders!K$1,products!$A$1:$G$1,0))</f>
        <v>L</v>
      </c>
      <c r="L418" t="str">
        <f t="shared" si="13"/>
        <v>Light</v>
      </c>
      <c r="M418" s="4">
        <f>INDEX(products!$A$1:$G$49,MATCH(orders!$D418,products!$A$1:$A$49,0),MATCH(orders!M$1,products!$A$1:$G$1,0))</f>
        <v>0.5</v>
      </c>
      <c r="N418" s="5">
        <f>INDEX(products!$A$1:$G$49,MATCH(orders!$D418,products!$A$1:$A$49,0),MATCH(orders!N$1,products!$A$1:$G$1,0))</f>
        <v>7.77</v>
      </c>
      <c r="O418" s="5">
        <f>N418*E418</f>
        <v>23.31</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IF(_xlfn.XLOOKUP(orders!C419,customers!$A$1:$A$1001,customers!$C$1:$C$1001,,0)=0,"No Email",_xlfn.XLOOKUP(orders!C419,customers!$A$1:$A$1001,customers!$C$1:$C$1001,,0))</f>
        <v>No Email</v>
      </c>
      <c r="H419" s="2" t="str">
        <f>_xlfn.XLOOKUP(C419,customers!$A$1:$A$1001,customers!$G$1:$G$1001,,0)</f>
        <v>United States</v>
      </c>
      <c r="I419" t="str">
        <f>INDEX(products!$A$1:$G$49,MATCH(orders!$D419,products!$A$1:$A$49,0),MATCH(orders!I$1,products!$A$1:$G$1,0))</f>
        <v>Ara</v>
      </c>
      <c r="J419" t="str">
        <f t="shared" si="12"/>
        <v>Arabica</v>
      </c>
      <c r="K419" t="str">
        <f>INDEX(products!$A$1:$G$49,MATCH(orders!$D419,products!$A$1:$A$49,0),MATCH(orders!K$1,products!$A$1:$G$1,0))</f>
        <v>L</v>
      </c>
      <c r="L419" t="str">
        <f t="shared" si="13"/>
        <v>Light</v>
      </c>
      <c r="M419" s="4">
        <f>INDEX(products!$A$1:$G$49,MATCH(orders!$D419,products!$A$1:$A$49,0),MATCH(orders!M$1,products!$A$1:$G$1,0))</f>
        <v>2.5</v>
      </c>
      <c r="N419" s="5">
        <f>INDEX(products!$A$1:$G$49,MATCH(orders!$D419,products!$A$1:$A$49,0),MATCH(orders!N$1,products!$A$1:$G$1,0))</f>
        <v>29.784999999999997</v>
      </c>
      <c r="O419" s="5">
        <f>N419*E419</f>
        <v>29.784999999999997</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IF(_xlfn.XLOOKUP(orders!C420,customers!$A$1:$A$1001,customers!$C$1:$C$1001,,0)=0,"No Email",_xlfn.XLOOKUP(orders!C420,customers!$A$1:$A$1001,customers!$C$1:$C$1001,,0))</f>
        <v>bmcgilvrabm@so-net.ne.jp</v>
      </c>
      <c r="H420" s="2" t="str">
        <f>_xlfn.XLOOKUP(C420,customers!$A$1:$A$1001,customers!$G$1:$G$1001,,0)</f>
        <v>United States</v>
      </c>
      <c r="I420" t="str">
        <f>INDEX(products!$A$1:$G$49,MATCH(orders!$D420,products!$A$1:$A$49,0),MATCH(orders!I$1,products!$A$1:$G$1,0))</f>
        <v>Ara</v>
      </c>
      <c r="J420" t="str">
        <f t="shared" si="12"/>
        <v>Arabica</v>
      </c>
      <c r="K420" t="str">
        <f>INDEX(products!$A$1:$G$49,MATCH(orders!$D420,products!$A$1:$A$49,0),MATCH(orders!K$1,products!$A$1:$G$1,0))</f>
        <v>L</v>
      </c>
      <c r="L420" t="str">
        <f t="shared" si="13"/>
        <v>Light</v>
      </c>
      <c r="M420" s="4">
        <f>INDEX(products!$A$1:$G$49,MATCH(orders!$D420,products!$A$1:$A$49,0),MATCH(orders!M$1,products!$A$1:$G$1,0))</f>
        <v>2.5</v>
      </c>
      <c r="N420" s="5">
        <f>INDEX(products!$A$1:$G$49,MATCH(orders!$D420,products!$A$1:$A$49,0),MATCH(orders!N$1,products!$A$1:$G$1,0))</f>
        <v>29.784999999999997</v>
      </c>
      <c r="O420" s="5">
        <f>N420*E420</f>
        <v>148.92499999999998</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IF(_xlfn.XLOOKUP(orders!C421,customers!$A$1:$A$1001,customers!$C$1:$C$1001,,0)=0,"No Email",_xlfn.XLOOKUP(orders!C421,customers!$A$1:$A$1001,customers!$C$1:$C$1001,,0))</f>
        <v>adanzeybn@github.com</v>
      </c>
      <c r="H421" s="2" t="str">
        <f>_xlfn.XLOOKUP(C421,customers!$A$1:$A$1001,customers!$G$1:$G$1001,,0)</f>
        <v>United States</v>
      </c>
      <c r="I421" t="str">
        <f>INDEX(products!$A$1:$G$49,MATCH(orders!$D421,products!$A$1:$A$49,0),MATCH(orders!I$1,products!$A$1:$G$1,0))</f>
        <v>Lib</v>
      </c>
      <c r="J421" t="str">
        <f t="shared" si="12"/>
        <v>Liberica</v>
      </c>
      <c r="K421" t="str">
        <f>INDEX(products!$A$1:$G$49,MATCH(orders!$D421,products!$A$1:$A$49,0),MATCH(orders!K$1,products!$A$1:$G$1,0))</f>
        <v>M</v>
      </c>
      <c r="L421" t="str">
        <f t="shared" si="13"/>
        <v>Medium</v>
      </c>
      <c r="M421" s="4">
        <f>INDEX(products!$A$1:$G$49,MATCH(orders!$D421,products!$A$1:$A$49,0),MATCH(orders!M$1,products!$A$1:$G$1,0))</f>
        <v>0.5</v>
      </c>
      <c r="N421" s="5">
        <f>INDEX(products!$A$1:$G$49,MATCH(orders!$D421,products!$A$1:$A$49,0),MATCH(orders!N$1,products!$A$1:$G$1,0))</f>
        <v>8.73</v>
      </c>
      <c r="O421" s="5">
        <f>N421*E421</f>
        <v>8.73</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IF(_xlfn.XLOOKUP(orders!C422,customers!$A$1:$A$1001,customers!$C$1:$C$1001,,0)=0,"No Email",_xlfn.XLOOKUP(orders!C422,customers!$A$1:$A$1001,customers!$C$1:$C$1001,,0))</f>
        <v>tfarraac@behance.net</v>
      </c>
      <c r="H422" s="2" t="str">
        <f>_xlfn.XLOOKUP(C422,customers!$A$1:$A$1001,customers!$G$1:$G$1001,,0)</f>
        <v>United States</v>
      </c>
      <c r="I422" t="str">
        <f>INDEX(products!$A$1:$G$49,MATCH(orders!$D422,products!$A$1:$A$49,0),MATCH(orders!I$1,products!$A$1:$G$1,0))</f>
        <v>Lib</v>
      </c>
      <c r="J422" t="str">
        <f t="shared" si="12"/>
        <v>Liberica</v>
      </c>
      <c r="K422" t="str">
        <f>INDEX(products!$A$1:$G$49,MATCH(orders!$D422,products!$A$1:$A$49,0),MATCH(orders!K$1,products!$A$1:$G$1,0))</f>
        <v>D</v>
      </c>
      <c r="L422" t="str">
        <f t="shared" si="13"/>
        <v>Dark</v>
      </c>
      <c r="M422" s="4">
        <f>INDEX(products!$A$1:$G$49,MATCH(orders!$D422,products!$A$1:$A$49,0),MATCH(orders!M$1,products!$A$1:$G$1,0))</f>
        <v>0.5</v>
      </c>
      <c r="N422" s="5">
        <f>INDEX(products!$A$1:$G$49,MATCH(orders!$D422,products!$A$1:$A$49,0),MATCH(orders!N$1,products!$A$1:$G$1,0))</f>
        <v>7.77</v>
      </c>
      <c r="O422" s="5">
        <f>N422*E422</f>
        <v>31.08</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IF(_xlfn.XLOOKUP(orders!C423,customers!$A$1:$A$1001,customers!$C$1:$C$1001,,0)=0,"No Email",_xlfn.XLOOKUP(orders!C423,customers!$A$1:$A$1001,customers!$C$1:$C$1001,,0))</f>
        <v>tfarraac@behance.net</v>
      </c>
      <c r="H423" s="2" t="str">
        <f>_xlfn.XLOOKUP(C423,customers!$A$1:$A$1001,customers!$G$1:$G$1001,,0)</f>
        <v>United States</v>
      </c>
      <c r="I423" t="str">
        <f>INDEX(products!$A$1:$G$49,MATCH(orders!$D423,products!$A$1:$A$49,0),MATCH(orders!I$1,products!$A$1:$G$1,0))</f>
        <v>Ara</v>
      </c>
      <c r="J423" t="str">
        <f t="shared" si="12"/>
        <v>Arabica</v>
      </c>
      <c r="K423" t="str">
        <f>INDEX(products!$A$1:$G$49,MATCH(orders!$D423,products!$A$1:$A$49,0),MATCH(orders!K$1,products!$A$1:$G$1,0))</f>
        <v>D</v>
      </c>
      <c r="L423" t="str">
        <f t="shared" si="13"/>
        <v>Dark</v>
      </c>
      <c r="M423" s="4">
        <f>INDEX(products!$A$1:$G$49,MATCH(orders!$D423,products!$A$1:$A$49,0),MATCH(orders!M$1,products!$A$1:$G$1,0))</f>
        <v>2.5</v>
      </c>
      <c r="N423" s="5">
        <f>INDEX(products!$A$1:$G$49,MATCH(orders!$D423,products!$A$1:$A$49,0),MATCH(orders!N$1,products!$A$1:$G$1,0))</f>
        <v>22.884999999999998</v>
      </c>
      <c r="O423" s="5">
        <f>N423*E423</f>
        <v>137.31</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IF(_xlfn.XLOOKUP(orders!C424,customers!$A$1:$A$1001,customers!$C$1:$C$1001,,0)=0,"No Email",_xlfn.XLOOKUP(orders!C424,customers!$A$1:$A$1001,customers!$C$1:$C$1001,,0))</f>
        <v>No Email</v>
      </c>
      <c r="H424" s="2" t="str">
        <f>_xlfn.XLOOKUP(C424,customers!$A$1:$A$1001,customers!$G$1:$G$1001,,0)</f>
        <v>United States</v>
      </c>
      <c r="I424" t="str">
        <f>INDEX(products!$A$1:$G$49,MATCH(orders!$D424,products!$A$1:$A$49,0),MATCH(orders!I$1,products!$A$1:$G$1,0))</f>
        <v>Ara</v>
      </c>
      <c r="J424" t="str">
        <f t="shared" si="12"/>
        <v>Arabica</v>
      </c>
      <c r="K424" t="str">
        <f>INDEX(products!$A$1:$G$49,MATCH(orders!$D424,products!$A$1:$A$49,0),MATCH(orders!K$1,products!$A$1:$G$1,0))</f>
        <v>D</v>
      </c>
      <c r="L424" t="str">
        <f t="shared" si="13"/>
        <v>Dark</v>
      </c>
      <c r="M424" s="4">
        <f>INDEX(products!$A$1:$G$49,MATCH(orders!$D424,products!$A$1:$A$49,0),MATCH(orders!M$1,products!$A$1:$G$1,0))</f>
        <v>0.5</v>
      </c>
      <c r="N424" s="5">
        <f>INDEX(products!$A$1:$G$49,MATCH(orders!$D424,products!$A$1:$A$49,0),MATCH(orders!N$1,products!$A$1:$G$1,0))</f>
        <v>5.97</v>
      </c>
      <c r="O424" s="5">
        <f>N424*E424</f>
        <v>29.849999999999998</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IF(_xlfn.XLOOKUP(orders!C425,customers!$A$1:$A$1001,customers!$C$1:$C$1001,,0)=0,"No Email",_xlfn.XLOOKUP(orders!C425,customers!$A$1:$A$1001,customers!$C$1:$C$1001,,0))</f>
        <v>No Email</v>
      </c>
      <c r="H425" s="2" t="str">
        <f>_xlfn.XLOOKUP(C425,customers!$A$1:$A$1001,customers!$G$1:$G$1001,,0)</f>
        <v>United States</v>
      </c>
      <c r="I425" t="str">
        <f>INDEX(products!$A$1:$G$49,MATCH(orders!$D425,products!$A$1:$A$49,0),MATCH(orders!I$1,products!$A$1:$G$1,0))</f>
        <v>Rob</v>
      </c>
      <c r="J425" t="str">
        <f t="shared" si="12"/>
        <v>Robusta</v>
      </c>
      <c r="K425" t="str">
        <f>INDEX(products!$A$1:$G$49,MATCH(orders!$D425,products!$A$1:$A$49,0),MATCH(orders!K$1,products!$A$1:$G$1,0))</f>
        <v>M</v>
      </c>
      <c r="L425" t="str">
        <f t="shared" si="13"/>
        <v>Medium</v>
      </c>
      <c r="M425" s="4">
        <f>INDEX(products!$A$1:$G$49,MATCH(orders!$D425,products!$A$1:$A$49,0),MATCH(orders!M$1,products!$A$1:$G$1,0))</f>
        <v>0.5</v>
      </c>
      <c r="N425" s="5">
        <f>INDEX(products!$A$1:$G$49,MATCH(orders!$D425,products!$A$1:$A$49,0),MATCH(orders!N$1,products!$A$1:$G$1,0))</f>
        <v>5.97</v>
      </c>
      <c r="O425" s="5">
        <f>N425*E425</f>
        <v>17.91</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IF(_xlfn.XLOOKUP(orders!C426,customers!$A$1:$A$1001,customers!$C$1:$C$1001,,0)=0,"No Email",_xlfn.XLOOKUP(orders!C426,customers!$A$1:$A$1001,customers!$C$1:$C$1001,,0))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 t="shared" si="12"/>
        <v>Excelsa</v>
      </c>
      <c r="K426" t="str">
        <f>INDEX(products!$A$1:$G$49,MATCH(orders!$D426,products!$A$1:$A$49,0),MATCH(orders!K$1,products!$A$1:$G$1,0))</f>
        <v>L</v>
      </c>
      <c r="L426" t="str">
        <f t="shared" si="13"/>
        <v>Light</v>
      </c>
      <c r="M426" s="4">
        <f>INDEX(products!$A$1:$G$49,MATCH(orders!$D426,products!$A$1:$A$49,0),MATCH(orders!M$1,products!$A$1:$G$1,0))</f>
        <v>0.5</v>
      </c>
      <c r="N426" s="5">
        <f>INDEX(products!$A$1:$G$49,MATCH(orders!$D426,products!$A$1:$A$49,0),MATCH(orders!N$1,products!$A$1:$G$1,0))</f>
        <v>8.91</v>
      </c>
      <c r="O426" s="5">
        <f>N426*E426</f>
        <v>26.73</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IF(_xlfn.XLOOKUP(orders!C427,customers!$A$1:$A$1001,customers!$C$1:$C$1001,,0)=0,"No Email",_xlfn.XLOOKUP(orders!C427,customers!$A$1:$A$1001,customers!$C$1:$C$1001,,0))</f>
        <v>adarthbt@t.co</v>
      </c>
      <c r="H427" s="2" t="str">
        <f>_xlfn.XLOOKUP(C427,customers!$A$1:$A$1001,customers!$G$1:$G$1001,,0)</f>
        <v>United States</v>
      </c>
      <c r="I427" t="str">
        <f>INDEX(products!$A$1:$G$49,MATCH(orders!$D427,products!$A$1:$A$49,0),MATCH(orders!I$1,products!$A$1:$G$1,0))</f>
        <v>Rob</v>
      </c>
      <c r="J427" t="str">
        <f t="shared" si="12"/>
        <v>Robusta</v>
      </c>
      <c r="K427" t="str">
        <f>INDEX(products!$A$1:$G$49,MATCH(orders!$D427,products!$A$1:$A$49,0),MATCH(orders!K$1,products!$A$1:$G$1,0))</f>
        <v>D</v>
      </c>
      <c r="L427" t="str">
        <f t="shared" si="13"/>
        <v>Dark</v>
      </c>
      <c r="M427" s="4">
        <f>INDEX(products!$A$1:$G$49,MATCH(orders!$D427,products!$A$1:$A$49,0),MATCH(orders!M$1,products!$A$1:$G$1,0))</f>
        <v>1</v>
      </c>
      <c r="N427" s="5">
        <f>INDEX(products!$A$1:$G$49,MATCH(orders!$D427,products!$A$1:$A$49,0),MATCH(orders!N$1,products!$A$1:$G$1,0))</f>
        <v>8.9499999999999993</v>
      </c>
      <c r="O427" s="5">
        <f>N427*E427</f>
        <v>17.899999999999999</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IF(_xlfn.XLOOKUP(orders!C428,customers!$A$1:$A$1001,customers!$C$1:$C$1001,,0)=0,"No Email",_xlfn.XLOOKUP(orders!C428,customers!$A$1:$A$1001,customers!$C$1:$C$1001,,0))</f>
        <v>mdarrigoebu@hud.gov</v>
      </c>
      <c r="H428" s="2" t="str">
        <f>_xlfn.XLOOKUP(C428,customers!$A$1:$A$1001,customers!$G$1:$G$1001,,0)</f>
        <v>Ireland</v>
      </c>
      <c r="I428" t="str">
        <f>INDEX(products!$A$1:$G$49,MATCH(orders!$D428,products!$A$1:$A$49,0),MATCH(orders!I$1,products!$A$1:$G$1,0))</f>
        <v>Rob</v>
      </c>
      <c r="J428" t="str">
        <f t="shared" si="12"/>
        <v>Robusta</v>
      </c>
      <c r="K428" t="str">
        <f>INDEX(products!$A$1:$G$49,MATCH(orders!$D428,products!$A$1:$A$49,0),MATCH(orders!K$1,products!$A$1:$G$1,0))</f>
        <v>L</v>
      </c>
      <c r="L428" t="str">
        <f t="shared" si="13"/>
        <v>Light</v>
      </c>
      <c r="M428" s="4">
        <f>INDEX(products!$A$1:$G$49,MATCH(orders!$D428,products!$A$1:$A$49,0),MATCH(orders!M$1,products!$A$1:$G$1,0))</f>
        <v>0.2</v>
      </c>
      <c r="N428" s="5">
        <f>INDEX(products!$A$1:$G$49,MATCH(orders!$D428,products!$A$1:$A$49,0),MATCH(orders!N$1,products!$A$1:$G$1,0))</f>
        <v>3.5849999999999995</v>
      </c>
      <c r="O428" s="5">
        <f>N428*E428</f>
        <v>14.339999999999998</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IF(_xlfn.XLOOKUP(orders!C429,customers!$A$1:$A$1001,customers!$C$1:$C$1001,,0)=0,"No Email",_xlfn.XLOOKUP(orders!C429,customers!$A$1:$A$1001,customers!$C$1:$C$1001,,0))</f>
        <v>No Email</v>
      </c>
      <c r="H429" s="2" t="str">
        <f>_xlfn.XLOOKUP(C429,customers!$A$1:$A$1001,customers!$G$1:$G$1001,,0)</f>
        <v>United States</v>
      </c>
      <c r="I429" t="str">
        <f>INDEX(products!$A$1:$G$49,MATCH(orders!$D429,products!$A$1:$A$49,0),MATCH(orders!I$1,products!$A$1:$G$1,0))</f>
        <v>Ara</v>
      </c>
      <c r="J429" t="str">
        <f t="shared" si="12"/>
        <v>Arabica</v>
      </c>
      <c r="K429" t="str">
        <f>INDEX(products!$A$1:$G$49,MATCH(orders!$D429,products!$A$1:$A$49,0),MATCH(orders!K$1,products!$A$1:$G$1,0))</f>
        <v>M</v>
      </c>
      <c r="L429" t="str">
        <f t="shared" si="13"/>
        <v>Medium</v>
      </c>
      <c r="M429" s="4">
        <f>INDEX(products!$A$1:$G$49,MATCH(orders!$D429,products!$A$1:$A$49,0),MATCH(orders!M$1,products!$A$1:$G$1,0))</f>
        <v>2.5</v>
      </c>
      <c r="N429" s="5">
        <f>INDEX(products!$A$1:$G$49,MATCH(orders!$D429,products!$A$1:$A$49,0),MATCH(orders!N$1,products!$A$1:$G$1,0))</f>
        <v>25.874999999999996</v>
      </c>
      <c r="O429" s="5">
        <f>N429*E429</f>
        <v>77.624999999999986</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IF(_xlfn.XLOOKUP(orders!C430,customers!$A$1:$A$1001,customers!$C$1:$C$1001,,0)=0,"No Email",_xlfn.XLOOKUP(orders!C430,customers!$A$1:$A$1001,customers!$C$1:$C$1001,,0))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 t="shared" si="12"/>
        <v>Robusta</v>
      </c>
      <c r="K430" t="str">
        <f>INDEX(products!$A$1:$G$49,MATCH(orders!$D430,products!$A$1:$A$49,0),MATCH(orders!K$1,products!$A$1:$G$1,0))</f>
        <v>L</v>
      </c>
      <c r="L430" t="str">
        <f t="shared" si="13"/>
        <v>Light</v>
      </c>
      <c r="M430" s="4">
        <f>INDEX(products!$A$1:$G$49,MATCH(orders!$D430,products!$A$1:$A$49,0),MATCH(orders!M$1,products!$A$1:$G$1,0))</f>
        <v>1</v>
      </c>
      <c r="N430" s="5">
        <f>INDEX(products!$A$1:$G$49,MATCH(orders!$D430,products!$A$1:$A$49,0),MATCH(orders!N$1,products!$A$1:$G$1,0))</f>
        <v>11.95</v>
      </c>
      <c r="O430" s="5">
        <f>N430*E430</f>
        <v>59.75</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IF(_xlfn.XLOOKUP(orders!C431,customers!$A$1:$A$1001,customers!$C$1:$C$1001,,0)=0,"No Email",_xlfn.XLOOKUP(orders!C431,customers!$A$1:$A$1001,customers!$C$1:$C$1001,,0))</f>
        <v>tfarraac@behance.net</v>
      </c>
      <c r="H431" s="2" t="str">
        <f>_xlfn.XLOOKUP(C431,customers!$A$1:$A$1001,customers!$G$1:$G$1001,,0)</f>
        <v>United States</v>
      </c>
      <c r="I431" t="str">
        <f>INDEX(products!$A$1:$G$49,MATCH(orders!$D431,products!$A$1:$A$49,0),MATCH(orders!I$1,products!$A$1:$G$1,0))</f>
        <v>Ara</v>
      </c>
      <c r="J431" t="str">
        <f t="shared" si="12"/>
        <v>Arabica</v>
      </c>
      <c r="K431" t="str">
        <f>INDEX(products!$A$1:$G$49,MATCH(orders!$D431,products!$A$1:$A$49,0),MATCH(orders!K$1,products!$A$1:$G$1,0))</f>
        <v>L</v>
      </c>
      <c r="L431" t="str">
        <f t="shared" si="13"/>
        <v>Light</v>
      </c>
      <c r="M431" s="4">
        <f>INDEX(products!$A$1:$G$49,MATCH(orders!$D431,products!$A$1:$A$49,0),MATCH(orders!M$1,products!$A$1:$G$1,0))</f>
        <v>1</v>
      </c>
      <c r="N431" s="5">
        <f>INDEX(products!$A$1:$G$49,MATCH(orders!$D431,products!$A$1:$A$49,0),MATCH(orders!N$1,products!$A$1:$G$1,0))</f>
        <v>12.95</v>
      </c>
      <c r="O431" s="5">
        <f>N431*E431</f>
        <v>77.699999999999989</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IF(_xlfn.XLOOKUP(orders!C432,customers!$A$1:$A$1001,customers!$C$1:$C$1001,,0)=0,"No Email",_xlfn.XLOOKUP(orders!C432,customers!$A$1:$A$1001,customers!$C$1:$C$1001,,0))</f>
        <v>mkippenby@dion.ne.jp</v>
      </c>
      <c r="H432" s="2" t="str">
        <f>_xlfn.XLOOKUP(C432,customers!$A$1:$A$1001,customers!$G$1:$G$1001,,0)</f>
        <v>United States</v>
      </c>
      <c r="I432" t="str">
        <f>INDEX(products!$A$1:$G$49,MATCH(orders!$D432,products!$A$1:$A$49,0),MATCH(orders!I$1,products!$A$1:$G$1,0))</f>
        <v>Rob</v>
      </c>
      <c r="J432" t="str">
        <f t="shared" si="12"/>
        <v>Robusta</v>
      </c>
      <c r="K432" t="str">
        <f>INDEX(products!$A$1:$G$49,MATCH(orders!$D432,products!$A$1:$A$49,0),MATCH(orders!K$1,products!$A$1:$G$1,0))</f>
        <v>D</v>
      </c>
      <c r="L432" t="str">
        <f t="shared" si="13"/>
        <v>Dark</v>
      </c>
      <c r="M432" s="4">
        <f>INDEX(products!$A$1:$G$49,MATCH(orders!$D432,products!$A$1:$A$49,0),MATCH(orders!M$1,products!$A$1:$G$1,0))</f>
        <v>0.2</v>
      </c>
      <c r="N432" s="5">
        <f>INDEX(products!$A$1:$G$49,MATCH(orders!$D432,products!$A$1:$A$49,0),MATCH(orders!N$1,products!$A$1:$G$1,0))</f>
        <v>2.6849999999999996</v>
      </c>
      <c r="O432" s="5">
        <f>N432*E432</f>
        <v>5.3699999999999992</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IF(_xlfn.XLOOKUP(orders!C433,customers!$A$1:$A$1001,customers!$C$1:$C$1001,,0)=0,"No Email",_xlfn.XLOOKUP(orders!C433,customers!$A$1:$A$1001,customers!$C$1:$C$1001,,0))</f>
        <v>wransonbz@ted.com</v>
      </c>
      <c r="H433" s="2" t="str">
        <f>_xlfn.XLOOKUP(C433,customers!$A$1:$A$1001,customers!$G$1:$G$1001,,0)</f>
        <v>Ireland</v>
      </c>
      <c r="I433" t="str">
        <f>INDEX(products!$A$1:$G$49,MATCH(orders!$D433,products!$A$1:$A$49,0),MATCH(orders!I$1,products!$A$1:$G$1,0))</f>
        <v>Exc</v>
      </c>
      <c r="J433" t="str">
        <f t="shared" si="12"/>
        <v>Excelsa</v>
      </c>
      <c r="K433" t="str">
        <f>INDEX(products!$A$1:$G$49,MATCH(orders!$D433,products!$A$1:$A$49,0),MATCH(orders!K$1,products!$A$1:$G$1,0))</f>
        <v>D</v>
      </c>
      <c r="L433" t="str">
        <f t="shared" si="13"/>
        <v>Dark</v>
      </c>
      <c r="M433" s="4">
        <f>INDEX(products!$A$1:$G$49,MATCH(orders!$D433,products!$A$1:$A$49,0),MATCH(orders!M$1,products!$A$1:$G$1,0))</f>
        <v>2.5</v>
      </c>
      <c r="N433" s="5">
        <f>INDEX(products!$A$1:$G$49,MATCH(orders!$D433,products!$A$1:$A$49,0),MATCH(orders!N$1,products!$A$1:$G$1,0))</f>
        <v>27.945</v>
      </c>
      <c r="O433" s="5">
        <f>N433*E433</f>
        <v>83.835000000000008</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IF(_xlfn.XLOOKUP(orders!C434,customers!$A$1:$A$1001,customers!$C$1:$C$1001,,0)=0,"No Email",_xlfn.XLOOKUP(orders!C434,customers!$A$1:$A$1001,customers!$C$1:$C$1001,,0))</f>
        <v>No Email</v>
      </c>
      <c r="H434" s="2" t="str">
        <f>_xlfn.XLOOKUP(C434,customers!$A$1:$A$1001,customers!$G$1:$G$1001,,0)</f>
        <v>United States</v>
      </c>
      <c r="I434" t="str">
        <f>INDEX(products!$A$1:$G$49,MATCH(orders!$D434,products!$A$1:$A$49,0),MATCH(orders!I$1,products!$A$1:$G$1,0))</f>
        <v>Ara</v>
      </c>
      <c r="J434" t="str">
        <f t="shared" si="12"/>
        <v>Arabica</v>
      </c>
      <c r="K434" t="str">
        <f>INDEX(products!$A$1:$G$49,MATCH(orders!$D434,products!$A$1:$A$49,0),MATCH(orders!K$1,products!$A$1:$G$1,0))</f>
        <v>M</v>
      </c>
      <c r="L434" t="str">
        <f t="shared" si="13"/>
        <v>Medium</v>
      </c>
      <c r="M434" s="4">
        <f>INDEX(products!$A$1:$G$49,MATCH(orders!$D434,products!$A$1:$A$49,0),MATCH(orders!M$1,products!$A$1:$G$1,0))</f>
        <v>1</v>
      </c>
      <c r="N434" s="5">
        <f>INDEX(products!$A$1:$G$49,MATCH(orders!$D434,products!$A$1:$A$49,0),MATCH(orders!N$1,products!$A$1:$G$1,0))</f>
        <v>11.25</v>
      </c>
      <c r="O434" s="5">
        <f>N434*E434</f>
        <v>22.5</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IF(_xlfn.XLOOKUP(orders!C435,customers!$A$1:$A$1001,customers!$C$1:$C$1001,,0)=0,"No Email",_xlfn.XLOOKUP(orders!C435,customers!$A$1:$A$1001,customers!$C$1:$C$1001,,0))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 t="shared" si="12"/>
        <v>Liberica</v>
      </c>
      <c r="K435" t="str">
        <f>INDEX(products!$A$1:$G$49,MATCH(orders!$D435,products!$A$1:$A$49,0),MATCH(orders!K$1,products!$A$1:$G$1,0))</f>
        <v>M</v>
      </c>
      <c r="L435" t="str">
        <f t="shared" si="13"/>
        <v>Medium</v>
      </c>
      <c r="M435" s="4">
        <f>INDEX(products!$A$1:$G$49,MATCH(orders!$D435,products!$A$1:$A$49,0),MATCH(orders!M$1,products!$A$1:$G$1,0))</f>
        <v>2.5</v>
      </c>
      <c r="N435" s="5">
        <f>INDEX(products!$A$1:$G$49,MATCH(orders!$D435,products!$A$1:$A$49,0),MATCH(orders!N$1,products!$A$1:$G$1,0))</f>
        <v>33.464999999999996</v>
      </c>
      <c r="O435" s="5">
        <f>N435*E435</f>
        <v>200.78999999999996</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IF(_xlfn.XLOOKUP(orders!C436,customers!$A$1:$A$1001,customers!$C$1:$C$1001,,0)=0,"No Email",_xlfn.XLOOKUP(orders!C436,customers!$A$1:$A$1001,customers!$C$1:$C$1001,,0))</f>
        <v>No Email</v>
      </c>
      <c r="H436" s="2" t="str">
        <f>_xlfn.XLOOKUP(C436,customers!$A$1:$A$1001,customers!$G$1:$G$1001,,0)</f>
        <v>United States</v>
      </c>
      <c r="I436" t="str">
        <f>INDEX(products!$A$1:$G$49,MATCH(orders!$D436,products!$A$1:$A$49,0),MATCH(orders!I$1,products!$A$1:$G$1,0))</f>
        <v>Ara</v>
      </c>
      <c r="J436" t="str">
        <f t="shared" si="12"/>
        <v>Arabica</v>
      </c>
      <c r="K436" t="str">
        <f>INDEX(products!$A$1:$G$49,MATCH(orders!$D436,products!$A$1:$A$49,0),MATCH(orders!K$1,products!$A$1:$G$1,0))</f>
        <v>M</v>
      </c>
      <c r="L436" t="str">
        <f t="shared" si="13"/>
        <v>Medium</v>
      </c>
      <c r="M436" s="4">
        <f>INDEX(products!$A$1:$G$49,MATCH(orders!$D436,products!$A$1:$A$49,0),MATCH(orders!M$1,products!$A$1:$G$1,0))</f>
        <v>1</v>
      </c>
      <c r="N436" s="5">
        <f>INDEX(products!$A$1:$G$49,MATCH(orders!$D436,products!$A$1:$A$49,0),MATCH(orders!N$1,products!$A$1:$G$1,0))</f>
        <v>11.25</v>
      </c>
      <c r="O436" s="5">
        <f>N436*E436</f>
        <v>67.5</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IF(_xlfn.XLOOKUP(orders!C437,customers!$A$1:$A$1001,customers!$C$1:$C$1001,,0)=0,"No Email",_xlfn.XLOOKUP(orders!C437,customers!$A$1:$A$1001,customers!$C$1:$C$1001,,0))</f>
        <v>crowthornc3@msn.com</v>
      </c>
      <c r="H437" s="2" t="str">
        <f>_xlfn.XLOOKUP(C437,customers!$A$1:$A$1001,customers!$G$1:$G$1001,,0)</f>
        <v>United States</v>
      </c>
      <c r="I437" t="str">
        <f>INDEX(products!$A$1:$G$49,MATCH(orders!$D437,products!$A$1:$A$49,0),MATCH(orders!I$1,products!$A$1:$G$1,0))</f>
        <v>Exc</v>
      </c>
      <c r="J437" t="str">
        <f t="shared" si="12"/>
        <v>Excelsa</v>
      </c>
      <c r="K437" t="str">
        <f>INDEX(products!$A$1:$G$49,MATCH(orders!$D437,products!$A$1:$A$49,0),MATCH(orders!K$1,products!$A$1:$G$1,0))</f>
        <v>M</v>
      </c>
      <c r="L437" t="str">
        <f t="shared" si="13"/>
        <v>Medium</v>
      </c>
      <c r="M437" s="4">
        <f>INDEX(products!$A$1:$G$49,MATCH(orders!$D437,products!$A$1:$A$49,0),MATCH(orders!M$1,products!$A$1:$G$1,0))</f>
        <v>0.5</v>
      </c>
      <c r="N437" s="5">
        <f>INDEX(products!$A$1:$G$49,MATCH(orders!$D437,products!$A$1:$A$49,0),MATCH(orders!N$1,products!$A$1:$G$1,0))</f>
        <v>8.25</v>
      </c>
      <c r="O437" s="5">
        <f>N437*E437</f>
        <v>8.25</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IF(_xlfn.XLOOKUP(orders!C438,customers!$A$1:$A$1001,customers!$C$1:$C$1001,,0)=0,"No Email",_xlfn.XLOOKUP(orders!C438,customers!$A$1:$A$1001,customers!$C$1:$C$1001,,0))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 t="shared" si="12"/>
        <v>Liberica</v>
      </c>
      <c r="K438" t="str">
        <f>INDEX(products!$A$1:$G$49,MATCH(orders!$D438,products!$A$1:$A$49,0),MATCH(orders!K$1,products!$A$1:$G$1,0))</f>
        <v>L</v>
      </c>
      <c r="L438" t="str">
        <f t="shared" si="13"/>
        <v>Light</v>
      </c>
      <c r="M438" s="4">
        <f>INDEX(products!$A$1:$G$49,MATCH(orders!$D438,products!$A$1:$A$49,0),MATCH(orders!M$1,products!$A$1:$G$1,0))</f>
        <v>0.2</v>
      </c>
      <c r="N438" s="5">
        <f>INDEX(products!$A$1:$G$49,MATCH(orders!$D438,products!$A$1:$A$49,0),MATCH(orders!N$1,products!$A$1:$G$1,0))</f>
        <v>4.7549999999999999</v>
      </c>
      <c r="O438" s="5">
        <f>N438*E438</f>
        <v>9.51</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IF(_xlfn.XLOOKUP(orders!C439,customers!$A$1:$A$1001,customers!$C$1:$C$1001,,0)=0,"No Email",_xlfn.XLOOKUP(orders!C439,customers!$A$1:$A$1001,customers!$C$1:$C$1001,,0))</f>
        <v>No Email</v>
      </c>
      <c r="H439" s="2" t="str">
        <f>_xlfn.XLOOKUP(C439,customers!$A$1:$A$1001,customers!$G$1:$G$1001,,0)</f>
        <v>United States</v>
      </c>
      <c r="I439" t="str">
        <f>INDEX(products!$A$1:$G$49,MATCH(orders!$D439,products!$A$1:$A$49,0),MATCH(orders!I$1,products!$A$1:$G$1,0))</f>
        <v>Lib</v>
      </c>
      <c r="J439" t="str">
        <f t="shared" si="12"/>
        <v>Liberica</v>
      </c>
      <c r="K439" t="str">
        <f>INDEX(products!$A$1:$G$49,MATCH(orders!$D439,products!$A$1:$A$49,0),MATCH(orders!K$1,products!$A$1:$G$1,0))</f>
        <v>D</v>
      </c>
      <c r="L439" t="str">
        <f t="shared" si="13"/>
        <v>Dark</v>
      </c>
      <c r="M439" s="4">
        <f>INDEX(products!$A$1:$G$49,MATCH(orders!$D439,products!$A$1:$A$49,0),MATCH(orders!M$1,products!$A$1:$G$1,0))</f>
        <v>2.5</v>
      </c>
      <c r="N439" s="5">
        <f>INDEX(products!$A$1:$G$49,MATCH(orders!$D439,products!$A$1:$A$49,0),MATCH(orders!N$1,products!$A$1:$G$1,0))</f>
        <v>29.784999999999997</v>
      </c>
      <c r="O439" s="5">
        <f>N439*E439</f>
        <v>29.784999999999997</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IF(_xlfn.XLOOKUP(orders!C440,customers!$A$1:$A$1001,customers!$C$1:$C$1001,,0)=0,"No Email",_xlfn.XLOOKUP(orders!C440,customers!$A$1:$A$1001,customers!$C$1:$C$1001,,0))</f>
        <v>msesonck@census.gov</v>
      </c>
      <c r="H440" s="2" t="str">
        <f>_xlfn.XLOOKUP(C440,customers!$A$1:$A$1001,customers!$G$1:$G$1001,,0)</f>
        <v>United States</v>
      </c>
      <c r="I440" t="str">
        <f>INDEX(products!$A$1:$G$49,MATCH(orders!$D440,products!$A$1:$A$49,0),MATCH(orders!I$1,products!$A$1:$G$1,0))</f>
        <v>Lib</v>
      </c>
      <c r="J440" t="str">
        <f t="shared" si="12"/>
        <v>Liberica</v>
      </c>
      <c r="K440" t="str">
        <f>INDEX(products!$A$1:$G$49,MATCH(orders!$D440,products!$A$1:$A$49,0),MATCH(orders!K$1,products!$A$1:$G$1,0))</f>
        <v>D</v>
      </c>
      <c r="L440" t="str">
        <f t="shared" si="13"/>
        <v>Dark</v>
      </c>
      <c r="M440" s="4">
        <f>INDEX(products!$A$1:$G$49,MATCH(orders!$D440,products!$A$1:$A$49,0),MATCH(orders!M$1,products!$A$1:$G$1,0))</f>
        <v>0.5</v>
      </c>
      <c r="N440" s="5">
        <f>INDEX(products!$A$1:$G$49,MATCH(orders!$D440,products!$A$1:$A$49,0),MATCH(orders!N$1,products!$A$1:$G$1,0))</f>
        <v>7.77</v>
      </c>
      <c r="O440" s="5">
        <f>N440*E440</f>
        <v>15.54</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IF(_xlfn.XLOOKUP(orders!C441,customers!$A$1:$A$1001,customers!$C$1:$C$1001,,0)=0,"No Email",_xlfn.XLOOKUP(orders!C441,customers!$A$1:$A$1001,customers!$C$1:$C$1001,,0))</f>
        <v>craglessc7@webmd.com</v>
      </c>
      <c r="H441" s="2" t="str">
        <f>_xlfn.XLOOKUP(C441,customers!$A$1:$A$1001,customers!$G$1:$G$1001,,0)</f>
        <v>Ireland</v>
      </c>
      <c r="I441" t="str">
        <f>INDEX(products!$A$1:$G$49,MATCH(orders!$D441,products!$A$1:$A$49,0),MATCH(orders!I$1,products!$A$1:$G$1,0))</f>
        <v>Exc</v>
      </c>
      <c r="J441" t="str">
        <f t="shared" si="12"/>
        <v>Excelsa</v>
      </c>
      <c r="K441" t="str">
        <f>INDEX(products!$A$1:$G$49,MATCH(orders!$D441,products!$A$1:$A$49,0),MATCH(orders!K$1,products!$A$1:$G$1,0))</f>
        <v>L</v>
      </c>
      <c r="L441" t="str">
        <f t="shared" si="13"/>
        <v>Light</v>
      </c>
      <c r="M441" s="4">
        <f>INDEX(products!$A$1:$G$49,MATCH(orders!$D441,products!$A$1:$A$49,0),MATCH(orders!M$1,products!$A$1:$G$1,0))</f>
        <v>0.5</v>
      </c>
      <c r="N441" s="5">
        <f>INDEX(products!$A$1:$G$49,MATCH(orders!$D441,products!$A$1:$A$49,0),MATCH(orders!N$1,products!$A$1:$G$1,0))</f>
        <v>8.91</v>
      </c>
      <c r="O441" s="5">
        <f>N441*E441</f>
        <v>35.64</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IF(_xlfn.XLOOKUP(orders!C442,customers!$A$1:$A$1001,customers!$C$1:$C$1001,,0)=0,"No Email",_xlfn.XLOOKUP(orders!C442,customers!$A$1:$A$1001,customers!$C$1:$C$1001,,0))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 t="shared" si="12"/>
        <v>Arabica</v>
      </c>
      <c r="K442" t="str">
        <f>INDEX(products!$A$1:$G$49,MATCH(orders!$D442,products!$A$1:$A$49,0),MATCH(orders!K$1,products!$A$1:$G$1,0))</f>
        <v>M</v>
      </c>
      <c r="L442" t="str">
        <f t="shared" si="13"/>
        <v>Medium</v>
      </c>
      <c r="M442" s="4">
        <f>INDEX(products!$A$1:$G$49,MATCH(orders!$D442,products!$A$1:$A$49,0),MATCH(orders!M$1,products!$A$1:$G$1,0))</f>
        <v>2.5</v>
      </c>
      <c r="N442" s="5">
        <f>INDEX(products!$A$1:$G$49,MATCH(orders!$D442,products!$A$1:$A$49,0),MATCH(orders!N$1,products!$A$1:$G$1,0))</f>
        <v>25.874999999999996</v>
      </c>
      <c r="O442" s="5">
        <f>N442*E442</f>
        <v>103.49999999999999</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IF(_xlfn.XLOOKUP(orders!C443,customers!$A$1:$A$1001,customers!$C$1:$C$1001,,0)=0,"No Email",_xlfn.XLOOKUP(orders!C443,customers!$A$1:$A$1001,customers!$C$1:$C$1001,,0))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 t="shared" si="12"/>
        <v>Excelsa</v>
      </c>
      <c r="K443" t="str">
        <f>INDEX(products!$A$1:$G$49,MATCH(orders!$D443,products!$A$1:$A$49,0),MATCH(orders!K$1,products!$A$1:$G$1,0))</f>
        <v>D</v>
      </c>
      <c r="L443" t="str">
        <f t="shared" si="13"/>
        <v>Dark</v>
      </c>
      <c r="M443" s="4">
        <f>INDEX(products!$A$1:$G$49,MATCH(orders!$D443,products!$A$1:$A$49,0),MATCH(orders!M$1,products!$A$1:$G$1,0))</f>
        <v>1</v>
      </c>
      <c r="N443" s="5">
        <f>INDEX(products!$A$1:$G$49,MATCH(orders!$D443,products!$A$1:$A$49,0),MATCH(orders!N$1,products!$A$1:$G$1,0))</f>
        <v>12.15</v>
      </c>
      <c r="O443" s="5">
        <f>N443*E443</f>
        <v>36.450000000000003</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IF(_xlfn.XLOOKUP(orders!C444,customers!$A$1:$A$1001,customers!$C$1:$C$1001,,0)=0,"No Email",_xlfn.XLOOKUP(orders!C444,customers!$A$1:$A$1001,customers!$C$1:$C$1001,,0))</f>
        <v>kheadsca@jalbum.net</v>
      </c>
      <c r="H444" s="2" t="str">
        <f>_xlfn.XLOOKUP(C444,customers!$A$1:$A$1001,customers!$G$1:$G$1001,,0)</f>
        <v>United States</v>
      </c>
      <c r="I444" t="str">
        <f>INDEX(products!$A$1:$G$49,MATCH(orders!$D444,products!$A$1:$A$49,0),MATCH(orders!I$1,products!$A$1:$G$1,0))</f>
        <v>Rob</v>
      </c>
      <c r="J444" t="str">
        <f t="shared" si="12"/>
        <v>Robusta</v>
      </c>
      <c r="K444" t="str">
        <f>INDEX(products!$A$1:$G$49,MATCH(orders!$D444,products!$A$1:$A$49,0),MATCH(orders!K$1,products!$A$1:$G$1,0))</f>
        <v>L</v>
      </c>
      <c r="L444" t="str">
        <f t="shared" si="13"/>
        <v>Light</v>
      </c>
      <c r="M444" s="4">
        <f>INDEX(products!$A$1:$G$49,MATCH(orders!$D444,products!$A$1:$A$49,0),MATCH(orders!M$1,products!$A$1:$G$1,0))</f>
        <v>0.5</v>
      </c>
      <c r="N444" s="5">
        <f>INDEX(products!$A$1:$G$49,MATCH(orders!$D444,products!$A$1:$A$49,0),MATCH(orders!N$1,products!$A$1:$G$1,0))</f>
        <v>7.169999999999999</v>
      </c>
      <c r="O444" s="5">
        <f>N444*E444</f>
        <v>35.849999999999994</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IF(_xlfn.XLOOKUP(orders!C445,customers!$A$1:$A$1001,customers!$C$1:$C$1001,,0)=0,"No Email",_xlfn.XLOOKUP(orders!C445,customers!$A$1:$A$1001,customers!$C$1:$C$1001,,0))</f>
        <v>tbownecb@unicef.org</v>
      </c>
      <c r="H445" s="2" t="str">
        <f>_xlfn.XLOOKUP(C445,customers!$A$1:$A$1001,customers!$G$1:$G$1001,,0)</f>
        <v>Ireland</v>
      </c>
      <c r="I445" t="str">
        <f>INDEX(products!$A$1:$G$49,MATCH(orders!$D445,products!$A$1:$A$49,0),MATCH(orders!I$1,products!$A$1:$G$1,0))</f>
        <v>Exc</v>
      </c>
      <c r="J445" t="str">
        <f t="shared" si="12"/>
        <v>Excelsa</v>
      </c>
      <c r="K445" t="str">
        <f>INDEX(products!$A$1:$G$49,MATCH(orders!$D445,products!$A$1:$A$49,0),MATCH(orders!K$1,products!$A$1:$G$1,0))</f>
        <v>L</v>
      </c>
      <c r="L445" t="str">
        <f t="shared" si="13"/>
        <v>Light</v>
      </c>
      <c r="M445" s="4">
        <f>INDEX(products!$A$1:$G$49,MATCH(orders!$D445,products!$A$1:$A$49,0),MATCH(orders!M$1,products!$A$1:$G$1,0))</f>
        <v>0.2</v>
      </c>
      <c r="N445" s="5">
        <f>INDEX(products!$A$1:$G$49,MATCH(orders!$D445,products!$A$1:$A$49,0),MATCH(orders!N$1,products!$A$1:$G$1,0))</f>
        <v>4.4550000000000001</v>
      </c>
      <c r="O445" s="5">
        <f>N445*E445</f>
        <v>22.274999999999999</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IF(_xlfn.XLOOKUP(orders!C446,customers!$A$1:$A$1001,customers!$C$1:$C$1001,,0)=0,"No Email",_xlfn.XLOOKUP(orders!C446,customers!$A$1:$A$1001,customers!$C$1:$C$1001,,0))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 t="shared" si="12"/>
        <v>Excelsa</v>
      </c>
      <c r="K446" t="str">
        <f>INDEX(products!$A$1:$G$49,MATCH(orders!$D446,products!$A$1:$A$49,0),MATCH(orders!K$1,products!$A$1:$G$1,0))</f>
        <v>M</v>
      </c>
      <c r="L446" t="str">
        <f t="shared" si="13"/>
        <v>Medium</v>
      </c>
      <c r="M446" s="4">
        <f>INDEX(products!$A$1:$G$49,MATCH(orders!$D446,products!$A$1:$A$49,0),MATCH(orders!M$1,products!$A$1:$G$1,0))</f>
        <v>0.2</v>
      </c>
      <c r="N446" s="5">
        <f>INDEX(products!$A$1:$G$49,MATCH(orders!$D446,products!$A$1:$A$49,0),MATCH(orders!N$1,products!$A$1:$G$1,0))</f>
        <v>4.125</v>
      </c>
      <c r="O446" s="5">
        <f>N446*E446</f>
        <v>24.75</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IF(_xlfn.XLOOKUP(orders!C447,customers!$A$1:$A$1001,customers!$C$1:$C$1001,,0)=0,"No Email",_xlfn.XLOOKUP(orders!C447,customers!$A$1:$A$1001,customers!$C$1:$C$1001,,0))</f>
        <v>kwarmancd@printfriendly.com</v>
      </c>
      <c r="H447" s="2" t="str">
        <f>_xlfn.XLOOKUP(C447,customers!$A$1:$A$1001,customers!$G$1:$G$1001,,0)</f>
        <v>Ireland</v>
      </c>
      <c r="I447" t="str">
        <f>INDEX(products!$A$1:$G$49,MATCH(orders!$D447,products!$A$1:$A$49,0),MATCH(orders!I$1,products!$A$1:$G$1,0))</f>
        <v>Lib</v>
      </c>
      <c r="J447" t="str">
        <f t="shared" si="12"/>
        <v>Liberica</v>
      </c>
      <c r="K447" t="str">
        <f>INDEX(products!$A$1:$G$49,MATCH(orders!$D447,products!$A$1:$A$49,0),MATCH(orders!K$1,products!$A$1:$G$1,0))</f>
        <v>M</v>
      </c>
      <c r="L447" t="str">
        <f t="shared" si="13"/>
        <v>Medium</v>
      </c>
      <c r="M447" s="4">
        <f>INDEX(products!$A$1:$G$49,MATCH(orders!$D447,products!$A$1:$A$49,0),MATCH(orders!M$1,products!$A$1:$G$1,0))</f>
        <v>2.5</v>
      </c>
      <c r="N447" s="5">
        <f>INDEX(products!$A$1:$G$49,MATCH(orders!$D447,products!$A$1:$A$49,0),MATCH(orders!N$1,products!$A$1:$G$1,0))</f>
        <v>33.464999999999996</v>
      </c>
      <c r="O447" s="5">
        <f>N447*E447</f>
        <v>66.929999999999993</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IF(_xlfn.XLOOKUP(orders!C448,customers!$A$1:$A$1001,customers!$C$1:$C$1001,,0)=0,"No Email",_xlfn.XLOOKUP(orders!C448,customers!$A$1:$A$1001,customers!$C$1:$C$1001,,0))</f>
        <v>wcholomince@about.com</v>
      </c>
      <c r="H448" s="2" t="str">
        <f>_xlfn.XLOOKUP(C448,customers!$A$1:$A$1001,customers!$G$1:$G$1001,,0)</f>
        <v>United Kingdom</v>
      </c>
      <c r="I448" t="str">
        <f>INDEX(products!$A$1:$G$49,MATCH(orders!$D448,products!$A$1:$A$49,0),MATCH(orders!I$1,products!$A$1:$G$1,0))</f>
        <v>Lib</v>
      </c>
      <c r="J448" t="str">
        <f t="shared" si="12"/>
        <v>Liberica</v>
      </c>
      <c r="K448" t="str">
        <f>INDEX(products!$A$1:$G$49,MATCH(orders!$D448,products!$A$1:$A$49,0),MATCH(orders!K$1,products!$A$1:$G$1,0))</f>
        <v>M</v>
      </c>
      <c r="L448" t="str">
        <f t="shared" si="13"/>
        <v>Medium</v>
      </c>
      <c r="M448" s="4">
        <f>INDEX(products!$A$1:$G$49,MATCH(orders!$D448,products!$A$1:$A$49,0),MATCH(orders!M$1,products!$A$1:$G$1,0))</f>
        <v>0.5</v>
      </c>
      <c r="N448" s="5">
        <f>INDEX(products!$A$1:$G$49,MATCH(orders!$D448,products!$A$1:$A$49,0),MATCH(orders!N$1,products!$A$1:$G$1,0))</f>
        <v>8.73</v>
      </c>
      <c r="O448" s="5">
        <f>N448*E448</f>
        <v>8.73</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IF(_xlfn.XLOOKUP(orders!C449,customers!$A$1:$A$1001,customers!$C$1:$C$1001,,0)=0,"No Email",_xlfn.XLOOKUP(orders!C449,customers!$A$1:$A$1001,customers!$C$1:$C$1001,,0))</f>
        <v>abraidmancf@census.gov</v>
      </c>
      <c r="H449" s="2" t="str">
        <f>_xlfn.XLOOKUP(C449,customers!$A$1:$A$1001,customers!$G$1:$G$1001,,0)</f>
        <v>United States</v>
      </c>
      <c r="I449" t="str">
        <f>INDEX(products!$A$1:$G$49,MATCH(orders!$D449,products!$A$1:$A$49,0),MATCH(orders!I$1,products!$A$1:$G$1,0))</f>
        <v>Rob</v>
      </c>
      <c r="J449" t="str">
        <f t="shared" si="12"/>
        <v>Robusta</v>
      </c>
      <c r="K449" t="str">
        <f>INDEX(products!$A$1:$G$49,MATCH(orders!$D449,products!$A$1:$A$49,0),MATCH(orders!K$1,products!$A$1:$G$1,0))</f>
        <v>M</v>
      </c>
      <c r="L449" t="str">
        <f t="shared" si="13"/>
        <v>Medium</v>
      </c>
      <c r="M449" s="4">
        <f>INDEX(products!$A$1:$G$49,MATCH(orders!$D449,products!$A$1:$A$49,0),MATCH(orders!M$1,products!$A$1:$G$1,0))</f>
        <v>0.5</v>
      </c>
      <c r="N449" s="5">
        <f>INDEX(products!$A$1:$G$49,MATCH(orders!$D449,products!$A$1:$A$49,0),MATCH(orders!N$1,products!$A$1:$G$1,0))</f>
        <v>5.97</v>
      </c>
      <c r="O449" s="5">
        <f>N449*E449</f>
        <v>17.91</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IF(_xlfn.XLOOKUP(orders!C450,customers!$A$1:$A$1001,customers!$C$1:$C$1001,,0)=0,"No Email",_xlfn.XLOOKUP(orders!C450,customers!$A$1:$A$1001,customers!$C$1:$C$1001,,0))</f>
        <v>pdurbancg@symantec.com</v>
      </c>
      <c r="H450" s="2" t="str">
        <f>_xlfn.XLOOKUP(C450,customers!$A$1:$A$1001,customers!$G$1:$G$1001,,0)</f>
        <v>Ireland</v>
      </c>
      <c r="I450" t="str">
        <f>INDEX(products!$A$1:$G$49,MATCH(orders!$D450,products!$A$1:$A$49,0),MATCH(orders!I$1,products!$A$1:$G$1,0))</f>
        <v>Rob</v>
      </c>
      <c r="J450" t="str">
        <f t="shared" si="12"/>
        <v>Robusta</v>
      </c>
      <c r="K450" t="str">
        <f>INDEX(products!$A$1:$G$49,MATCH(orders!$D450,products!$A$1:$A$49,0),MATCH(orders!K$1,products!$A$1:$G$1,0))</f>
        <v>L</v>
      </c>
      <c r="L450" t="str">
        <f t="shared" si="13"/>
        <v>Light</v>
      </c>
      <c r="M450" s="4">
        <f>INDEX(products!$A$1:$G$49,MATCH(orders!$D450,products!$A$1:$A$49,0),MATCH(orders!M$1,products!$A$1:$G$1,0))</f>
        <v>0.5</v>
      </c>
      <c r="N450" s="5">
        <f>INDEX(products!$A$1:$G$49,MATCH(orders!$D450,products!$A$1:$A$49,0),MATCH(orders!N$1,products!$A$1:$G$1,0))</f>
        <v>7.169999999999999</v>
      </c>
      <c r="O450" s="5">
        <f>N450*E450</f>
        <v>7.169999999999999</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IF(_xlfn.XLOOKUP(orders!C451,customers!$A$1:$A$1001,customers!$C$1:$C$1001,,0)=0,"No Email",_xlfn.XLOOKUP(orders!C451,customers!$A$1:$A$1001,customers!$C$1:$C$1001,,0))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 t="shared" ref="J451:J514" si="14">IF(I451="Rob","Robusta",IF(I451="Exc","Excelsa",IF(I451="Ara","Arabica",IF(I451="Lib","Liberica",""))))</f>
        <v>Robusta</v>
      </c>
      <c r="K451" t="str">
        <f>INDEX(products!$A$1:$G$49,MATCH(orders!$D451,products!$A$1:$A$49,0),MATCH(orders!K$1,products!$A$1:$G$1,0))</f>
        <v>D</v>
      </c>
      <c r="L451" t="str">
        <f t="shared" ref="L451:L514" si="15">IF(K451="L","Light",IF(K451="M","Medium",IF(K451="D","Dark","")))</f>
        <v>Dark</v>
      </c>
      <c r="M451" s="4">
        <f>INDEX(products!$A$1:$G$49,MATCH(orders!$D451,products!$A$1:$A$49,0),MATCH(orders!M$1,products!$A$1:$G$1,0))</f>
        <v>0.2</v>
      </c>
      <c r="N451" s="5">
        <f>INDEX(products!$A$1:$G$49,MATCH(orders!$D451,products!$A$1:$A$49,0),MATCH(orders!N$1,products!$A$1:$G$1,0))</f>
        <v>2.6849999999999996</v>
      </c>
      <c r="O451" s="5">
        <f>N451*E451</f>
        <v>5.3699999999999992</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IF(_xlfn.XLOOKUP(orders!C452,customers!$A$1:$A$1001,customers!$C$1:$C$1001,,0)=0,"No Email",_xlfn.XLOOKUP(orders!C452,customers!$A$1:$A$1001,customers!$C$1:$C$1001,,0))</f>
        <v>spamphilonci@mlb.com</v>
      </c>
      <c r="H452" s="2" t="str">
        <f>_xlfn.XLOOKUP(C452,customers!$A$1:$A$1001,customers!$G$1:$G$1001,,0)</f>
        <v>Ireland</v>
      </c>
      <c r="I452" t="str">
        <f>INDEX(products!$A$1:$G$49,MATCH(orders!$D452,products!$A$1:$A$49,0),MATCH(orders!I$1,products!$A$1:$G$1,0))</f>
        <v>Lib</v>
      </c>
      <c r="J452" t="str">
        <f t="shared" si="14"/>
        <v>Liberica</v>
      </c>
      <c r="K452" t="str">
        <f>INDEX(products!$A$1:$G$49,MATCH(orders!$D452,products!$A$1:$A$49,0),MATCH(orders!K$1,products!$A$1:$G$1,0))</f>
        <v>L</v>
      </c>
      <c r="L452" t="str">
        <f t="shared" si="15"/>
        <v>Light</v>
      </c>
      <c r="M452" s="4">
        <f>INDEX(products!$A$1:$G$49,MATCH(orders!$D452,products!$A$1:$A$49,0),MATCH(orders!M$1,products!$A$1:$G$1,0))</f>
        <v>0.2</v>
      </c>
      <c r="N452" s="5">
        <f>INDEX(products!$A$1:$G$49,MATCH(orders!$D452,products!$A$1:$A$49,0),MATCH(orders!N$1,products!$A$1:$G$1,0))</f>
        <v>4.7549999999999999</v>
      </c>
      <c r="O452" s="5">
        <f>N452*E452</f>
        <v>23.774999999999999</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IF(_xlfn.XLOOKUP(orders!C453,customers!$A$1:$A$1001,customers!$C$1:$C$1001,,0)=0,"No Email",_xlfn.XLOOKUP(orders!C453,customers!$A$1:$A$1001,customers!$C$1:$C$1001,,0))</f>
        <v>mspurdencj@exblog.jp</v>
      </c>
      <c r="H453" s="2" t="str">
        <f>_xlfn.XLOOKUP(C453,customers!$A$1:$A$1001,customers!$G$1:$G$1001,,0)</f>
        <v>United States</v>
      </c>
      <c r="I453" t="str">
        <f>INDEX(products!$A$1:$G$49,MATCH(orders!$D453,products!$A$1:$A$49,0),MATCH(orders!I$1,products!$A$1:$G$1,0))</f>
        <v>Rob</v>
      </c>
      <c r="J453" t="str">
        <f t="shared" si="14"/>
        <v>Robusta</v>
      </c>
      <c r="K453" t="str">
        <f>INDEX(products!$A$1:$G$49,MATCH(orders!$D453,products!$A$1:$A$49,0),MATCH(orders!K$1,products!$A$1:$G$1,0))</f>
        <v>D</v>
      </c>
      <c r="L453" t="str">
        <f t="shared" si="15"/>
        <v>Dark</v>
      </c>
      <c r="M453" s="4">
        <f>INDEX(products!$A$1:$G$49,MATCH(orders!$D453,products!$A$1:$A$49,0),MATCH(orders!M$1,products!$A$1:$G$1,0))</f>
        <v>2.5</v>
      </c>
      <c r="N453" s="5">
        <f>INDEX(products!$A$1:$G$49,MATCH(orders!$D453,products!$A$1:$A$49,0),MATCH(orders!N$1,products!$A$1:$G$1,0))</f>
        <v>20.584999999999997</v>
      </c>
      <c r="O453" s="5">
        <f>N453*E453</f>
        <v>41.169999999999995</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IF(_xlfn.XLOOKUP(orders!C454,customers!$A$1:$A$1001,customers!$C$1:$C$1001,,0)=0,"No Email",_xlfn.XLOOKUP(orders!C454,customers!$A$1:$A$1001,customers!$C$1:$C$1001,,0))</f>
        <v>msesonck@census.gov</v>
      </c>
      <c r="H454" s="2" t="str">
        <f>_xlfn.XLOOKUP(C454,customers!$A$1:$A$1001,customers!$G$1:$G$1001,,0)</f>
        <v>United States</v>
      </c>
      <c r="I454" t="str">
        <f>INDEX(products!$A$1:$G$49,MATCH(orders!$D454,products!$A$1:$A$49,0),MATCH(orders!I$1,products!$A$1:$G$1,0))</f>
        <v>Ara</v>
      </c>
      <c r="J454" t="str">
        <f t="shared" si="14"/>
        <v>Arabica</v>
      </c>
      <c r="K454" t="str">
        <f>INDEX(products!$A$1:$G$49,MATCH(orders!$D454,products!$A$1:$A$49,0),MATCH(orders!K$1,products!$A$1:$G$1,0))</f>
        <v>L</v>
      </c>
      <c r="L454" t="str">
        <f t="shared" si="15"/>
        <v>Light</v>
      </c>
      <c r="M454" s="4">
        <f>INDEX(products!$A$1:$G$49,MATCH(orders!$D454,products!$A$1:$A$49,0),MATCH(orders!M$1,products!$A$1:$G$1,0))</f>
        <v>0.2</v>
      </c>
      <c r="N454" s="5">
        <f>INDEX(products!$A$1:$G$49,MATCH(orders!$D454,products!$A$1:$A$49,0),MATCH(orders!N$1,products!$A$1:$G$1,0))</f>
        <v>3.8849999999999998</v>
      </c>
      <c r="O454" s="5">
        <f>N454*E454</f>
        <v>11.654999999999999</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IF(_xlfn.XLOOKUP(orders!C455,customers!$A$1:$A$1001,customers!$C$1:$C$1001,,0)=0,"No Email",_xlfn.XLOOKUP(orders!C455,customers!$A$1:$A$1001,customers!$C$1:$C$1001,,0))</f>
        <v>npirronecl@weibo.com</v>
      </c>
      <c r="H455" s="2" t="str">
        <f>_xlfn.XLOOKUP(C455,customers!$A$1:$A$1001,customers!$G$1:$G$1001,,0)</f>
        <v>United States</v>
      </c>
      <c r="I455" t="str">
        <f>INDEX(products!$A$1:$G$49,MATCH(orders!$D455,products!$A$1:$A$49,0),MATCH(orders!I$1,products!$A$1:$G$1,0))</f>
        <v>Lib</v>
      </c>
      <c r="J455" t="str">
        <f t="shared" si="14"/>
        <v>Liberica</v>
      </c>
      <c r="K455" t="str">
        <f>INDEX(products!$A$1:$G$49,MATCH(orders!$D455,products!$A$1:$A$49,0),MATCH(orders!K$1,products!$A$1:$G$1,0))</f>
        <v>L</v>
      </c>
      <c r="L455" t="str">
        <f t="shared" si="15"/>
        <v>Light</v>
      </c>
      <c r="M455" s="4">
        <f>INDEX(products!$A$1:$G$49,MATCH(orders!$D455,products!$A$1:$A$49,0),MATCH(orders!M$1,products!$A$1:$G$1,0))</f>
        <v>0.5</v>
      </c>
      <c r="N455" s="5">
        <f>INDEX(products!$A$1:$G$49,MATCH(orders!$D455,products!$A$1:$A$49,0),MATCH(orders!N$1,products!$A$1:$G$1,0))</f>
        <v>9.51</v>
      </c>
      <c r="O455" s="5">
        <f>N455*E455</f>
        <v>38.04</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IF(_xlfn.XLOOKUP(orders!C456,customers!$A$1:$A$1001,customers!$C$1:$C$1001,,0)=0,"No Email",_xlfn.XLOOKUP(orders!C456,customers!$A$1:$A$1001,customers!$C$1:$C$1001,,0))</f>
        <v>rcawleycm@yellowbook.com</v>
      </c>
      <c r="H456" s="2" t="str">
        <f>_xlfn.XLOOKUP(C456,customers!$A$1:$A$1001,customers!$G$1:$G$1001,,0)</f>
        <v>Ireland</v>
      </c>
      <c r="I456" t="str">
        <f>INDEX(products!$A$1:$G$49,MATCH(orders!$D456,products!$A$1:$A$49,0),MATCH(orders!I$1,products!$A$1:$G$1,0))</f>
        <v>Rob</v>
      </c>
      <c r="J456" t="str">
        <f t="shared" si="14"/>
        <v>Robusta</v>
      </c>
      <c r="K456" t="str">
        <f>INDEX(products!$A$1:$G$49,MATCH(orders!$D456,products!$A$1:$A$49,0),MATCH(orders!K$1,products!$A$1:$G$1,0))</f>
        <v>D</v>
      </c>
      <c r="L456" t="str">
        <f t="shared" si="15"/>
        <v>Dark</v>
      </c>
      <c r="M456" s="4">
        <f>INDEX(products!$A$1:$G$49,MATCH(orders!$D456,products!$A$1:$A$49,0),MATCH(orders!M$1,products!$A$1:$G$1,0))</f>
        <v>2.5</v>
      </c>
      <c r="N456" s="5">
        <f>INDEX(products!$A$1:$G$49,MATCH(orders!$D456,products!$A$1:$A$49,0),MATCH(orders!N$1,products!$A$1:$G$1,0))</f>
        <v>20.584999999999997</v>
      </c>
      <c r="O456" s="5">
        <f>N456*E456</f>
        <v>82.339999999999989</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IF(_xlfn.XLOOKUP(orders!C457,customers!$A$1:$A$1001,customers!$C$1:$C$1001,,0)=0,"No Email",_xlfn.XLOOKUP(orders!C457,customers!$A$1:$A$1001,customers!$C$1:$C$1001,,0))</f>
        <v>sbarribalcn@microsoft.com</v>
      </c>
      <c r="H457" s="2" t="str">
        <f>_xlfn.XLOOKUP(C457,customers!$A$1:$A$1001,customers!$G$1:$G$1001,,0)</f>
        <v>Ireland</v>
      </c>
      <c r="I457" t="str">
        <f>INDEX(products!$A$1:$G$49,MATCH(orders!$D457,products!$A$1:$A$49,0),MATCH(orders!I$1,products!$A$1:$G$1,0))</f>
        <v>Lib</v>
      </c>
      <c r="J457" t="str">
        <f t="shared" si="14"/>
        <v>Liberica</v>
      </c>
      <c r="K457" t="str">
        <f>INDEX(products!$A$1:$G$49,MATCH(orders!$D457,products!$A$1:$A$49,0),MATCH(orders!K$1,products!$A$1:$G$1,0))</f>
        <v>L</v>
      </c>
      <c r="L457" t="str">
        <f t="shared" si="15"/>
        <v>Light</v>
      </c>
      <c r="M457" s="4">
        <f>INDEX(products!$A$1:$G$49,MATCH(orders!$D457,products!$A$1:$A$49,0),MATCH(orders!M$1,products!$A$1:$G$1,0))</f>
        <v>0.2</v>
      </c>
      <c r="N457" s="5">
        <f>INDEX(products!$A$1:$G$49,MATCH(orders!$D457,products!$A$1:$A$49,0),MATCH(orders!N$1,products!$A$1:$G$1,0))</f>
        <v>4.7549999999999999</v>
      </c>
      <c r="O457" s="5">
        <f>N457*E457</f>
        <v>9.51</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IF(_xlfn.XLOOKUP(orders!C458,customers!$A$1:$A$1001,customers!$C$1:$C$1001,,0)=0,"No Email",_xlfn.XLOOKUP(orders!C458,customers!$A$1:$A$1001,customers!$C$1:$C$1001,,0))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 t="shared" si="14"/>
        <v>Robusta</v>
      </c>
      <c r="K458" t="str">
        <f>INDEX(products!$A$1:$G$49,MATCH(orders!$D458,products!$A$1:$A$49,0),MATCH(orders!K$1,products!$A$1:$G$1,0))</f>
        <v>D</v>
      </c>
      <c r="L458" t="str">
        <f t="shared" si="15"/>
        <v>Dark</v>
      </c>
      <c r="M458" s="4">
        <f>INDEX(products!$A$1:$G$49,MATCH(orders!$D458,products!$A$1:$A$49,0),MATCH(orders!M$1,products!$A$1:$G$1,0))</f>
        <v>2.5</v>
      </c>
      <c r="N458" s="5">
        <f>INDEX(products!$A$1:$G$49,MATCH(orders!$D458,products!$A$1:$A$49,0),MATCH(orders!N$1,products!$A$1:$G$1,0))</f>
        <v>20.584999999999997</v>
      </c>
      <c r="O458" s="5">
        <f>N458*E458</f>
        <v>41.169999999999995</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IF(_xlfn.XLOOKUP(orders!C459,customers!$A$1:$A$1001,customers!$C$1:$C$1001,,0)=0,"No Email",_xlfn.XLOOKUP(orders!C459,customers!$A$1:$A$1001,customers!$C$1:$C$1001,,0))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 t="shared" si="14"/>
        <v>Liberica</v>
      </c>
      <c r="K459" t="str">
        <f>INDEX(products!$A$1:$G$49,MATCH(orders!$D459,products!$A$1:$A$49,0),MATCH(orders!K$1,products!$A$1:$G$1,0))</f>
        <v>L</v>
      </c>
      <c r="L459" t="str">
        <f t="shared" si="15"/>
        <v>Light</v>
      </c>
      <c r="M459" s="4">
        <f>INDEX(products!$A$1:$G$49,MATCH(orders!$D459,products!$A$1:$A$49,0),MATCH(orders!M$1,products!$A$1:$G$1,0))</f>
        <v>0.5</v>
      </c>
      <c r="N459" s="5">
        <f>INDEX(products!$A$1:$G$49,MATCH(orders!$D459,products!$A$1:$A$49,0),MATCH(orders!N$1,products!$A$1:$G$1,0))</f>
        <v>9.51</v>
      </c>
      <c r="O459" s="5">
        <f>N459*E459</f>
        <v>47.55</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IF(_xlfn.XLOOKUP(orders!C460,customers!$A$1:$A$1001,customers!$C$1:$C$1001,,0)=0,"No Email",_xlfn.XLOOKUP(orders!C460,customers!$A$1:$A$1001,customers!$C$1:$C$1001,,0))</f>
        <v>rwillowaycq@admin.ch</v>
      </c>
      <c r="H460" s="2" t="str">
        <f>_xlfn.XLOOKUP(C460,customers!$A$1:$A$1001,customers!$G$1:$G$1001,,0)</f>
        <v>United States</v>
      </c>
      <c r="I460" t="str">
        <f>INDEX(products!$A$1:$G$49,MATCH(orders!$D460,products!$A$1:$A$49,0),MATCH(orders!I$1,products!$A$1:$G$1,0))</f>
        <v>Ara</v>
      </c>
      <c r="J460" t="str">
        <f t="shared" si="14"/>
        <v>Arabica</v>
      </c>
      <c r="K460" t="str">
        <f>INDEX(products!$A$1:$G$49,MATCH(orders!$D460,products!$A$1:$A$49,0),MATCH(orders!K$1,products!$A$1:$G$1,0))</f>
        <v>M</v>
      </c>
      <c r="L460" t="str">
        <f t="shared" si="15"/>
        <v>Medium</v>
      </c>
      <c r="M460" s="4">
        <f>INDEX(products!$A$1:$G$49,MATCH(orders!$D460,products!$A$1:$A$49,0),MATCH(orders!M$1,products!$A$1:$G$1,0))</f>
        <v>1</v>
      </c>
      <c r="N460" s="5">
        <f>INDEX(products!$A$1:$G$49,MATCH(orders!$D460,products!$A$1:$A$49,0),MATCH(orders!N$1,products!$A$1:$G$1,0))</f>
        <v>11.25</v>
      </c>
      <c r="O460" s="5">
        <f>N460*E460</f>
        <v>45</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IF(_xlfn.XLOOKUP(orders!C461,customers!$A$1:$A$1001,customers!$C$1:$C$1001,,0)=0,"No Email",_xlfn.XLOOKUP(orders!C461,customers!$A$1:$A$1001,customers!$C$1:$C$1001,,0))</f>
        <v>aelwincr@privacy.gov.au</v>
      </c>
      <c r="H461" s="2" t="str">
        <f>_xlfn.XLOOKUP(C461,customers!$A$1:$A$1001,customers!$G$1:$G$1001,,0)</f>
        <v>United States</v>
      </c>
      <c r="I461" t="str">
        <f>INDEX(products!$A$1:$G$49,MATCH(orders!$D461,products!$A$1:$A$49,0),MATCH(orders!I$1,products!$A$1:$G$1,0))</f>
        <v>Lib</v>
      </c>
      <c r="J461" t="str">
        <f t="shared" si="14"/>
        <v>Liberica</v>
      </c>
      <c r="K461" t="str">
        <f>INDEX(products!$A$1:$G$49,MATCH(orders!$D461,products!$A$1:$A$49,0),MATCH(orders!K$1,products!$A$1:$G$1,0))</f>
        <v>L</v>
      </c>
      <c r="L461" t="str">
        <f t="shared" si="15"/>
        <v>Light</v>
      </c>
      <c r="M461" s="4">
        <f>INDEX(products!$A$1:$G$49,MATCH(orders!$D461,products!$A$1:$A$49,0),MATCH(orders!M$1,products!$A$1:$G$1,0))</f>
        <v>0.2</v>
      </c>
      <c r="N461" s="5">
        <f>INDEX(products!$A$1:$G$49,MATCH(orders!$D461,products!$A$1:$A$49,0),MATCH(orders!N$1,products!$A$1:$G$1,0))</f>
        <v>4.7549999999999999</v>
      </c>
      <c r="O461" s="5">
        <f>N461*E461</f>
        <v>23.774999999999999</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IF(_xlfn.XLOOKUP(orders!C462,customers!$A$1:$A$1001,customers!$C$1:$C$1001,,0)=0,"No Email",_xlfn.XLOOKUP(orders!C462,customers!$A$1:$A$1001,customers!$C$1:$C$1001,,0))</f>
        <v>abilbrookcs@booking.com</v>
      </c>
      <c r="H462" s="2" t="str">
        <f>_xlfn.XLOOKUP(C462,customers!$A$1:$A$1001,customers!$G$1:$G$1001,,0)</f>
        <v>Ireland</v>
      </c>
      <c r="I462" t="str">
        <f>INDEX(products!$A$1:$G$49,MATCH(orders!$D462,products!$A$1:$A$49,0),MATCH(orders!I$1,products!$A$1:$G$1,0))</f>
        <v>Rob</v>
      </c>
      <c r="J462" t="str">
        <f t="shared" si="14"/>
        <v>Robusta</v>
      </c>
      <c r="K462" t="str">
        <f>INDEX(products!$A$1:$G$49,MATCH(orders!$D462,products!$A$1:$A$49,0),MATCH(orders!K$1,products!$A$1:$G$1,0))</f>
        <v>D</v>
      </c>
      <c r="L462" t="str">
        <f t="shared" si="15"/>
        <v>Dark</v>
      </c>
      <c r="M462" s="4">
        <f>INDEX(products!$A$1:$G$49,MATCH(orders!$D462,products!$A$1:$A$49,0),MATCH(orders!M$1,products!$A$1:$G$1,0))</f>
        <v>0.5</v>
      </c>
      <c r="N462" s="5">
        <f>INDEX(products!$A$1:$G$49,MATCH(orders!$D462,products!$A$1:$A$49,0),MATCH(orders!N$1,products!$A$1:$G$1,0))</f>
        <v>5.3699999999999992</v>
      </c>
      <c r="O462" s="5">
        <f>N462*E462</f>
        <v>16.11</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IF(_xlfn.XLOOKUP(orders!C463,customers!$A$1:$A$1001,customers!$C$1:$C$1001,,0)=0,"No Email",_xlfn.XLOOKUP(orders!C463,customers!$A$1:$A$1001,customers!$C$1:$C$1001,,0))</f>
        <v>rmckallct@sakura.ne.jp</v>
      </c>
      <c r="H463" s="2" t="str">
        <f>_xlfn.XLOOKUP(C463,customers!$A$1:$A$1001,customers!$G$1:$G$1001,,0)</f>
        <v>United Kingdom</v>
      </c>
      <c r="I463" t="str">
        <f>INDEX(products!$A$1:$G$49,MATCH(orders!$D463,products!$A$1:$A$49,0),MATCH(orders!I$1,products!$A$1:$G$1,0))</f>
        <v>Rob</v>
      </c>
      <c r="J463" t="str">
        <f t="shared" si="14"/>
        <v>Robusta</v>
      </c>
      <c r="K463" t="str">
        <f>INDEX(products!$A$1:$G$49,MATCH(orders!$D463,products!$A$1:$A$49,0),MATCH(orders!K$1,products!$A$1:$G$1,0))</f>
        <v>D</v>
      </c>
      <c r="L463" t="str">
        <f t="shared" si="15"/>
        <v>Dark</v>
      </c>
      <c r="M463" s="4">
        <f>INDEX(products!$A$1:$G$49,MATCH(orders!$D463,products!$A$1:$A$49,0),MATCH(orders!M$1,products!$A$1:$G$1,0))</f>
        <v>0.2</v>
      </c>
      <c r="N463" s="5">
        <f>INDEX(products!$A$1:$G$49,MATCH(orders!$D463,products!$A$1:$A$49,0),MATCH(orders!N$1,products!$A$1:$G$1,0))</f>
        <v>2.6849999999999996</v>
      </c>
      <c r="O463" s="5">
        <f>N463*E463</f>
        <v>10.739999999999998</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IF(_xlfn.XLOOKUP(orders!C464,customers!$A$1:$A$1001,customers!$C$1:$C$1001,,0)=0,"No Email",_xlfn.XLOOKUP(orders!C464,customers!$A$1:$A$1001,customers!$C$1:$C$1001,,0))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 t="shared" si="14"/>
        <v>Arabica</v>
      </c>
      <c r="K464" t="str">
        <f>INDEX(products!$A$1:$G$49,MATCH(orders!$D464,products!$A$1:$A$49,0),MATCH(orders!K$1,products!$A$1:$G$1,0))</f>
        <v>D</v>
      </c>
      <c r="L464" t="str">
        <f t="shared" si="15"/>
        <v>Dark</v>
      </c>
      <c r="M464" s="4">
        <f>INDEX(products!$A$1:$G$49,MATCH(orders!$D464,products!$A$1:$A$49,0),MATCH(orders!M$1,products!$A$1:$G$1,0))</f>
        <v>1</v>
      </c>
      <c r="N464" s="5">
        <f>INDEX(products!$A$1:$G$49,MATCH(orders!$D464,products!$A$1:$A$49,0),MATCH(orders!N$1,products!$A$1:$G$1,0))</f>
        <v>9.9499999999999993</v>
      </c>
      <c r="O464" s="5">
        <f>N464*E464</f>
        <v>49.75</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IF(_xlfn.XLOOKUP(orders!C465,customers!$A$1:$A$1001,customers!$C$1:$C$1001,,0)=0,"No Email",_xlfn.XLOOKUP(orders!C465,customers!$A$1:$A$1001,customers!$C$1:$C$1001,,0))</f>
        <v>atrehernecv@state.tx.us</v>
      </c>
      <c r="H465" s="2" t="str">
        <f>_xlfn.XLOOKUP(C465,customers!$A$1:$A$1001,customers!$G$1:$G$1001,,0)</f>
        <v>Ireland</v>
      </c>
      <c r="I465" t="str">
        <f>INDEX(products!$A$1:$G$49,MATCH(orders!$D465,products!$A$1:$A$49,0),MATCH(orders!I$1,products!$A$1:$G$1,0))</f>
        <v>Exc</v>
      </c>
      <c r="J465" t="str">
        <f t="shared" si="14"/>
        <v>Excelsa</v>
      </c>
      <c r="K465" t="str">
        <f>INDEX(products!$A$1:$G$49,MATCH(orders!$D465,products!$A$1:$A$49,0),MATCH(orders!K$1,products!$A$1:$G$1,0))</f>
        <v>M</v>
      </c>
      <c r="L465" t="str">
        <f t="shared" si="15"/>
        <v>Medium</v>
      </c>
      <c r="M465" s="4">
        <f>INDEX(products!$A$1:$G$49,MATCH(orders!$D465,products!$A$1:$A$49,0),MATCH(orders!M$1,products!$A$1:$G$1,0))</f>
        <v>1</v>
      </c>
      <c r="N465" s="5">
        <f>INDEX(products!$A$1:$G$49,MATCH(orders!$D465,products!$A$1:$A$49,0),MATCH(orders!N$1,products!$A$1:$G$1,0))</f>
        <v>13.75</v>
      </c>
      <c r="O465" s="5">
        <f>N465*E465</f>
        <v>27.5</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IF(_xlfn.XLOOKUP(orders!C466,customers!$A$1:$A$1001,customers!$C$1:$C$1001,,0)=0,"No Email",_xlfn.XLOOKUP(orders!C466,customers!$A$1:$A$1001,customers!$C$1:$C$1001,,0))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 t="shared" si="14"/>
        <v>Liberica</v>
      </c>
      <c r="K466" t="str">
        <f>INDEX(products!$A$1:$G$49,MATCH(orders!$D466,products!$A$1:$A$49,0),MATCH(orders!K$1,products!$A$1:$G$1,0))</f>
        <v>D</v>
      </c>
      <c r="L466" t="str">
        <f t="shared" si="15"/>
        <v>Dark</v>
      </c>
      <c r="M466" s="4">
        <f>INDEX(products!$A$1:$G$49,MATCH(orders!$D466,products!$A$1:$A$49,0),MATCH(orders!M$1,products!$A$1:$G$1,0))</f>
        <v>2.5</v>
      </c>
      <c r="N466" s="5">
        <f>INDEX(products!$A$1:$G$49,MATCH(orders!$D466,products!$A$1:$A$49,0),MATCH(orders!N$1,products!$A$1:$G$1,0))</f>
        <v>29.784999999999997</v>
      </c>
      <c r="O466" s="5">
        <f>N466*E466</f>
        <v>119.13999999999999</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IF(_xlfn.XLOOKUP(orders!C467,customers!$A$1:$A$1001,customers!$C$1:$C$1001,,0)=0,"No Email",_xlfn.XLOOKUP(orders!C467,customers!$A$1:$A$1001,customers!$C$1:$C$1001,,0))</f>
        <v>ddrinkallcx@psu.edu</v>
      </c>
      <c r="H467" s="2" t="str">
        <f>_xlfn.XLOOKUP(C467,customers!$A$1:$A$1001,customers!$G$1:$G$1001,,0)</f>
        <v>United States</v>
      </c>
      <c r="I467" t="str">
        <f>INDEX(products!$A$1:$G$49,MATCH(orders!$D467,products!$A$1:$A$49,0),MATCH(orders!I$1,products!$A$1:$G$1,0))</f>
        <v>Rob</v>
      </c>
      <c r="J467" t="str">
        <f t="shared" si="14"/>
        <v>Robusta</v>
      </c>
      <c r="K467" t="str">
        <f>INDEX(products!$A$1:$G$49,MATCH(orders!$D467,products!$A$1:$A$49,0),MATCH(orders!K$1,products!$A$1:$G$1,0))</f>
        <v>D</v>
      </c>
      <c r="L467" t="str">
        <f t="shared" si="15"/>
        <v>Dark</v>
      </c>
      <c r="M467" s="4">
        <f>INDEX(products!$A$1:$G$49,MATCH(orders!$D467,products!$A$1:$A$49,0),MATCH(orders!M$1,products!$A$1:$G$1,0))</f>
        <v>2.5</v>
      </c>
      <c r="N467" s="5">
        <f>INDEX(products!$A$1:$G$49,MATCH(orders!$D467,products!$A$1:$A$49,0),MATCH(orders!N$1,products!$A$1:$G$1,0))</f>
        <v>20.584999999999997</v>
      </c>
      <c r="O467" s="5">
        <f>N467*E467</f>
        <v>20.584999999999997</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IF(_xlfn.XLOOKUP(orders!C468,customers!$A$1:$A$1001,customers!$C$1:$C$1001,,0)=0,"No Email",_xlfn.XLOOKUP(orders!C468,customers!$A$1:$A$1001,customers!$C$1:$C$1001,,0))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 t="shared" si="14"/>
        <v>Arabica</v>
      </c>
      <c r="K468" t="str">
        <f>INDEX(products!$A$1:$G$49,MATCH(orders!$D468,products!$A$1:$A$49,0),MATCH(orders!K$1,products!$A$1:$G$1,0))</f>
        <v>D</v>
      </c>
      <c r="L468" t="str">
        <f t="shared" si="15"/>
        <v>Dark</v>
      </c>
      <c r="M468" s="4">
        <f>INDEX(products!$A$1:$G$49,MATCH(orders!$D468,products!$A$1:$A$49,0),MATCH(orders!M$1,products!$A$1:$G$1,0))</f>
        <v>0.2</v>
      </c>
      <c r="N468" s="5">
        <f>INDEX(products!$A$1:$G$49,MATCH(orders!$D468,products!$A$1:$A$49,0),MATCH(orders!N$1,products!$A$1:$G$1,0))</f>
        <v>2.9849999999999999</v>
      </c>
      <c r="O468" s="5">
        <f>N468*E468</f>
        <v>8.9550000000000001</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IF(_xlfn.XLOOKUP(orders!C469,customers!$A$1:$A$1001,customers!$C$1:$C$1001,,0)=0,"No Email",_xlfn.XLOOKUP(orders!C469,customers!$A$1:$A$1001,customers!$C$1:$C$1001,,0))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 t="shared" si="14"/>
        <v>Arabica</v>
      </c>
      <c r="K469" t="str">
        <f>INDEX(products!$A$1:$G$49,MATCH(orders!$D469,products!$A$1:$A$49,0),MATCH(orders!K$1,products!$A$1:$G$1,0))</f>
        <v>D</v>
      </c>
      <c r="L469" t="str">
        <f t="shared" si="15"/>
        <v>Dark</v>
      </c>
      <c r="M469" s="4">
        <f>INDEX(products!$A$1:$G$49,MATCH(orders!$D469,products!$A$1:$A$49,0),MATCH(orders!M$1,products!$A$1:$G$1,0))</f>
        <v>0.5</v>
      </c>
      <c r="N469" s="5">
        <f>INDEX(products!$A$1:$G$49,MATCH(orders!$D469,products!$A$1:$A$49,0),MATCH(orders!N$1,products!$A$1:$G$1,0))</f>
        <v>5.97</v>
      </c>
      <c r="O469" s="5">
        <f>N469*E469</f>
        <v>5.97</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IF(_xlfn.XLOOKUP(orders!C470,customers!$A$1:$A$1001,customers!$C$1:$C$1001,,0)=0,"No Email",_xlfn.XLOOKUP(orders!C470,customers!$A$1:$A$1001,customers!$C$1:$C$1001,,0))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 t="shared" si="14"/>
        <v>Excelsa</v>
      </c>
      <c r="K470" t="str">
        <f>INDEX(products!$A$1:$G$49,MATCH(orders!$D470,products!$A$1:$A$49,0),MATCH(orders!K$1,products!$A$1:$G$1,0))</f>
        <v>M</v>
      </c>
      <c r="L470" t="str">
        <f t="shared" si="15"/>
        <v>Medium</v>
      </c>
      <c r="M470" s="4">
        <f>INDEX(products!$A$1:$G$49,MATCH(orders!$D470,products!$A$1:$A$49,0),MATCH(orders!M$1,products!$A$1:$G$1,0))</f>
        <v>1</v>
      </c>
      <c r="N470" s="5">
        <f>INDEX(products!$A$1:$G$49,MATCH(orders!$D470,products!$A$1:$A$49,0),MATCH(orders!N$1,products!$A$1:$G$1,0))</f>
        <v>13.75</v>
      </c>
      <c r="O470" s="5">
        <f>N470*E470</f>
        <v>41.25</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IF(_xlfn.XLOOKUP(orders!C471,customers!$A$1:$A$1001,customers!$C$1:$C$1001,,0)=0,"No Email",_xlfn.XLOOKUP(orders!C471,customers!$A$1:$A$1001,customers!$C$1:$C$1001,,0))</f>
        <v>abrashda@plala.or.jp</v>
      </c>
      <c r="H471" s="2" t="str">
        <f>_xlfn.XLOOKUP(C471,customers!$A$1:$A$1001,customers!$G$1:$G$1001,,0)</f>
        <v>United States</v>
      </c>
      <c r="I471" t="str">
        <f>INDEX(products!$A$1:$G$49,MATCH(orders!$D471,products!$A$1:$A$49,0),MATCH(orders!I$1,products!$A$1:$G$1,0))</f>
        <v>Exc</v>
      </c>
      <c r="J471" t="str">
        <f t="shared" si="14"/>
        <v>Excelsa</v>
      </c>
      <c r="K471" t="str">
        <f>INDEX(products!$A$1:$G$49,MATCH(orders!$D471,products!$A$1:$A$49,0),MATCH(orders!K$1,products!$A$1:$G$1,0))</f>
        <v>L</v>
      </c>
      <c r="L471" t="str">
        <f t="shared" si="15"/>
        <v>Light</v>
      </c>
      <c r="M471" s="4">
        <f>INDEX(products!$A$1:$G$49,MATCH(orders!$D471,products!$A$1:$A$49,0),MATCH(orders!M$1,products!$A$1:$G$1,0))</f>
        <v>0.2</v>
      </c>
      <c r="N471" s="5">
        <f>INDEX(products!$A$1:$G$49,MATCH(orders!$D471,products!$A$1:$A$49,0),MATCH(orders!N$1,products!$A$1:$G$1,0))</f>
        <v>4.4550000000000001</v>
      </c>
      <c r="O471" s="5">
        <f>N471*E471</f>
        <v>22.274999999999999</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IF(_xlfn.XLOOKUP(orders!C472,customers!$A$1:$A$1001,customers!$C$1:$C$1001,,0)=0,"No Email",_xlfn.XLOOKUP(orders!C472,customers!$A$1:$A$1001,customers!$C$1:$C$1001,,0))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 t="shared" si="14"/>
        <v>Arabica</v>
      </c>
      <c r="K472" t="str">
        <f>INDEX(products!$A$1:$G$49,MATCH(orders!$D472,products!$A$1:$A$49,0),MATCH(orders!K$1,products!$A$1:$G$1,0))</f>
        <v>M</v>
      </c>
      <c r="L472" t="str">
        <f t="shared" si="15"/>
        <v>Medium</v>
      </c>
      <c r="M472" s="4">
        <f>INDEX(products!$A$1:$G$49,MATCH(orders!$D472,products!$A$1:$A$49,0),MATCH(orders!M$1,products!$A$1:$G$1,0))</f>
        <v>0.5</v>
      </c>
      <c r="N472" s="5">
        <f>INDEX(products!$A$1:$G$49,MATCH(orders!$D472,products!$A$1:$A$49,0),MATCH(orders!N$1,products!$A$1:$G$1,0))</f>
        <v>6.75</v>
      </c>
      <c r="O472" s="5">
        <f>N472*E472</f>
        <v>6.75</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IF(_xlfn.XLOOKUP(orders!C473,customers!$A$1:$A$1001,customers!$C$1:$C$1001,,0)=0,"No Email",_xlfn.XLOOKUP(orders!C473,customers!$A$1:$A$1001,customers!$C$1:$C$1001,,0))</f>
        <v>No Email</v>
      </c>
      <c r="H473" s="2" t="str">
        <f>_xlfn.XLOOKUP(C473,customers!$A$1:$A$1001,customers!$G$1:$G$1001,,0)</f>
        <v>United States</v>
      </c>
      <c r="I473" t="str">
        <f>INDEX(products!$A$1:$G$49,MATCH(orders!$D473,products!$A$1:$A$49,0),MATCH(orders!I$1,products!$A$1:$G$1,0))</f>
        <v>Lib</v>
      </c>
      <c r="J473" t="str">
        <f t="shared" si="14"/>
        <v>Liberica</v>
      </c>
      <c r="K473" t="str">
        <f>INDEX(products!$A$1:$G$49,MATCH(orders!$D473,products!$A$1:$A$49,0),MATCH(orders!K$1,products!$A$1:$G$1,0))</f>
        <v>M</v>
      </c>
      <c r="L473" t="str">
        <f t="shared" si="15"/>
        <v>Medium</v>
      </c>
      <c r="M473" s="4">
        <f>INDEX(products!$A$1:$G$49,MATCH(orders!$D473,products!$A$1:$A$49,0),MATCH(orders!M$1,products!$A$1:$G$1,0))</f>
        <v>2.5</v>
      </c>
      <c r="N473" s="5">
        <f>INDEX(products!$A$1:$G$49,MATCH(orders!$D473,products!$A$1:$A$49,0),MATCH(orders!N$1,products!$A$1:$G$1,0))</f>
        <v>33.464999999999996</v>
      </c>
      <c r="O473" s="5">
        <f>N473*E473</f>
        <v>133.85999999999999</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IF(_xlfn.XLOOKUP(orders!C474,customers!$A$1:$A$1001,customers!$C$1:$C$1001,,0)=0,"No Email",_xlfn.XLOOKUP(orders!C474,customers!$A$1:$A$1001,customers!$C$1:$C$1001,,0))</f>
        <v>rdriversd4@hexun.com</v>
      </c>
      <c r="H474" s="2" t="str">
        <f>_xlfn.XLOOKUP(C474,customers!$A$1:$A$1001,customers!$G$1:$G$1001,,0)</f>
        <v>United States</v>
      </c>
      <c r="I474" t="str">
        <f>INDEX(products!$A$1:$G$49,MATCH(orders!$D474,products!$A$1:$A$49,0),MATCH(orders!I$1,products!$A$1:$G$1,0))</f>
        <v>Ara</v>
      </c>
      <c r="J474" t="str">
        <f t="shared" si="14"/>
        <v>Arabica</v>
      </c>
      <c r="K474" t="str">
        <f>INDEX(products!$A$1:$G$49,MATCH(orders!$D474,products!$A$1:$A$49,0),MATCH(orders!K$1,products!$A$1:$G$1,0))</f>
        <v>D</v>
      </c>
      <c r="L474" t="str">
        <f t="shared" si="15"/>
        <v>Dark</v>
      </c>
      <c r="M474" s="4">
        <f>INDEX(products!$A$1:$G$49,MATCH(orders!$D474,products!$A$1:$A$49,0),MATCH(orders!M$1,products!$A$1:$G$1,0))</f>
        <v>0.2</v>
      </c>
      <c r="N474" s="5">
        <f>INDEX(products!$A$1:$G$49,MATCH(orders!$D474,products!$A$1:$A$49,0),MATCH(orders!N$1,products!$A$1:$G$1,0))</f>
        <v>2.9849999999999999</v>
      </c>
      <c r="O474" s="5">
        <f>N474*E474</f>
        <v>5.97</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IF(_xlfn.XLOOKUP(orders!C475,customers!$A$1:$A$1001,customers!$C$1:$C$1001,,0)=0,"No Email",_xlfn.XLOOKUP(orders!C475,customers!$A$1:$A$1001,customers!$C$1:$C$1001,,0))</f>
        <v>hzeald5@google.de</v>
      </c>
      <c r="H475" s="2" t="str">
        <f>_xlfn.XLOOKUP(C475,customers!$A$1:$A$1001,customers!$G$1:$G$1001,,0)</f>
        <v>United States</v>
      </c>
      <c r="I475" t="str">
        <f>INDEX(products!$A$1:$G$49,MATCH(orders!$D475,products!$A$1:$A$49,0),MATCH(orders!I$1,products!$A$1:$G$1,0))</f>
        <v>Ara</v>
      </c>
      <c r="J475" t="str">
        <f t="shared" si="14"/>
        <v>Arabica</v>
      </c>
      <c r="K475" t="str">
        <f>INDEX(products!$A$1:$G$49,MATCH(orders!$D475,products!$A$1:$A$49,0),MATCH(orders!K$1,products!$A$1:$G$1,0))</f>
        <v>L</v>
      </c>
      <c r="L475" t="str">
        <f t="shared" si="15"/>
        <v>Light</v>
      </c>
      <c r="M475" s="4">
        <f>INDEX(products!$A$1:$G$49,MATCH(orders!$D475,products!$A$1:$A$49,0),MATCH(orders!M$1,products!$A$1:$G$1,0))</f>
        <v>1</v>
      </c>
      <c r="N475" s="5">
        <f>INDEX(products!$A$1:$G$49,MATCH(orders!$D475,products!$A$1:$A$49,0),MATCH(orders!N$1,products!$A$1:$G$1,0))</f>
        <v>12.95</v>
      </c>
      <c r="O475" s="5">
        <f>N475*E475</f>
        <v>25.9</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IF(_xlfn.XLOOKUP(orders!C476,customers!$A$1:$A$1001,customers!$C$1:$C$1001,,0)=0,"No Email",_xlfn.XLOOKUP(orders!C476,customers!$A$1:$A$1001,customers!$C$1:$C$1001,,0))</f>
        <v>gsmallcombed6@ucla.edu</v>
      </c>
      <c r="H476" s="2" t="str">
        <f>_xlfn.XLOOKUP(C476,customers!$A$1:$A$1001,customers!$G$1:$G$1001,,0)</f>
        <v>Ireland</v>
      </c>
      <c r="I476" t="str">
        <f>INDEX(products!$A$1:$G$49,MATCH(orders!$D476,products!$A$1:$A$49,0),MATCH(orders!I$1,products!$A$1:$G$1,0))</f>
        <v>Exc</v>
      </c>
      <c r="J476" t="str">
        <f t="shared" si="14"/>
        <v>Excelsa</v>
      </c>
      <c r="K476" t="str">
        <f>INDEX(products!$A$1:$G$49,MATCH(orders!$D476,products!$A$1:$A$49,0),MATCH(orders!K$1,products!$A$1:$G$1,0))</f>
        <v>M</v>
      </c>
      <c r="L476" t="str">
        <f t="shared" si="15"/>
        <v>Medium</v>
      </c>
      <c r="M476" s="4">
        <f>INDEX(products!$A$1:$G$49,MATCH(orders!$D476,products!$A$1:$A$49,0),MATCH(orders!M$1,products!$A$1:$G$1,0))</f>
        <v>2.5</v>
      </c>
      <c r="N476" s="5">
        <f>INDEX(products!$A$1:$G$49,MATCH(orders!$D476,products!$A$1:$A$49,0),MATCH(orders!N$1,products!$A$1:$G$1,0))</f>
        <v>31.624999999999996</v>
      </c>
      <c r="O476" s="5">
        <f>N476*E476</f>
        <v>31.624999999999996</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IF(_xlfn.XLOOKUP(orders!C477,customers!$A$1:$A$1001,customers!$C$1:$C$1001,,0)=0,"No Email",_xlfn.XLOOKUP(orders!C477,customers!$A$1:$A$1001,customers!$C$1:$C$1001,,0))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 t="shared" si="14"/>
        <v>Liberica</v>
      </c>
      <c r="K477" t="str">
        <f>INDEX(products!$A$1:$G$49,MATCH(orders!$D477,products!$A$1:$A$49,0),MATCH(orders!K$1,products!$A$1:$G$1,0))</f>
        <v>M</v>
      </c>
      <c r="L477" t="str">
        <f t="shared" si="15"/>
        <v>Medium</v>
      </c>
      <c r="M477" s="4">
        <f>INDEX(products!$A$1:$G$49,MATCH(orders!$D477,products!$A$1:$A$49,0),MATCH(orders!M$1,products!$A$1:$G$1,0))</f>
        <v>0.2</v>
      </c>
      <c r="N477" s="5">
        <f>INDEX(products!$A$1:$G$49,MATCH(orders!$D477,products!$A$1:$A$49,0),MATCH(orders!N$1,products!$A$1:$G$1,0))</f>
        <v>4.3650000000000002</v>
      </c>
      <c r="O477" s="5">
        <f>N477*E477</f>
        <v>8.73</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IF(_xlfn.XLOOKUP(orders!C478,customers!$A$1:$A$1001,customers!$C$1:$C$1001,,0)=0,"No Email",_xlfn.XLOOKUP(orders!C478,customers!$A$1:$A$1001,customers!$C$1:$C$1001,,0))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 t="shared" si="14"/>
        <v>Excelsa</v>
      </c>
      <c r="K478" t="str">
        <f>INDEX(products!$A$1:$G$49,MATCH(orders!$D478,products!$A$1:$A$49,0),MATCH(orders!K$1,products!$A$1:$G$1,0))</f>
        <v>L</v>
      </c>
      <c r="L478" t="str">
        <f t="shared" si="15"/>
        <v>Light</v>
      </c>
      <c r="M478" s="4">
        <f>INDEX(products!$A$1:$G$49,MATCH(orders!$D478,products!$A$1:$A$49,0),MATCH(orders!M$1,products!$A$1:$G$1,0))</f>
        <v>0.2</v>
      </c>
      <c r="N478" s="5">
        <f>INDEX(products!$A$1:$G$49,MATCH(orders!$D478,products!$A$1:$A$49,0),MATCH(orders!N$1,products!$A$1:$G$1,0))</f>
        <v>4.4550000000000001</v>
      </c>
      <c r="O478" s="5">
        <f>N478*E478</f>
        <v>26.73</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IF(_xlfn.XLOOKUP(orders!C479,customers!$A$1:$A$1001,customers!$C$1:$C$1001,,0)=0,"No Email",_xlfn.XLOOKUP(orders!C479,customers!$A$1:$A$1001,customers!$C$1:$C$1001,,0))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 t="shared" si="14"/>
        <v>Liberica</v>
      </c>
      <c r="K479" t="str">
        <f>INDEX(products!$A$1:$G$49,MATCH(orders!$D479,products!$A$1:$A$49,0),MATCH(orders!K$1,products!$A$1:$G$1,0))</f>
        <v>M</v>
      </c>
      <c r="L479" t="str">
        <f t="shared" si="15"/>
        <v>Medium</v>
      </c>
      <c r="M479" s="4">
        <f>INDEX(products!$A$1:$G$49,MATCH(orders!$D479,products!$A$1:$A$49,0),MATCH(orders!M$1,products!$A$1:$G$1,0))</f>
        <v>0.2</v>
      </c>
      <c r="N479" s="5">
        <f>INDEX(products!$A$1:$G$49,MATCH(orders!$D479,products!$A$1:$A$49,0),MATCH(orders!N$1,products!$A$1:$G$1,0))</f>
        <v>4.3650000000000002</v>
      </c>
      <c r="O479" s="5">
        <f>N479*E479</f>
        <v>26.19</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IF(_xlfn.XLOOKUP(orders!C480,customers!$A$1:$A$1001,customers!$C$1:$C$1001,,0)=0,"No Email",_xlfn.XLOOKUP(orders!C480,customers!$A$1:$A$1001,customers!$C$1:$C$1001,,0))</f>
        <v>abrashda@plala.or.jp</v>
      </c>
      <c r="H480" s="2" t="str">
        <f>_xlfn.XLOOKUP(C480,customers!$A$1:$A$1001,customers!$G$1:$G$1001,,0)</f>
        <v>United States</v>
      </c>
      <c r="I480" t="str">
        <f>INDEX(products!$A$1:$G$49,MATCH(orders!$D480,products!$A$1:$A$49,0),MATCH(orders!I$1,products!$A$1:$G$1,0))</f>
        <v>Rob</v>
      </c>
      <c r="J480" t="str">
        <f t="shared" si="14"/>
        <v>Robusta</v>
      </c>
      <c r="K480" t="str">
        <f>INDEX(products!$A$1:$G$49,MATCH(orders!$D480,products!$A$1:$A$49,0),MATCH(orders!K$1,products!$A$1:$G$1,0))</f>
        <v>D</v>
      </c>
      <c r="L480" t="str">
        <f t="shared" si="15"/>
        <v>Dark</v>
      </c>
      <c r="M480" s="4">
        <f>INDEX(products!$A$1:$G$49,MATCH(orders!$D480,products!$A$1:$A$49,0),MATCH(orders!M$1,products!$A$1:$G$1,0))</f>
        <v>1</v>
      </c>
      <c r="N480" s="5">
        <f>INDEX(products!$A$1:$G$49,MATCH(orders!$D480,products!$A$1:$A$49,0),MATCH(orders!N$1,products!$A$1:$G$1,0))</f>
        <v>8.9499999999999993</v>
      </c>
      <c r="O480" s="5">
        <f>N480*E480</f>
        <v>53.699999999999996</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IF(_xlfn.XLOOKUP(orders!C481,customers!$A$1:$A$1001,customers!$C$1:$C$1001,,0)=0,"No Email",_xlfn.XLOOKUP(orders!C481,customers!$A$1:$A$1001,customers!$C$1:$C$1001,,0))</f>
        <v>abrashda@plala.or.jp</v>
      </c>
      <c r="H481" s="2" t="str">
        <f>_xlfn.XLOOKUP(C481,customers!$A$1:$A$1001,customers!$G$1:$G$1001,,0)</f>
        <v>United States</v>
      </c>
      <c r="I481" t="str">
        <f>INDEX(products!$A$1:$G$49,MATCH(orders!$D481,products!$A$1:$A$49,0),MATCH(orders!I$1,products!$A$1:$G$1,0))</f>
        <v>Exc</v>
      </c>
      <c r="J481" t="str">
        <f t="shared" si="14"/>
        <v>Excelsa</v>
      </c>
      <c r="K481" t="str">
        <f>INDEX(products!$A$1:$G$49,MATCH(orders!$D481,products!$A$1:$A$49,0),MATCH(orders!K$1,products!$A$1:$G$1,0))</f>
        <v>M</v>
      </c>
      <c r="L481" t="str">
        <f t="shared" si="15"/>
        <v>Medium</v>
      </c>
      <c r="M481" s="4">
        <f>INDEX(products!$A$1:$G$49,MATCH(orders!$D481,products!$A$1:$A$49,0),MATCH(orders!M$1,products!$A$1:$G$1,0))</f>
        <v>2.5</v>
      </c>
      <c r="N481" s="5">
        <f>INDEX(products!$A$1:$G$49,MATCH(orders!$D481,products!$A$1:$A$49,0),MATCH(orders!N$1,products!$A$1:$G$1,0))</f>
        <v>31.624999999999996</v>
      </c>
      <c r="O481" s="5">
        <f>N481*E481</f>
        <v>126.49999999999999</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IF(_xlfn.XLOOKUP(orders!C482,customers!$A$1:$A$1001,customers!$C$1:$C$1001,,0)=0,"No Email",_xlfn.XLOOKUP(orders!C482,customers!$A$1:$A$1001,customers!$C$1:$C$1001,,0))</f>
        <v>abrashda@plala.or.jp</v>
      </c>
      <c r="H482" s="2" t="str">
        <f>_xlfn.XLOOKUP(C482,customers!$A$1:$A$1001,customers!$G$1:$G$1001,,0)</f>
        <v>United States</v>
      </c>
      <c r="I482" t="str">
        <f>INDEX(products!$A$1:$G$49,MATCH(orders!$D482,products!$A$1:$A$49,0),MATCH(orders!I$1,products!$A$1:$G$1,0))</f>
        <v>Exc</v>
      </c>
      <c r="J482" t="str">
        <f t="shared" si="14"/>
        <v>Excelsa</v>
      </c>
      <c r="K482" t="str">
        <f>INDEX(products!$A$1:$G$49,MATCH(orders!$D482,products!$A$1:$A$49,0),MATCH(orders!K$1,products!$A$1:$G$1,0))</f>
        <v>M</v>
      </c>
      <c r="L482" t="str">
        <f t="shared" si="15"/>
        <v>Medium</v>
      </c>
      <c r="M482" s="4">
        <f>INDEX(products!$A$1:$G$49,MATCH(orders!$D482,products!$A$1:$A$49,0),MATCH(orders!M$1,products!$A$1:$G$1,0))</f>
        <v>0.2</v>
      </c>
      <c r="N482" s="5">
        <f>INDEX(products!$A$1:$G$49,MATCH(orders!$D482,products!$A$1:$A$49,0),MATCH(orders!N$1,products!$A$1:$G$1,0))</f>
        <v>4.125</v>
      </c>
      <c r="O482" s="5">
        <f>N482*E482</f>
        <v>4.125</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IF(_xlfn.XLOOKUP(orders!C483,customers!$A$1:$A$1001,customers!$C$1:$C$1001,,0)=0,"No Email",_xlfn.XLOOKUP(orders!C483,customers!$A$1:$A$1001,customers!$C$1:$C$1001,,0))</f>
        <v>nizhakovdd@aol.com</v>
      </c>
      <c r="H483" s="2" t="str">
        <f>_xlfn.XLOOKUP(C483,customers!$A$1:$A$1001,customers!$G$1:$G$1001,,0)</f>
        <v>United Kingdom</v>
      </c>
      <c r="I483" t="str">
        <f>INDEX(products!$A$1:$G$49,MATCH(orders!$D483,products!$A$1:$A$49,0),MATCH(orders!I$1,products!$A$1:$G$1,0))</f>
        <v>Rob</v>
      </c>
      <c r="J483" t="str">
        <f t="shared" si="14"/>
        <v>Robusta</v>
      </c>
      <c r="K483" t="str">
        <f>INDEX(products!$A$1:$G$49,MATCH(orders!$D483,products!$A$1:$A$49,0),MATCH(orders!K$1,products!$A$1:$G$1,0))</f>
        <v>L</v>
      </c>
      <c r="L483" t="str">
        <f t="shared" si="15"/>
        <v>Light</v>
      </c>
      <c r="M483" s="4">
        <f>INDEX(products!$A$1:$G$49,MATCH(orders!$D483,products!$A$1:$A$49,0),MATCH(orders!M$1,products!$A$1:$G$1,0))</f>
        <v>1</v>
      </c>
      <c r="N483" s="5">
        <f>INDEX(products!$A$1:$G$49,MATCH(orders!$D483,products!$A$1:$A$49,0),MATCH(orders!N$1,products!$A$1:$G$1,0))</f>
        <v>11.95</v>
      </c>
      <c r="O483" s="5">
        <f>N483*E483</f>
        <v>23.9</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IF(_xlfn.XLOOKUP(orders!C484,customers!$A$1:$A$1001,customers!$C$1:$C$1001,,0)=0,"No Email",_xlfn.XLOOKUP(orders!C484,customers!$A$1:$A$1001,customers!$C$1:$C$1001,,0))</f>
        <v>skeetsde@answers.com</v>
      </c>
      <c r="H484" s="2" t="str">
        <f>_xlfn.XLOOKUP(C484,customers!$A$1:$A$1001,customers!$G$1:$G$1001,,0)</f>
        <v>United States</v>
      </c>
      <c r="I484" t="str">
        <f>INDEX(products!$A$1:$G$49,MATCH(orders!$D484,products!$A$1:$A$49,0),MATCH(orders!I$1,products!$A$1:$G$1,0))</f>
        <v>Exc</v>
      </c>
      <c r="J484" t="str">
        <f t="shared" si="14"/>
        <v>Excelsa</v>
      </c>
      <c r="K484" t="str">
        <f>INDEX(products!$A$1:$G$49,MATCH(orders!$D484,products!$A$1:$A$49,0),MATCH(orders!K$1,products!$A$1:$G$1,0))</f>
        <v>D</v>
      </c>
      <c r="L484" t="str">
        <f t="shared" si="15"/>
        <v>Dark</v>
      </c>
      <c r="M484" s="4">
        <f>INDEX(products!$A$1:$G$49,MATCH(orders!$D484,products!$A$1:$A$49,0),MATCH(orders!M$1,products!$A$1:$G$1,0))</f>
        <v>2.5</v>
      </c>
      <c r="N484" s="5">
        <f>INDEX(products!$A$1:$G$49,MATCH(orders!$D484,products!$A$1:$A$49,0),MATCH(orders!N$1,products!$A$1:$G$1,0))</f>
        <v>27.945</v>
      </c>
      <c r="O484" s="5">
        <f>N484*E484</f>
        <v>139.72499999999999</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IF(_xlfn.XLOOKUP(orders!C485,customers!$A$1:$A$1001,customers!$C$1:$C$1001,,0)=0,"No Email",_xlfn.XLOOKUP(orders!C485,customers!$A$1:$A$1001,customers!$C$1:$C$1001,,0))</f>
        <v>No Email</v>
      </c>
      <c r="H485" s="2" t="str">
        <f>_xlfn.XLOOKUP(C485,customers!$A$1:$A$1001,customers!$G$1:$G$1001,,0)</f>
        <v>United States</v>
      </c>
      <c r="I485" t="str">
        <f>INDEX(products!$A$1:$G$49,MATCH(orders!$D485,products!$A$1:$A$49,0),MATCH(orders!I$1,products!$A$1:$G$1,0))</f>
        <v>Lib</v>
      </c>
      <c r="J485" t="str">
        <f t="shared" si="14"/>
        <v>Liberica</v>
      </c>
      <c r="K485" t="str">
        <f>INDEX(products!$A$1:$G$49,MATCH(orders!$D485,products!$A$1:$A$49,0),MATCH(orders!K$1,products!$A$1:$G$1,0))</f>
        <v>D</v>
      </c>
      <c r="L485" t="str">
        <f t="shared" si="15"/>
        <v>Dark</v>
      </c>
      <c r="M485" s="4">
        <f>INDEX(products!$A$1:$G$49,MATCH(orders!$D485,products!$A$1:$A$49,0),MATCH(orders!M$1,products!$A$1:$G$1,0))</f>
        <v>2.5</v>
      </c>
      <c r="N485" s="5">
        <f>INDEX(products!$A$1:$G$49,MATCH(orders!$D485,products!$A$1:$A$49,0),MATCH(orders!N$1,products!$A$1:$G$1,0))</f>
        <v>29.784999999999997</v>
      </c>
      <c r="O485" s="5">
        <f>N485*E485</f>
        <v>59.569999999999993</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IF(_xlfn.XLOOKUP(orders!C486,customers!$A$1:$A$1001,customers!$C$1:$C$1001,,0)=0,"No Email",_xlfn.XLOOKUP(orders!C486,customers!$A$1:$A$1001,customers!$C$1:$C$1001,,0))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 t="shared" si="14"/>
        <v>Liberica</v>
      </c>
      <c r="K486" t="str">
        <f>INDEX(products!$A$1:$G$49,MATCH(orders!$D486,products!$A$1:$A$49,0),MATCH(orders!K$1,products!$A$1:$G$1,0))</f>
        <v>L</v>
      </c>
      <c r="L486" t="str">
        <f t="shared" si="15"/>
        <v>Light</v>
      </c>
      <c r="M486" s="4">
        <f>INDEX(products!$A$1:$G$49,MATCH(orders!$D486,products!$A$1:$A$49,0),MATCH(orders!M$1,products!$A$1:$G$1,0))</f>
        <v>0.5</v>
      </c>
      <c r="N486" s="5">
        <f>INDEX(products!$A$1:$G$49,MATCH(orders!$D486,products!$A$1:$A$49,0),MATCH(orders!N$1,products!$A$1:$G$1,0))</f>
        <v>9.51</v>
      </c>
      <c r="O486" s="5">
        <f>N486*E486</f>
        <v>57.06</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IF(_xlfn.XLOOKUP(orders!C487,customers!$A$1:$A$1001,customers!$C$1:$C$1001,,0)=0,"No Email",_xlfn.XLOOKUP(orders!C487,customers!$A$1:$A$1001,customers!$C$1:$C$1001,,0))</f>
        <v>mhanseddh@instagram.com</v>
      </c>
      <c r="H487" s="2" t="str">
        <f>_xlfn.XLOOKUP(C487,customers!$A$1:$A$1001,customers!$G$1:$G$1001,,0)</f>
        <v>Ireland</v>
      </c>
      <c r="I487" t="str">
        <f>INDEX(products!$A$1:$G$49,MATCH(orders!$D487,products!$A$1:$A$49,0),MATCH(orders!I$1,products!$A$1:$G$1,0))</f>
        <v>Rob</v>
      </c>
      <c r="J487" t="str">
        <f t="shared" si="14"/>
        <v>Robusta</v>
      </c>
      <c r="K487" t="str">
        <f>INDEX(products!$A$1:$G$49,MATCH(orders!$D487,products!$A$1:$A$49,0),MATCH(orders!K$1,products!$A$1:$G$1,0))</f>
        <v>L</v>
      </c>
      <c r="L487" t="str">
        <f t="shared" si="15"/>
        <v>Light</v>
      </c>
      <c r="M487" s="4">
        <f>INDEX(products!$A$1:$G$49,MATCH(orders!$D487,products!$A$1:$A$49,0),MATCH(orders!M$1,products!$A$1:$G$1,0))</f>
        <v>0.2</v>
      </c>
      <c r="N487" s="5">
        <f>INDEX(products!$A$1:$G$49,MATCH(orders!$D487,products!$A$1:$A$49,0),MATCH(orders!N$1,products!$A$1:$G$1,0))</f>
        <v>3.5849999999999995</v>
      </c>
      <c r="O487" s="5">
        <f>N487*E487</f>
        <v>21.509999999999998</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IF(_xlfn.XLOOKUP(orders!C488,customers!$A$1:$A$1001,customers!$C$1:$C$1001,,0)=0,"No Email",_xlfn.XLOOKUP(orders!C488,customers!$A$1:$A$1001,customers!$C$1:$C$1001,,0))</f>
        <v>fkienleindi@trellian.com</v>
      </c>
      <c r="H488" s="2" t="str">
        <f>_xlfn.XLOOKUP(C488,customers!$A$1:$A$1001,customers!$G$1:$G$1001,,0)</f>
        <v>Ireland</v>
      </c>
      <c r="I488" t="str">
        <f>INDEX(products!$A$1:$G$49,MATCH(orders!$D488,products!$A$1:$A$49,0),MATCH(orders!I$1,products!$A$1:$G$1,0))</f>
        <v>Lib</v>
      </c>
      <c r="J488" t="str">
        <f t="shared" si="14"/>
        <v>Liberica</v>
      </c>
      <c r="K488" t="str">
        <f>INDEX(products!$A$1:$G$49,MATCH(orders!$D488,products!$A$1:$A$49,0),MATCH(orders!K$1,products!$A$1:$G$1,0))</f>
        <v>M</v>
      </c>
      <c r="L488" t="str">
        <f t="shared" si="15"/>
        <v>Medium</v>
      </c>
      <c r="M488" s="4">
        <f>INDEX(products!$A$1:$G$49,MATCH(orders!$D488,products!$A$1:$A$49,0),MATCH(orders!M$1,products!$A$1:$G$1,0))</f>
        <v>0.5</v>
      </c>
      <c r="N488" s="5">
        <f>INDEX(products!$A$1:$G$49,MATCH(orders!$D488,products!$A$1:$A$49,0),MATCH(orders!N$1,products!$A$1:$G$1,0))</f>
        <v>8.73</v>
      </c>
      <c r="O488" s="5">
        <f>N488*E488</f>
        <v>52.38</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IF(_xlfn.XLOOKUP(orders!C489,customers!$A$1:$A$1001,customers!$C$1:$C$1001,,0)=0,"No Email",_xlfn.XLOOKUP(orders!C489,customers!$A$1:$A$1001,customers!$C$1:$C$1001,,0))</f>
        <v>kegglestonedj@sphinn.com</v>
      </c>
      <c r="H489" s="2" t="str">
        <f>_xlfn.XLOOKUP(C489,customers!$A$1:$A$1001,customers!$G$1:$G$1001,,0)</f>
        <v>Ireland</v>
      </c>
      <c r="I489" t="str">
        <f>INDEX(products!$A$1:$G$49,MATCH(orders!$D489,products!$A$1:$A$49,0),MATCH(orders!I$1,products!$A$1:$G$1,0))</f>
        <v>Exc</v>
      </c>
      <c r="J489" t="str">
        <f t="shared" si="14"/>
        <v>Excelsa</v>
      </c>
      <c r="K489" t="str">
        <f>INDEX(products!$A$1:$G$49,MATCH(orders!$D489,products!$A$1:$A$49,0),MATCH(orders!K$1,products!$A$1:$G$1,0))</f>
        <v>D</v>
      </c>
      <c r="L489" t="str">
        <f t="shared" si="15"/>
        <v>Dark</v>
      </c>
      <c r="M489" s="4">
        <f>INDEX(products!$A$1:$G$49,MATCH(orders!$D489,products!$A$1:$A$49,0),MATCH(orders!M$1,products!$A$1:$G$1,0))</f>
        <v>1</v>
      </c>
      <c r="N489" s="5">
        <f>INDEX(products!$A$1:$G$49,MATCH(orders!$D489,products!$A$1:$A$49,0),MATCH(orders!N$1,products!$A$1:$G$1,0))</f>
        <v>12.15</v>
      </c>
      <c r="O489" s="5">
        <f>N489*E489</f>
        <v>72.900000000000006</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IF(_xlfn.XLOOKUP(orders!C490,customers!$A$1:$A$1001,customers!$C$1:$C$1001,,0)=0,"No Email",_xlfn.XLOOKUP(orders!C490,customers!$A$1:$A$1001,customers!$C$1:$C$1001,,0))</f>
        <v>bsemkinsdk@unc.edu</v>
      </c>
      <c r="H490" s="2" t="str">
        <f>_xlfn.XLOOKUP(C490,customers!$A$1:$A$1001,customers!$G$1:$G$1001,,0)</f>
        <v>Ireland</v>
      </c>
      <c r="I490" t="str">
        <f>INDEX(products!$A$1:$G$49,MATCH(orders!$D490,products!$A$1:$A$49,0),MATCH(orders!I$1,products!$A$1:$G$1,0))</f>
        <v>Rob</v>
      </c>
      <c r="J490" t="str">
        <f t="shared" si="14"/>
        <v>Robusta</v>
      </c>
      <c r="K490" t="str">
        <f>INDEX(products!$A$1:$G$49,MATCH(orders!$D490,products!$A$1:$A$49,0),MATCH(orders!K$1,products!$A$1:$G$1,0))</f>
        <v>M</v>
      </c>
      <c r="L490" t="str">
        <f t="shared" si="15"/>
        <v>Medium</v>
      </c>
      <c r="M490" s="4">
        <f>INDEX(products!$A$1:$G$49,MATCH(orders!$D490,products!$A$1:$A$49,0),MATCH(orders!M$1,products!$A$1:$G$1,0))</f>
        <v>0.2</v>
      </c>
      <c r="N490" s="5">
        <f>INDEX(products!$A$1:$G$49,MATCH(orders!$D490,products!$A$1:$A$49,0),MATCH(orders!N$1,products!$A$1:$G$1,0))</f>
        <v>2.9849999999999999</v>
      </c>
      <c r="O490" s="5">
        <f>N490*E490</f>
        <v>14.924999999999999</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IF(_xlfn.XLOOKUP(orders!C491,customers!$A$1:$A$1001,customers!$C$1:$C$1001,,0)=0,"No Email",_xlfn.XLOOKUP(orders!C491,customers!$A$1:$A$1001,customers!$C$1:$C$1001,,0))</f>
        <v>slorenzettidl@is.gd</v>
      </c>
      <c r="H491" s="2" t="str">
        <f>_xlfn.XLOOKUP(C491,customers!$A$1:$A$1001,customers!$G$1:$G$1001,,0)</f>
        <v>United States</v>
      </c>
      <c r="I491" t="str">
        <f>INDEX(products!$A$1:$G$49,MATCH(orders!$D491,products!$A$1:$A$49,0),MATCH(orders!I$1,products!$A$1:$G$1,0))</f>
        <v>Lib</v>
      </c>
      <c r="J491" t="str">
        <f t="shared" si="14"/>
        <v>Liberica</v>
      </c>
      <c r="K491" t="str">
        <f>INDEX(products!$A$1:$G$49,MATCH(orders!$D491,products!$A$1:$A$49,0),MATCH(orders!K$1,products!$A$1:$G$1,0))</f>
        <v>L</v>
      </c>
      <c r="L491" t="str">
        <f t="shared" si="15"/>
        <v>Light</v>
      </c>
      <c r="M491" s="4">
        <f>INDEX(products!$A$1:$G$49,MATCH(orders!$D491,products!$A$1:$A$49,0),MATCH(orders!M$1,products!$A$1:$G$1,0))</f>
        <v>1</v>
      </c>
      <c r="N491" s="5">
        <f>INDEX(products!$A$1:$G$49,MATCH(orders!$D491,products!$A$1:$A$49,0),MATCH(orders!N$1,products!$A$1:$G$1,0))</f>
        <v>15.85</v>
      </c>
      <c r="O491" s="5">
        <f>N491*E491</f>
        <v>95.1</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IF(_xlfn.XLOOKUP(orders!C492,customers!$A$1:$A$1001,customers!$C$1:$C$1001,,0)=0,"No Email",_xlfn.XLOOKUP(orders!C492,customers!$A$1:$A$1001,customers!$C$1:$C$1001,,0))</f>
        <v>bgiannazzidm@apple.com</v>
      </c>
      <c r="H492" s="2" t="str">
        <f>_xlfn.XLOOKUP(C492,customers!$A$1:$A$1001,customers!$G$1:$G$1001,,0)</f>
        <v>United States</v>
      </c>
      <c r="I492" t="str">
        <f>INDEX(products!$A$1:$G$49,MATCH(orders!$D492,products!$A$1:$A$49,0),MATCH(orders!I$1,products!$A$1:$G$1,0))</f>
        <v>Lib</v>
      </c>
      <c r="J492" t="str">
        <f t="shared" si="14"/>
        <v>Liberica</v>
      </c>
      <c r="K492" t="str">
        <f>INDEX(products!$A$1:$G$49,MATCH(orders!$D492,products!$A$1:$A$49,0),MATCH(orders!K$1,products!$A$1:$G$1,0))</f>
        <v>D</v>
      </c>
      <c r="L492" t="str">
        <f t="shared" si="15"/>
        <v>Dark</v>
      </c>
      <c r="M492" s="4">
        <f>INDEX(products!$A$1:$G$49,MATCH(orders!$D492,products!$A$1:$A$49,0),MATCH(orders!M$1,products!$A$1:$G$1,0))</f>
        <v>0.5</v>
      </c>
      <c r="N492" s="5">
        <f>INDEX(products!$A$1:$G$49,MATCH(orders!$D492,products!$A$1:$A$49,0),MATCH(orders!N$1,products!$A$1:$G$1,0))</f>
        <v>7.77</v>
      </c>
      <c r="O492" s="5">
        <f>N492*E492</f>
        <v>15.54</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IF(_xlfn.XLOOKUP(orders!C493,customers!$A$1:$A$1001,customers!$C$1:$C$1001,,0)=0,"No Email",_xlfn.XLOOKUP(orders!C493,customers!$A$1:$A$1001,customers!$C$1:$C$1001,,0))</f>
        <v>No Email</v>
      </c>
      <c r="H493" s="2" t="str">
        <f>_xlfn.XLOOKUP(C493,customers!$A$1:$A$1001,customers!$G$1:$G$1001,,0)</f>
        <v>United States</v>
      </c>
      <c r="I493" t="str">
        <f>INDEX(products!$A$1:$G$49,MATCH(orders!$D493,products!$A$1:$A$49,0),MATCH(orders!I$1,products!$A$1:$G$1,0))</f>
        <v>Lib</v>
      </c>
      <c r="J493" t="str">
        <f t="shared" si="14"/>
        <v>Liberica</v>
      </c>
      <c r="K493" t="str">
        <f>INDEX(products!$A$1:$G$49,MATCH(orders!$D493,products!$A$1:$A$49,0),MATCH(orders!K$1,products!$A$1:$G$1,0))</f>
        <v>D</v>
      </c>
      <c r="L493" t="str">
        <f t="shared" si="15"/>
        <v>Dark</v>
      </c>
      <c r="M493" s="4">
        <f>INDEX(products!$A$1:$G$49,MATCH(orders!$D493,products!$A$1:$A$49,0),MATCH(orders!M$1,products!$A$1:$G$1,0))</f>
        <v>0.2</v>
      </c>
      <c r="N493" s="5">
        <f>INDEX(products!$A$1:$G$49,MATCH(orders!$D493,products!$A$1:$A$49,0),MATCH(orders!N$1,products!$A$1:$G$1,0))</f>
        <v>3.8849999999999998</v>
      </c>
      <c r="O493" s="5">
        <f>N493*E493</f>
        <v>23.31</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IF(_xlfn.XLOOKUP(orders!C494,customers!$A$1:$A$1001,customers!$C$1:$C$1001,,0)=0,"No Email",_xlfn.XLOOKUP(orders!C494,customers!$A$1:$A$1001,customers!$C$1:$C$1001,,0))</f>
        <v>ulethbrigdo@hc360.com</v>
      </c>
      <c r="H494" s="2" t="str">
        <f>_xlfn.XLOOKUP(C494,customers!$A$1:$A$1001,customers!$G$1:$G$1001,,0)</f>
        <v>United States</v>
      </c>
      <c r="I494" t="str">
        <f>INDEX(products!$A$1:$G$49,MATCH(orders!$D494,products!$A$1:$A$49,0),MATCH(orders!I$1,products!$A$1:$G$1,0))</f>
        <v>Exc</v>
      </c>
      <c r="J494" t="str">
        <f t="shared" si="14"/>
        <v>Excelsa</v>
      </c>
      <c r="K494" t="str">
        <f>INDEX(products!$A$1:$G$49,MATCH(orders!$D494,products!$A$1:$A$49,0),MATCH(orders!K$1,products!$A$1:$G$1,0))</f>
        <v>M</v>
      </c>
      <c r="L494" t="str">
        <f t="shared" si="15"/>
        <v>Medium</v>
      </c>
      <c r="M494" s="4">
        <f>INDEX(products!$A$1:$G$49,MATCH(orders!$D494,products!$A$1:$A$49,0),MATCH(orders!M$1,products!$A$1:$G$1,0))</f>
        <v>0.2</v>
      </c>
      <c r="N494" s="5">
        <f>INDEX(products!$A$1:$G$49,MATCH(orders!$D494,products!$A$1:$A$49,0),MATCH(orders!N$1,products!$A$1:$G$1,0))</f>
        <v>4.125</v>
      </c>
      <c r="O494" s="5">
        <f>N494*E494</f>
        <v>4.125</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IF(_xlfn.XLOOKUP(orders!C495,customers!$A$1:$A$1001,customers!$C$1:$C$1001,,0)=0,"No Email",_xlfn.XLOOKUP(orders!C495,customers!$A$1:$A$1001,customers!$C$1:$C$1001,,0))</f>
        <v>sfarnishdp@dmoz.org</v>
      </c>
      <c r="H495" s="2" t="str">
        <f>_xlfn.XLOOKUP(C495,customers!$A$1:$A$1001,customers!$G$1:$G$1001,,0)</f>
        <v>United Kingdom</v>
      </c>
      <c r="I495" t="str">
        <f>INDEX(products!$A$1:$G$49,MATCH(orders!$D495,products!$A$1:$A$49,0),MATCH(orders!I$1,products!$A$1:$G$1,0))</f>
        <v>Rob</v>
      </c>
      <c r="J495" t="str">
        <f t="shared" si="14"/>
        <v>Robusta</v>
      </c>
      <c r="K495" t="str">
        <f>INDEX(products!$A$1:$G$49,MATCH(orders!$D495,products!$A$1:$A$49,0),MATCH(orders!K$1,products!$A$1:$G$1,0))</f>
        <v>M</v>
      </c>
      <c r="L495" t="str">
        <f t="shared" si="15"/>
        <v>Medium</v>
      </c>
      <c r="M495" s="4">
        <f>INDEX(products!$A$1:$G$49,MATCH(orders!$D495,products!$A$1:$A$49,0),MATCH(orders!M$1,products!$A$1:$G$1,0))</f>
        <v>0.5</v>
      </c>
      <c r="N495" s="5">
        <f>INDEX(products!$A$1:$G$49,MATCH(orders!$D495,products!$A$1:$A$49,0),MATCH(orders!N$1,products!$A$1:$G$1,0))</f>
        <v>5.97</v>
      </c>
      <c r="O495" s="5">
        <f>N495*E495</f>
        <v>35.82</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IF(_xlfn.XLOOKUP(orders!C496,customers!$A$1:$A$1001,customers!$C$1:$C$1001,,0)=0,"No Email",_xlfn.XLOOKUP(orders!C496,customers!$A$1:$A$1001,customers!$C$1:$C$1001,,0))</f>
        <v>fjecockdq@unicef.org</v>
      </c>
      <c r="H496" s="2" t="str">
        <f>_xlfn.XLOOKUP(C496,customers!$A$1:$A$1001,customers!$G$1:$G$1001,,0)</f>
        <v>United States</v>
      </c>
      <c r="I496" t="str">
        <f>INDEX(products!$A$1:$G$49,MATCH(orders!$D496,products!$A$1:$A$49,0),MATCH(orders!I$1,products!$A$1:$G$1,0))</f>
        <v>Lib</v>
      </c>
      <c r="J496" t="str">
        <f t="shared" si="14"/>
        <v>Liberica</v>
      </c>
      <c r="K496" t="str">
        <f>INDEX(products!$A$1:$G$49,MATCH(orders!$D496,products!$A$1:$A$49,0),MATCH(orders!K$1,products!$A$1:$G$1,0))</f>
        <v>L</v>
      </c>
      <c r="L496" t="str">
        <f t="shared" si="15"/>
        <v>Light</v>
      </c>
      <c r="M496" s="4">
        <f>INDEX(products!$A$1:$G$49,MATCH(orders!$D496,products!$A$1:$A$49,0),MATCH(orders!M$1,products!$A$1:$G$1,0))</f>
        <v>1</v>
      </c>
      <c r="N496" s="5">
        <f>INDEX(products!$A$1:$G$49,MATCH(orders!$D496,products!$A$1:$A$49,0),MATCH(orders!N$1,products!$A$1:$G$1,0))</f>
        <v>15.85</v>
      </c>
      <c r="O496" s="5">
        <f>N496*E496</f>
        <v>31.7</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IF(_xlfn.XLOOKUP(orders!C497,customers!$A$1:$A$1001,customers!$C$1:$C$1001,,0)=0,"No Email",_xlfn.XLOOKUP(orders!C497,customers!$A$1:$A$1001,customers!$C$1:$C$1001,,0))</f>
        <v>No Email</v>
      </c>
      <c r="H497" s="2" t="str">
        <f>_xlfn.XLOOKUP(C497,customers!$A$1:$A$1001,customers!$G$1:$G$1001,,0)</f>
        <v>United States</v>
      </c>
      <c r="I497" t="str">
        <f>INDEX(products!$A$1:$G$49,MATCH(orders!$D497,products!$A$1:$A$49,0),MATCH(orders!I$1,products!$A$1:$G$1,0))</f>
        <v>Lib</v>
      </c>
      <c r="J497" t="str">
        <f t="shared" si="14"/>
        <v>Liberica</v>
      </c>
      <c r="K497" t="str">
        <f>INDEX(products!$A$1:$G$49,MATCH(orders!$D497,products!$A$1:$A$49,0),MATCH(orders!K$1,products!$A$1:$G$1,0))</f>
        <v>L</v>
      </c>
      <c r="L497" t="str">
        <f t="shared" si="15"/>
        <v>Light</v>
      </c>
      <c r="M497" s="4">
        <f>INDEX(products!$A$1:$G$49,MATCH(orders!$D497,products!$A$1:$A$49,0),MATCH(orders!M$1,products!$A$1:$G$1,0))</f>
        <v>1</v>
      </c>
      <c r="N497" s="5">
        <f>INDEX(products!$A$1:$G$49,MATCH(orders!$D497,products!$A$1:$A$49,0),MATCH(orders!N$1,products!$A$1:$G$1,0))</f>
        <v>15.85</v>
      </c>
      <c r="O497" s="5">
        <f>N497*E497</f>
        <v>79.25</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IF(_xlfn.XLOOKUP(orders!C498,customers!$A$1:$A$1001,customers!$C$1:$C$1001,,0)=0,"No Email",_xlfn.XLOOKUP(orders!C498,customers!$A$1:$A$1001,customers!$C$1:$C$1001,,0))</f>
        <v>hpallisterds@ning.com</v>
      </c>
      <c r="H498" s="2" t="str">
        <f>_xlfn.XLOOKUP(C498,customers!$A$1:$A$1001,customers!$G$1:$G$1001,,0)</f>
        <v>United States</v>
      </c>
      <c r="I498" t="str">
        <f>INDEX(products!$A$1:$G$49,MATCH(orders!$D498,products!$A$1:$A$49,0),MATCH(orders!I$1,products!$A$1:$G$1,0))</f>
        <v>Exc</v>
      </c>
      <c r="J498" t="str">
        <f t="shared" si="14"/>
        <v>Excelsa</v>
      </c>
      <c r="K498" t="str">
        <f>INDEX(products!$A$1:$G$49,MATCH(orders!$D498,products!$A$1:$A$49,0),MATCH(orders!K$1,products!$A$1:$G$1,0))</f>
        <v>D</v>
      </c>
      <c r="L498" t="str">
        <f t="shared" si="15"/>
        <v>Dark</v>
      </c>
      <c r="M498" s="4">
        <f>INDEX(products!$A$1:$G$49,MATCH(orders!$D498,products!$A$1:$A$49,0),MATCH(orders!M$1,products!$A$1:$G$1,0))</f>
        <v>0.2</v>
      </c>
      <c r="N498" s="5">
        <f>INDEX(products!$A$1:$G$49,MATCH(orders!$D498,products!$A$1:$A$49,0),MATCH(orders!N$1,products!$A$1:$G$1,0))</f>
        <v>3.645</v>
      </c>
      <c r="O498" s="5">
        <f>N498*E498</f>
        <v>10.935</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IF(_xlfn.XLOOKUP(orders!C499,customers!$A$1:$A$1001,customers!$C$1:$C$1001,,0)=0,"No Email",_xlfn.XLOOKUP(orders!C499,customers!$A$1:$A$1001,customers!$C$1:$C$1001,,0))</f>
        <v>cmershdt@drupal.org</v>
      </c>
      <c r="H499" s="2" t="str">
        <f>_xlfn.XLOOKUP(C499,customers!$A$1:$A$1001,customers!$G$1:$G$1001,,0)</f>
        <v>Ireland</v>
      </c>
      <c r="I499" t="str">
        <f>INDEX(products!$A$1:$G$49,MATCH(orders!$D499,products!$A$1:$A$49,0),MATCH(orders!I$1,products!$A$1:$G$1,0))</f>
        <v>Ara</v>
      </c>
      <c r="J499" t="str">
        <f t="shared" si="14"/>
        <v>Arabica</v>
      </c>
      <c r="K499" t="str">
        <f>INDEX(products!$A$1:$G$49,MATCH(orders!$D499,products!$A$1:$A$49,0),MATCH(orders!K$1,products!$A$1:$G$1,0))</f>
        <v>D</v>
      </c>
      <c r="L499" t="str">
        <f t="shared" si="15"/>
        <v>Dark</v>
      </c>
      <c r="M499" s="4">
        <f>INDEX(products!$A$1:$G$49,MATCH(orders!$D499,products!$A$1:$A$49,0),MATCH(orders!M$1,products!$A$1:$G$1,0))</f>
        <v>1</v>
      </c>
      <c r="N499" s="5">
        <f>INDEX(products!$A$1:$G$49,MATCH(orders!$D499,products!$A$1:$A$49,0),MATCH(orders!N$1,products!$A$1:$G$1,0))</f>
        <v>9.9499999999999993</v>
      </c>
      <c r="O499" s="5">
        <f>N499*E499</f>
        <v>39.799999999999997</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IF(_xlfn.XLOOKUP(orders!C500,customers!$A$1:$A$1001,customers!$C$1:$C$1001,,0)=0,"No Email",_xlfn.XLOOKUP(orders!C500,customers!$A$1:$A$1001,customers!$C$1:$C$1001,,0))</f>
        <v>murione5@alexa.com</v>
      </c>
      <c r="H500" s="2" t="str">
        <f>_xlfn.XLOOKUP(C500,customers!$A$1:$A$1001,customers!$G$1:$G$1001,,0)</f>
        <v>Ireland</v>
      </c>
      <c r="I500" t="str">
        <f>INDEX(products!$A$1:$G$49,MATCH(orders!$D500,products!$A$1:$A$49,0),MATCH(orders!I$1,products!$A$1:$G$1,0))</f>
        <v>Rob</v>
      </c>
      <c r="J500" t="str">
        <f t="shared" si="14"/>
        <v>Robusta</v>
      </c>
      <c r="K500" t="str">
        <f>INDEX(products!$A$1:$G$49,MATCH(orders!$D500,products!$A$1:$A$49,0),MATCH(orders!K$1,products!$A$1:$G$1,0))</f>
        <v>M</v>
      </c>
      <c r="L500" t="str">
        <f t="shared" si="15"/>
        <v>Medium</v>
      </c>
      <c r="M500" s="4">
        <f>INDEX(products!$A$1:$G$49,MATCH(orders!$D500,products!$A$1:$A$49,0),MATCH(orders!M$1,products!$A$1:$G$1,0))</f>
        <v>1</v>
      </c>
      <c r="N500" s="5">
        <f>INDEX(products!$A$1:$G$49,MATCH(orders!$D500,products!$A$1:$A$49,0),MATCH(orders!N$1,products!$A$1:$G$1,0))</f>
        <v>9.9499999999999993</v>
      </c>
      <c r="O500" s="5">
        <f>N500*E500</f>
        <v>49.75</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IF(_xlfn.XLOOKUP(orders!C501,customers!$A$1:$A$1001,customers!$C$1:$C$1001,,0)=0,"No Email",_xlfn.XLOOKUP(orders!C501,customers!$A$1:$A$1001,customers!$C$1:$C$1001,,0))</f>
        <v>No Email</v>
      </c>
      <c r="H501" s="2" t="str">
        <f>_xlfn.XLOOKUP(C501,customers!$A$1:$A$1001,customers!$G$1:$G$1001,,0)</f>
        <v>Ireland</v>
      </c>
      <c r="I501" t="str">
        <f>INDEX(products!$A$1:$G$49,MATCH(orders!$D501,products!$A$1:$A$49,0),MATCH(orders!I$1,products!$A$1:$G$1,0))</f>
        <v>Rob</v>
      </c>
      <c r="J501" t="str">
        <f t="shared" si="14"/>
        <v>Robusta</v>
      </c>
      <c r="K501" t="str">
        <f>INDEX(products!$A$1:$G$49,MATCH(orders!$D501,products!$A$1:$A$49,0),MATCH(orders!K$1,products!$A$1:$G$1,0))</f>
        <v>D</v>
      </c>
      <c r="L501" t="str">
        <f t="shared" si="15"/>
        <v>Dark</v>
      </c>
      <c r="M501" s="4">
        <f>INDEX(products!$A$1:$G$49,MATCH(orders!$D501,products!$A$1:$A$49,0),MATCH(orders!M$1,products!$A$1:$G$1,0))</f>
        <v>0.2</v>
      </c>
      <c r="N501" s="5">
        <f>INDEX(products!$A$1:$G$49,MATCH(orders!$D501,products!$A$1:$A$49,0),MATCH(orders!N$1,products!$A$1:$G$1,0))</f>
        <v>2.6849999999999996</v>
      </c>
      <c r="O501" s="5">
        <f>N501*E501</f>
        <v>8.0549999999999997</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IF(_xlfn.XLOOKUP(orders!C502,customers!$A$1:$A$1001,customers!$C$1:$C$1001,,0)=0,"No Email",_xlfn.XLOOKUP(orders!C502,customers!$A$1:$A$1001,customers!$C$1:$C$1001,,0))</f>
        <v>No Email</v>
      </c>
      <c r="H502" s="2" t="str">
        <f>_xlfn.XLOOKUP(C502,customers!$A$1:$A$1001,customers!$G$1:$G$1001,,0)</f>
        <v>United States</v>
      </c>
      <c r="I502" t="str">
        <f>INDEX(products!$A$1:$G$49,MATCH(orders!$D502,products!$A$1:$A$49,0),MATCH(orders!I$1,products!$A$1:$G$1,0))</f>
        <v>Rob</v>
      </c>
      <c r="J502" t="str">
        <f t="shared" si="14"/>
        <v>Robusta</v>
      </c>
      <c r="K502" t="str">
        <f>INDEX(products!$A$1:$G$49,MATCH(orders!$D502,products!$A$1:$A$49,0),MATCH(orders!K$1,products!$A$1:$G$1,0))</f>
        <v>L</v>
      </c>
      <c r="L502" t="str">
        <f t="shared" si="15"/>
        <v>Light</v>
      </c>
      <c r="M502" s="4">
        <f>INDEX(products!$A$1:$G$49,MATCH(orders!$D502,products!$A$1:$A$49,0),MATCH(orders!M$1,products!$A$1:$G$1,0))</f>
        <v>1</v>
      </c>
      <c r="N502" s="5">
        <f>INDEX(products!$A$1:$G$49,MATCH(orders!$D502,products!$A$1:$A$49,0),MATCH(orders!N$1,products!$A$1:$G$1,0))</f>
        <v>11.95</v>
      </c>
      <c r="O502" s="5">
        <f>N502*E502</f>
        <v>47.8</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IF(_xlfn.XLOOKUP(orders!C503,customers!$A$1:$A$1001,customers!$C$1:$C$1001,,0)=0,"No Email",_xlfn.XLOOKUP(orders!C503,customers!$A$1:$A$1001,customers!$C$1:$C$1001,,0))</f>
        <v>gduckerdx@patch.com</v>
      </c>
      <c r="H503" s="2" t="str">
        <f>_xlfn.XLOOKUP(C503,customers!$A$1:$A$1001,customers!$G$1:$G$1001,,0)</f>
        <v>United Kingdom</v>
      </c>
      <c r="I503" t="str">
        <f>INDEX(products!$A$1:$G$49,MATCH(orders!$D503,products!$A$1:$A$49,0),MATCH(orders!I$1,products!$A$1:$G$1,0))</f>
        <v>Rob</v>
      </c>
      <c r="J503" t="str">
        <f t="shared" si="14"/>
        <v>Robusta</v>
      </c>
      <c r="K503" t="str">
        <f>INDEX(products!$A$1:$G$49,MATCH(orders!$D503,products!$A$1:$A$49,0),MATCH(orders!K$1,products!$A$1:$G$1,0))</f>
        <v>M</v>
      </c>
      <c r="L503" t="str">
        <f t="shared" si="15"/>
        <v>Medium</v>
      </c>
      <c r="M503" s="4">
        <f>INDEX(products!$A$1:$G$49,MATCH(orders!$D503,products!$A$1:$A$49,0),MATCH(orders!M$1,products!$A$1:$G$1,0))</f>
        <v>0.2</v>
      </c>
      <c r="N503" s="5">
        <f>INDEX(products!$A$1:$G$49,MATCH(orders!$D503,products!$A$1:$A$49,0),MATCH(orders!N$1,products!$A$1:$G$1,0))</f>
        <v>2.9849999999999999</v>
      </c>
      <c r="O503" s="5">
        <f>N503*E503</f>
        <v>11.94</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IF(_xlfn.XLOOKUP(orders!C504,customers!$A$1:$A$1001,customers!$C$1:$C$1001,,0)=0,"No Email",_xlfn.XLOOKUP(orders!C504,customers!$A$1:$A$1001,customers!$C$1:$C$1001,,0))</f>
        <v>gduckerdx@patch.com</v>
      </c>
      <c r="H504" s="2" t="str">
        <f>_xlfn.XLOOKUP(C504,customers!$A$1:$A$1001,customers!$G$1:$G$1001,,0)</f>
        <v>United Kingdom</v>
      </c>
      <c r="I504" t="str">
        <f>INDEX(products!$A$1:$G$49,MATCH(orders!$D504,products!$A$1:$A$49,0),MATCH(orders!I$1,products!$A$1:$G$1,0))</f>
        <v>Exc</v>
      </c>
      <c r="J504" t="str">
        <f t="shared" si="14"/>
        <v>Excelsa</v>
      </c>
      <c r="K504" t="str">
        <f>INDEX(products!$A$1:$G$49,MATCH(orders!$D504,products!$A$1:$A$49,0),MATCH(orders!K$1,products!$A$1:$G$1,0))</f>
        <v>M</v>
      </c>
      <c r="L504" t="str">
        <f t="shared" si="15"/>
        <v>Medium</v>
      </c>
      <c r="M504" s="4">
        <f>INDEX(products!$A$1:$G$49,MATCH(orders!$D504,products!$A$1:$A$49,0),MATCH(orders!M$1,products!$A$1:$G$1,0))</f>
        <v>0.2</v>
      </c>
      <c r="N504" s="5">
        <f>INDEX(products!$A$1:$G$49,MATCH(orders!$D504,products!$A$1:$A$49,0),MATCH(orders!N$1,products!$A$1:$G$1,0))</f>
        <v>4.125</v>
      </c>
      <c r="O504" s="5">
        <f>N504*E504</f>
        <v>16.5</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IF(_xlfn.XLOOKUP(orders!C505,customers!$A$1:$A$1001,customers!$C$1:$C$1001,,0)=0,"No Email",_xlfn.XLOOKUP(orders!C505,customers!$A$1:$A$1001,customers!$C$1:$C$1001,,0))</f>
        <v>gduckerdx@patch.com</v>
      </c>
      <c r="H505" s="2" t="str">
        <f>_xlfn.XLOOKUP(C505,customers!$A$1:$A$1001,customers!$G$1:$G$1001,,0)</f>
        <v>United Kingdom</v>
      </c>
      <c r="I505" t="str">
        <f>INDEX(products!$A$1:$G$49,MATCH(orders!$D505,products!$A$1:$A$49,0),MATCH(orders!I$1,products!$A$1:$G$1,0))</f>
        <v>Lib</v>
      </c>
      <c r="J505" t="str">
        <f t="shared" si="14"/>
        <v>Liberica</v>
      </c>
      <c r="K505" t="str">
        <f>INDEX(products!$A$1:$G$49,MATCH(orders!$D505,products!$A$1:$A$49,0),MATCH(orders!K$1,products!$A$1:$G$1,0))</f>
        <v>D</v>
      </c>
      <c r="L505" t="str">
        <f t="shared" si="15"/>
        <v>Dark</v>
      </c>
      <c r="M505" s="4">
        <f>INDEX(products!$A$1:$G$49,MATCH(orders!$D505,products!$A$1:$A$49,0),MATCH(orders!M$1,products!$A$1:$G$1,0))</f>
        <v>1</v>
      </c>
      <c r="N505" s="5">
        <f>INDEX(products!$A$1:$G$49,MATCH(orders!$D505,products!$A$1:$A$49,0),MATCH(orders!N$1,products!$A$1:$G$1,0))</f>
        <v>12.95</v>
      </c>
      <c r="O505" s="5">
        <f>N505*E505</f>
        <v>51.8</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IF(_xlfn.XLOOKUP(orders!C506,customers!$A$1:$A$1001,customers!$C$1:$C$1001,,0)=0,"No Email",_xlfn.XLOOKUP(orders!C506,customers!$A$1:$A$1001,customers!$C$1:$C$1001,,0))</f>
        <v>gduckerdx@patch.com</v>
      </c>
      <c r="H506" s="2" t="str">
        <f>_xlfn.XLOOKUP(C506,customers!$A$1:$A$1001,customers!$G$1:$G$1001,,0)</f>
        <v>United Kingdom</v>
      </c>
      <c r="I506" t="str">
        <f>INDEX(products!$A$1:$G$49,MATCH(orders!$D506,products!$A$1:$A$49,0),MATCH(orders!I$1,products!$A$1:$G$1,0))</f>
        <v>Lib</v>
      </c>
      <c r="J506" t="str">
        <f t="shared" si="14"/>
        <v>Liberica</v>
      </c>
      <c r="K506" t="str">
        <f>INDEX(products!$A$1:$G$49,MATCH(orders!$D506,products!$A$1:$A$49,0),MATCH(orders!K$1,products!$A$1:$G$1,0))</f>
        <v>L</v>
      </c>
      <c r="L506" t="str">
        <f t="shared" si="15"/>
        <v>Light</v>
      </c>
      <c r="M506" s="4">
        <f>INDEX(products!$A$1:$G$49,MATCH(orders!$D506,products!$A$1:$A$49,0),MATCH(orders!M$1,products!$A$1:$G$1,0))</f>
        <v>0.2</v>
      </c>
      <c r="N506" s="5">
        <f>INDEX(products!$A$1:$G$49,MATCH(orders!$D506,products!$A$1:$A$49,0),MATCH(orders!N$1,products!$A$1:$G$1,0))</f>
        <v>4.7549999999999999</v>
      </c>
      <c r="O506" s="5">
        <f>N506*E506</f>
        <v>14.265000000000001</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IF(_xlfn.XLOOKUP(orders!C507,customers!$A$1:$A$1001,customers!$C$1:$C$1001,,0)=0,"No Email",_xlfn.XLOOKUP(orders!C507,customers!$A$1:$A$1001,customers!$C$1:$C$1001,,0))</f>
        <v>wstearleye1@census.gov</v>
      </c>
      <c r="H507" s="2" t="str">
        <f>_xlfn.XLOOKUP(C507,customers!$A$1:$A$1001,customers!$G$1:$G$1001,,0)</f>
        <v>United States</v>
      </c>
      <c r="I507" t="str">
        <f>INDEX(products!$A$1:$G$49,MATCH(orders!$D507,products!$A$1:$A$49,0),MATCH(orders!I$1,products!$A$1:$G$1,0))</f>
        <v>Lib</v>
      </c>
      <c r="J507" t="str">
        <f t="shared" si="14"/>
        <v>Liberica</v>
      </c>
      <c r="K507" t="str">
        <f>INDEX(products!$A$1:$G$49,MATCH(orders!$D507,products!$A$1:$A$49,0),MATCH(orders!K$1,products!$A$1:$G$1,0))</f>
        <v>M</v>
      </c>
      <c r="L507" t="str">
        <f t="shared" si="15"/>
        <v>Medium</v>
      </c>
      <c r="M507" s="4">
        <f>INDEX(products!$A$1:$G$49,MATCH(orders!$D507,products!$A$1:$A$49,0),MATCH(orders!M$1,products!$A$1:$G$1,0))</f>
        <v>0.2</v>
      </c>
      <c r="N507" s="5">
        <f>INDEX(products!$A$1:$G$49,MATCH(orders!$D507,products!$A$1:$A$49,0),MATCH(orders!N$1,products!$A$1:$G$1,0))</f>
        <v>4.3650000000000002</v>
      </c>
      <c r="O507" s="5">
        <f>N507*E507</f>
        <v>26.19</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IF(_xlfn.XLOOKUP(orders!C508,customers!$A$1:$A$1001,customers!$C$1:$C$1001,,0)=0,"No Email",_xlfn.XLOOKUP(orders!C508,customers!$A$1:$A$1001,customers!$C$1:$C$1001,,0))</f>
        <v>dwincere2@marriott.com</v>
      </c>
      <c r="H508" s="2" t="str">
        <f>_xlfn.XLOOKUP(C508,customers!$A$1:$A$1001,customers!$G$1:$G$1001,,0)</f>
        <v>United States</v>
      </c>
      <c r="I508" t="str">
        <f>INDEX(products!$A$1:$G$49,MATCH(orders!$D508,products!$A$1:$A$49,0),MATCH(orders!I$1,products!$A$1:$G$1,0))</f>
        <v>Ara</v>
      </c>
      <c r="J508" t="str">
        <f t="shared" si="14"/>
        <v>Arabica</v>
      </c>
      <c r="K508" t="str">
        <f>INDEX(products!$A$1:$G$49,MATCH(orders!$D508,products!$A$1:$A$49,0),MATCH(orders!K$1,products!$A$1:$G$1,0))</f>
        <v>L</v>
      </c>
      <c r="L508" t="str">
        <f t="shared" si="15"/>
        <v>Light</v>
      </c>
      <c r="M508" s="4">
        <f>INDEX(products!$A$1:$G$49,MATCH(orders!$D508,products!$A$1:$A$49,0),MATCH(orders!M$1,products!$A$1:$G$1,0))</f>
        <v>1</v>
      </c>
      <c r="N508" s="5">
        <f>INDEX(products!$A$1:$G$49,MATCH(orders!$D508,products!$A$1:$A$49,0),MATCH(orders!N$1,products!$A$1:$G$1,0))</f>
        <v>12.95</v>
      </c>
      <c r="O508" s="5">
        <f>N508*E508</f>
        <v>25.9</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IF(_xlfn.XLOOKUP(orders!C509,customers!$A$1:$A$1001,customers!$C$1:$C$1001,,0)=0,"No Email",_xlfn.XLOOKUP(orders!C509,customers!$A$1:$A$1001,customers!$C$1:$C$1001,,0))</f>
        <v>plyfielde3@baidu.com</v>
      </c>
      <c r="H509" s="2" t="str">
        <f>_xlfn.XLOOKUP(C509,customers!$A$1:$A$1001,customers!$G$1:$G$1001,,0)</f>
        <v>United States</v>
      </c>
      <c r="I509" t="str">
        <f>INDEX(products!$A$1:$G$49,MATCH(orders!$D509,products!$A$1:$A$49,0),MATCH(orders!I$1,products!$A$1:$G$1,0))</f>
        <v>Ara</v>
      </c>
      <c r="J509" t="str">
        <f t="shared" si="14"/>
        <v>Arabica</v>
      </c>
      <c r="K509" t="str">
        <f>INDEX(products!$A$1:$G$49,MATCH(orders!$D509,products!$A$1:$A$49,0),MATCH(orders!K$1,products!$A$1:$G$1,0))</f>
        <v>L</v>
      </c>
      <c r="L509" t="str">
        <f t="shared" si="15"/>
        <v>Light</v>
      </c>
      <c r="M509" s="4">
        <f>INDEX(products!$A$1:$G$49,MATCH(orders!$D509,products!$A$1:$A$49,0),MATCH(orders!M$1,products!$A$1:$G$1,0))</f>
        <v>2.5</v>
      </c>
      <c r="N509" s="5">
        <f>INDEX(products!$A$1:$G$49,MATCH(orders!$D509,products!$A$1:$A$49,0),MATCH(orders!N$1,products!$A$1:$G$1,0))</f>
        <v>29.784999999999997</v>
      </c>
      <c r="O509" s="5">
        <f>N509*E509</f>
        <v>89.35499999999999</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IF(_xlfn.XLOOKUP(orders!C510,customers!$A$1:$A$1001,customers!$C$1:$C$1001,,0)=0,"No Email",_xlfn.XLOOKUP(orders!C510,customers!$A$1:$A$1001,customers!$C$1:$C$1001,,0))</f>
        <v>hperrise4@studiopress.com</v>
      </c>
      <c r="H510" s="2" t="str">
        <f>_xlfn.XLOOKUP(C510,customers!$A$1:$A$1001,customers!$G$1:$G$1001,,0)</f>
        <v>Ireland</v>
      </c>
      <c r="I510" t="str">
        <f>INDEX(products!$A$1:$G$49,MATCH(orders!$D510,products!$A$1:$A$49,0),MATCH(orders!I$1,products!$A$1:$G$1,0))</f>
        <v>Lib</v>
      </c>
      <c r="J510" t="str">
        <f t="shared" si="14"/>
        <v>Liberica</v>
      </c>
      <c r="K510" t="str">
        <f>INDEX(products!$A$1:$G$49,MATCH(orders!$D510,products!$A$1:$A$49,0),MATCH(orders!K$1,products!$A$1:$G$1,0))</f>
        <v>D</v>
      </c>
      <c r="L510" t="str">
        <f t="shared" si="15"/>
        <v>Dark</v>
      </c>
      <c r="M510" s="4">
        <f>INDEX(products!$A$1:$G$49,MATCH(orders!$D510,products!$A$1:$A$49,0),MATCH(orders!M$1,products!$A$1:$G$1,0))</f>
        <v>0.5</v>
      </c>
      <c r="N510" s="5">
        <f>INDEX(products!$A$1:$G$49,MATCH(orders!$D510,products!$A$1:$A$49,0),MATCH(orders!N$1,products!$A$1:$G$1,0))</f>
        <v>7.77</v>
      </c>
      <c r="O510" s="5">
        <f>N510*E510</f>
        <v>46.62</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IF(_xlfn.XLOOKUP(orders!C511,customers!$A$1:$A$1001,customers!$C$1:$C$1001,,0)=0,"No Email",_xlfn.XLOOKUP(orders!C511,customers!$A$1:$A$1001,customers!$C$1:$C$1001,,0))</f>
        <v>murione5@alexa.com</v>
      </c>
      <c r="H511" s="2" t="str">
        <f>_xlfn.XLOOKUP(C511,customers!$A$1:$A$1001,customers!$G$1:$G$1001,,0)</f>
        <v>Ireland</v>
      </c>
      <c r="I511" t="str">
        <f>INDEX(products!$A$1:$G$49,MATCH(orders!$D511,products!$A$1:$A$49,0),MATCH(orders!I$1,products!$A$1:$G$1,0))</f>
        <v>Ara</v>
      </c>
      <c r="J511" t="str">
        <f t="shared" si="14"/>
        <v>Arabica</v>
      </c>
      <c r="K511" t="str">
        <f>INDEX(products!$A$1:$G$49,MATCH(orders!$D511,products!$A$1:$A$49,0),MATCH(orders!K$1,products!$A$1:$G$1,0))</f>
        <v>D</v>
      </c>
      <c r="L511" t="str">
        <f t="shared" si="15"/>
        <v>Dark</v>
      </c>
      <c r="M511" s="4">
        <f>INDEX(products!$A$1:$G$49,MATCH(orders!$D511,products!$A$1:$A$49,0),MATCH(orders!M$1,products!$A$1:$G$1,0))</f>
        <v>1</v>
      </c>
      <c r="N511" s="5">
        <f>INDEX(products!$A$1:$G$49,MATCH(orders!$D511,products!$A$1:$A$49,0),MATCH(orders!N$1,products!$A$1:$G$1,0))</f>
        <v>9.9499999999999993</v>
      </c>
      <c r="O511" s="5">
        <f>N511*E511</f>
        <v>29.849999999999998</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IF(_xlfn.XLOOKUP(orders!C512,customers!$A$1:$A$1001,customers!$C$1:$C$1001,,0)=0,"No Email",_xlfn.XLOOKUP(orders!C512,customers!$A$1:$A$1001,customers!$C$1:$C$1001,,0))</f>
        <v>ckide6@narod.ru</v>
      </c>
      <c r="H512" s="2" t="str">
        <f>_xlfn.XLOOKUP(C512,customers!$A$1:$A$1001,customers!$G$1:$G$1001,,0)</f>
        <v>Ireland</v>
      </c>
      <c r="I512" t="str">
        <f>INDEX(products!$A$1:$G$49,MATCH(orders!$D512,products!$A$1:$A$49,0),MATCH(orders!I$1,products!$A$1:$G$1,0))</f>
        <v>Rob</v>
      </c>
      <c r="J512" t="str">
        <f t="shared" si="14"/>
        <v>Robusta</v>
      </c>
      <c r="K512" t="str">
        <f>INDEX(products!$A$1:$G$49,MATCH(orders!$D512,products!$A$1:$A$49,0),MATCH(orders!K$1,products!$A$1:$G$1,0))</f>
        <v>L</v>
      </c>
      <c r="L512" t="str">
        <f t="shared" si="15"/>
        <v>Light</v>
      </c>
      <c r="M512" s="4">
        <f>INDEX(products!$A$1:$G$49,MATCH(orders!$D512,products!$A$1:$A$49,0),MATCH(orders!M$1,products!$A$1:$G$1,0))</f>
        <v>0.2</v>
      </c>
      <c r="N512" s="5">
        <f>INDEX(products!$A$1:$G$49,MATCH(orders!$D512,products!$A$1:$A$49,0),MATCH(orders!N$1,products!$A$1:$G$1,0))</f>
        <v>3.5849999999999995</v>
      </c>
      <c r="O512" s="5">
        <f>N512*E512</f>
        <v>10.754999999999999</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IF(_xlfn.XLOOKUP(orders!C513,customers!$A$1:$A$1001,customers!$C$1:$C$1001,,0)=0,"No Email",_xlfn.XLOOKUP(orders!C513,customers!$A$1:$A$1001,customers!$C$1:$C$1001,,0))</f>
        <v>cbeinee7@xinhuanet.com</v>
      </c>
      <c r="H513" s="2" t="str">
        <f>_xlfn.XLOOKUP(C513,customers!$A$1:$A$1001,customers!$G$1:$G$1001,,0)</f>
        <v>United States</v>
      </c>
      <c r="I513" t="str">
        <f>INDEX(products!$A$1:$G$49,MATCH(orders!$D513,products!$A$1:$A$49,0),MATCH(orders!I$1,products!$A$1:$G$1,0))</f>
        <v>Ara</v>
      </c>
      <c r="J513" t="str">
        <f t="shared" si="14"/>
        <v>Arabica</v>
      </c>
      <c r="K513" t="str">
        <f>INDEX(products!$A$1:$G$49,MATCH(orders!$D513,products!$A$1:$A$49,0),MATCH(orders!K$1,products!$A$1:$G$1,0))</f>
        <v>M</v>
      </c>
      <c r="L513" t="str">
        <f t="shared" si="15"/>
        <v>Medium</v>
      </c>
      <c r="M513" s="4">
        <f>INDEX(products!$A$1:$G$49,MATCH(orders!$D513,products!$A$1:$A$49,0),MATCH(orders!M$1,products!$A$1:$G$1,0))</f>
        <v>0.2</v>
      </c>
      <c r="N513" s="5">
        <f>INDEX(products!$A$1:$G$49,MATCH(orders!$D513,products!$A$1:$A$49,0),MATCH(orders!N$1,products!$A$1:$G$1,0))</f>
        <v>3.375</v>
      </c>
      <c r="O513" s="5">
        <f>N513*E513</f>
        <v>13.5</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IF(_xlfn.XLOOKUP(orders!C514,customers!$A$1:$A$1001,customers!$C$1:$C$1001,,0)=0,"No Email",_xlfn.XLOOKUP(orders!C514,customers!$A$1:$A$1001,customers!$C$1:$C$1001,,0))</f>
        <v>cbakeupe8@globo.com</v>
      </c>
      <c r="H514" s="2" t="str">
        <f>_xlfn.XLOOKUP(C514,customers!$A$1:$A$1001,customers!$G$1:$G$1001,,0)</f>
        <v>United States</v>
      </c>
      <c r="I514" t="str">
        <f>INDEX(products!$A$1:$G$49,MATCH(orders!$D514,products!$A$1:$A$49,0),MATCH(orders!I$1,products!$A$1:$G$1,0))</f>
        <v>Lib</v>
      </c>
      <c r="J514" t="str">
        <f t="shared" si="14"/>
        <v>Liberica</v>
      </c>
      <c r="K514" t="str">
        <f>INDEX(products!$A$1:$G$49,MATCH(orders!$D514,products!$A$1:$A$49,0),MATCH(orders!K$1,products!$A$1:$G$1,0))</f>
        <v>L</v>
      </c>
      <c r="L514" t="str">
        <f t="shared" si="15"/>
        <v>Light</v>
      </c>
      <c r="M514" s="4">
        <f>INDEX(products!$A$1:$G$49,MATCH(orders!$D514,products!$A$1:$A$49,0),MATCH(orders!M$1,products!$A$1:$G$1,0))</f>
        <v>1</v>
      </c>
      <c r="N514" s="5">
        <f>INDEX(products!$A$1:$G$49,MATCH(orders!$D514,products!$A$1:$A$49,0),MATCH(orders!N$1,products!$A$1:$G$1,0))</f>
        <v>15.85</v>
      </c>
      <c r="O514" s="5">
        <f>N514*E514</f>
        <v>47.55</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IF(_xlfn.XLOOKUP(orders!C515,customers!$A$1:$A$1001,customers!$C$1:$C$1001,,0)=0,"No Email",_xlfn.XLOOKUP(orders!C515,customers!$A$1:$A$1001,customers!$C$1:$C$1001,,0))</f>
        <v>nhelkine9@example.com</v>
      </c>
      <c r="H515" s="2" t="str">
        <f>_xlfn.XLOOKUP(C515,customers!$A$1:$A$1001,customers!$G$1:$G$1001,,0)</f>
        <v>United States</v>
      </c>
      <c r="I515" t="str">
        <f>INDEX(products!$A$1:$G$49,MATCH(orders!$D515,products!$A$1:$A$49,0),MATCH(orders!I$1,products!$A$1:$G$1,0))</f>
        <v>Lib</v>
      </c>
      <c r="J515" t="str">
        <f t="shared" ref="J515:J578" si="16">IF(I515="Rob","Robusta",IF(I515="Exc","Excelsa",IF(I515="Ara","Arabica",IF(I515="Lib","Liberica",""))))</f>
        <v>Liberica</v>
      </c>
      <c r="K515" t="str">
        <f>INDEX(products!$A$1:$G$49,MATCH(orders!$D515,products!$A$1:$A$49,0),MATCH(orders!K$1,products!$A$1:$G$1,0))</f>
        <v>L</v>
      </c>
      <c r="L515" t="str">
        <f t="shared" ref="L515:L578" si="17">IF(K515="L","Light",IF(K515="M","Medium",IF(K515="D","Dark","")))</f>
        <v>Light</v>
      </c>
      <c r="M515" s="4">
        <f>INDEX(products!$A$1:$G$49,MATCH(orders!$D515,products!$A$1:$A$49,0),MATCH(orders!M$1,products!$A$1:$G$1,0))</f>
        <v>1</v>
      </c>
      <c r="N515" s="5">
        <f>INDEX(products!$A$1:$G$49,MATCH(orders!$D515,products!$A$1:$A$49,0),MATCH(orders!N$1,products!$A$1:$G$1,0))</f>
        <v>15.85</v>
      </c>
      <c r="O515" s="5">
        <f>N515*E515</f>
        <v>79.25</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IF(_xlfn.XLOOKUP(orders!C516,customers!$A$1:$A$1001,customers!$C$1:$C$1001,,0)=0,"No Email",_xlfn.XLOOKUP(orders!C516,customers!$A$1:$A$1001,customers!$C$1:$C$1001,,0))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 t="shared" si="16"/>
        <v>Liberica</v>
      </c>
      <c r="K516" t="str">
        <f>INDEX(products!$A$1:$G$49,MATCH(orders!$D516,products!$A$1:$A$49,0),MATCH(orders!K$1,products!$A$1:$G$1,0))</f>
        <v>M</v>
      </c>
      <c r="L516" t="str">
        <f t="shared" si="17"/>
        <v>Medium</v>
      </c>
      <c r="M516" s="4">
        <f>INDEX(products!$A$1:$G$49,MATCH(orders!$D516,products!$A$1:$A$49,0),MATCH(orders!M$1,products!$A$1:$G$1,0))</f>
        <v>0.2</v>
      </c>
      <c r="N516" s="5">
        <f>INDEX(products!$A$1:$G$49,MATCH(orders!$D516,products!$A$1:$A$49,0),MATCH(orders!N$1,products!$A$1:$G$1,0))</f>
        <v>4.3650000000000002</v>
      </c>
      <c r="O516" s="5">
        <f>N516*E516</f>
        <v>26.19</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IF(_xlfn.XLOOKUP(orders!C517,customers!$A$1:$A$1001,customers!$C$1:$C$1001,,0)=0,"No Email",_xlfn.XLOOKUP(orders!C517,customers!$A$1:$A$1001,customers!$C$1:$C$1001,,0))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 t="shared" si="16"/>
        <v>Robusta</v>
      </c>
      <c r="K517" t="str">
        <f>INDEX(products!$A$1:$G$49,MATCH(orders!$D517,products!$A$1:$A$49,0),MATCH(orders!K$1,products!$A$1:$G$1,0))</f>
        <v>L</v>
      </c>
      <c r="L517" t="str">
        <f t="shared" si="17"/>
        <v>Light</v>
      </c>
      <c r="M517" s="4">
        <f>INDEX(products!$A$1:$G$49,MATCH(orders!$D517,products!$A$1:$A$49,0),MATCH(orders!M$1,products!$A$1:$G$1,0))</f>
        <v>0.5</v>
      </c>
      <c r="N517" s="5">
        <f>INDEX(products!$A$1:$G$49,MATCH(orders!$D517,products!$A$1:$A$49,0),MATCH(orders!N$1,products!$A$1:$G$1,0))</f>
        <v>7.169999999999999</v>
      </c>
      <c r="O517" s="5">
        <f>N517*E517</f>
        <v>21.509999999999998</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IF(_xlfn.XLOOKUP(orders!C518,customers!$A$1:$A$1001,customers!$C$1:$C$1001,,0)=0,"No Email",_xlfn.XLOOKUP(orders!C518,customers!$A$1:$A$1001,customers!$C$1:$C$1001,,0))</f>
        <v>No Email</v>
      </c>
      <c r="H518" s="2" t="str">
        <f>_xlfn.XLOOKUP(C518,customers!$A$1:$A$1001,customers!$G$1:$G$1001,,0)</f>
        <v>United States</v>
      </c>
      <c r="I518" t="str">
        <f>INDEX(products!$A$1:$G$49,MATCH(orders!$D518,products!$A$1:$A$49,0),MATCH(orders!I$1,products!$A$1:$G$1,0))</f>
        <v>Rob</v>
      </c>
      <c r="J518" t="str">
        <f t="shared" si="16"/>
        <v>Robusta</v>
      </c>
      <c r="K518" t="str">
        <f>INDEX(products!$A$1:$G$49,MATCH(orders!$D518,products!$A$1:$A$49,0),MATCH(orders!K$1,products!$A$1:$G$1,0))</f>
        <v>D</v>
      </c>
      <c r="L518" t="str">
        <f t="shared" si="17"/>
        <v>Dark</v>
      </c>
      <c r="M518" s="4">
        <f>INDEX(products!$A$1:$G$49,MATCH(orders!$D518,products!$A$1:$A$49,0),MATCH(orders!M$1,products!$A$1:$G$1,0))</f>
        <v>2.5</v>
      </c>
      <c r="N518" s="5">
        <f>INDEX(products!$A$1:$G$49,MATCH(orders!$D518,products!$A$1:$A$49,0),MATCH(orders!N$1,products!$A$1:$G$1,0))</f>
        <v>20.584999999999997</v>
      </c>
      <c r="O518" s="5">
        <f>N518*E518</f>
        <v>102.92499999999998</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IF(_xlfn.XLOOKUP(orders!C519,customers!$A$1:$A$1001,customers!$C$1:$C$1001,,0)=0,"No Email",_xlfn.XLOOKUP(orders!C519,customers!$A$1:$A$1001,customers!$C$1:$C$1001,,0))</f>
        <v>No Email</v>
      </c>
      <c r="H519" s="2" t="str">
        <f>_xlfn.XLOOKUP(C519,customers!$A$1:$A$1001,customers!$G$1:$G$1001,,0)</f>
        <v>United States</v>
      </c>
      <c r="I519" t="str">
        <f>INDEX(products!$A$1:$G$49,MATCH(orders!$D519,products!$A$1:$A$49,0),MATCH(orders!I$1,products!$A$1:$G$1,0))</f>
        <v>Lib</v>
      </c>
      <c r="J519" t="str">
        <f t="shared" si="16"/>
        <v>Liberica</v>
      </c>
      <c r="K519" t="str">
        <f>INDEX(products!$A$1:$G$49,MATCH(orders!$D519,products!$A$1:$A$49,0),MATCH(orders!K$1,products!$A$1:$G$1,0))</f>
        <v>D</v>
      </c>
      <c r="L519" t="str">
        <f t="shared" si="17"/>
        <v>Dark</v>
      </c>
      <c r="M519" s="4">
        <f>INDEX(products!$A$1:$G$49,MATCH(orders!$D519,products!$A$1:$A$49,0),MATCH(orders!M$1,products!$A$1:$G$1,0))</f>
        <v>0.2</v>
      </c>
      <c r="N519" s="5">
        <f>INDEX(products!$A$1:$G$49,MATCH(orders!$D519,products!$A$1:$A$49,0),MATCH(orders!N$1,products!$A$1:$G$1,0))</f>
        <v>3.8849999999999998</v>
      </c>
      <c r="O519" s="5">
        <f>N519*E519</f>
        <v>7.77</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IF(_xlfn.XLOOKUP(orders!C520,customers!$A$1:$A$1001,customers!$C$1:$C$1001,,0)=0,"No Email",_xlfn.XLOOKUP(orders!C520,customers!$A$1:$A$1001,customers!$C$1:$C$1001,,0))</f>
        <v>kimortsee@alexa.com</v>
      </c>
      <c r="H520" s="2" t="str">
        <f>_xlfn.XLOOKUP(C520,customers!$A$1:$A$1001,customers!$G$1:$G$1001,,0)</f>
        <v>United States</v>
      </c>
      <c r="I520" t="str">
        <f>INDEX(products!$A$1:$G$49,MATCH(orders!$D520,products!$A$1:$A$49,0),MATCH(orders!I$1,products!$A$1:$G$1,0))</f>
        <v>Exc</v>
      </c>
      <c r="J520" t="str">
        <f t="shared" si="16"/>
        <v>Excelsa</v>
      </c>
      <c r="K520" t="str">
        <f>INDEX(products!$A$1:$G$49,MATCH(orders!$D520,products!$A$1:$A$49,0),MATCH(orders!K$1,products!$A$1:$G$1,0))</f>
        <v>D</v>
      </c>
      <c r="L520" t="str">
        <f t="shared" si="17"/>
        <v>Dark</v>
      </c>
      <c r="M520" s="4">
        <f>INDEX(products!$A$1:$G$49,MATCH(orders!$D520,products!$A$1:$A$49,0),MATCH(orders!M$1,products!$A$1:$G$1,0))</f>
        <v>2.5</v>
      </c>
      <c r="N520" s="5">
        <f>INDEX(products!$A$1:$G$49,MATCH(orders!$D520,products!$A$1:$A$49,0),MATCH(orders!N$1,products!$A$1:$G$1,0))</f>
        <v>27.945</v>
      </c>
      <c r="O520" s="5">
        <f>N520*E520</f>
        <v>139.72499999999999</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IF(_xlfn.XLOOKUP(orders!C521,customers!$A$1:$A$1001,customers!$C$1:$C$1001,,0)=0,"No Email",_xlfn.XLOOKUP(orders!C521,customers!$A$1:$A$1001,customers!$C$1:$C$1001,,0))</f>
        <v>murione5@alexa.com</v>
      </c>
      <c r="H521" s="2" t="str">
        <f>_xlfn.XLOOKUP(C521,customers!$A$1:$A$1001,customers!$G$1:$G$1001,,0)</f>
        <v>Ireland</v>
      </c>
      <c r="I521" t="str">
        <f>INDEX(products!$A$1:$G$49,MATCH(orders!$D521,products!$A$1:$A$49,0),MATCH(orders!I$1,products!$A$1:$G$1,0))</f>
        <v>Ara</v>
      </c>
      <c r="J521" t="str">
        <f t="shared" si="16"/>
        <v>Arabica</v>
      </c>
      <c r="K521" t="str">
        <f>INDEX(products!$A$1:$G$49,MATCH(orders!$D521,products!$A$1:$A$49,0),MATCH(orders!K$1,products!$A$1:$G$1,0))</f>
        <v>D</v>
      </c>
      <c r="L521" t="str">
        <f t="shared" si="17"/>
        <v>Dark</v>
      </c>
      <c r="M521" s="4">
        <f>INDEX(products!$A$1:$G$49,MATCH(orders!$D521,products!$A$1:$A$49,0),MATCH(orders!M$1,products!$A$1:$G$1,0))</f>
        <v>0.5</v>
      </c>
      <c r="N521" s="5">
        <f>INDEX(products!$A$1:$G$49,MATCH(orders!$D521,products!$A$1:$A$49,0),MATCH(orders!N$1,products!$A$1:$G$1,0))</f>
        <v>5.97</v>
      </c>
      <c r="O521" s="5">
        <f>N521*E521</f>
        <v>11.94</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IF(_xlfn.XLOOKUP(orders!C522,customers!$A$1:$A$1001,customers!$C$1:$C$1001,,0)=0,"No Email",_xlfn.XLOOKUP(orders!C522,customers!$A$1:$A$1001,customers!$C$1:$C$1001,,0))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 t="shared" si="16"/>
        <v>Liberica</v>
      </c>
      <c r="K522" t="str">
        <f>INDEX(products!$A$1:$G$49,MATCH(orders!$D522,products!$A$1:$A$49,0),MATCH(orders!K$1,products!$A$1:$G$1,0))</f>
        <v>D</v>
      </c>
      <c r="L522" t="str">
        <f t="shared" si="17"/>
        <v>Dark</v>
      </c>
      <c r="M522" s="4">
        <f>INDEX(products!$A$1:$G$49,MATCH(orders!$D522,products!$A$1:$A$49,0),MATCH(orders!M$1,products!$A$1:$G$1,0))</f>
        <v>0.2</v>
      </c>
      <c r="N522" s="5">
        <f>INDEX(products!$A$1:$G$49,MATCH(orders!$D522,products!$A$1:$A$49,0),MATCH(orders!N$1,products!$A$1:$G$1,0))</f>
        <v>3.8849999999999998</v>
      </c>
      <c r="O522" s="5">
        <f>N522*E522</f>
        <v>3.8849999999999998</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IF(_xlfn.XLOOKUP(orders!C523,customers!$A$1:$A$1001,customers!$C$1:$C$1001,,0)=0,"No Email",_xlfn.XLOOKUP(orders!C523,customers!$A$1:$A$1001,customers!$C$1:$C$1001,,0))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 t="shared" si="16"/>
        <v>Robusta</v>
      </c>
      <c r="K523" t="str">
        <f>INDEX(products!$A$1:$G$49,MATCH(orders!$D523,products!$A$1:$A$49,0),MATCH(orders!K$1,products!$A$1:$G$1,0))</f>
        <v>M</v>
      </c>
      <c r="L523" t="str">
        <f t="shared" si="17"/>
        <v>Medium</v>
      </c>
      <c r="M523" s="4">
        <f>INDEX(products!$A$1:$G$49,MATCH(orders!$D523,products!$A$1:$A$49,0),MATCH(orders!M$1,products!$A$1:$G$1,0))</f>
        <v>1</v>
      </c>
      <c r="N523" s="5">
        <f>INDEX(products!$A$1:$G$49,MATCH(orders!$D523,products!$A$1:$A$49,0),MATCH(orders!N$1,products!$A$1:$G$1,0))</f>
        <v>9.9499999999999993</v>
      </c>
      <c r="O523" s="5">
        <f>N523*E523</f>
        <v>39.799999999999997</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IF(_xlfn.XLOOKUP(orders!C524,customers!$A$1:$A$1001,customers!$C$1:$C$1001,,0)=0,"No Email",_xlfn.XLOOKUP(orders!C524,customers!$A$1:$A$1001,customers!$C$1:$C$1001,,0))</f>
        <v>vupstoneei@google.pl</v>
      </c>
      <c r="H524" s="2" t="str">
        <f>_xlfn.XLOOKUP(C524,customers!$A$1:$A$1001,customers!$G$1:$G$1001,,0)</f>
        <v>United States</v>
      </c>
      <c r="I524" t="str">
        <f>INDEX(products!$A$1:$G$49,MATCH(orders!$D524,products!$A$1:$A$49,0),MATCH(orders!I$1,products!$A$1:$G$1,0))</f>
        <v>Rob</v>
      </c>
      <c r="J524" t="str">
        <f t="shared" si="16"/>
        <v>Robusta</v>
      </c>
      <c r="K524" t="str">
        <f>INDEX(products!$A$1:$G$49,MATCH(orders!$D524,products!$A$1:$A$49,0),MATCH(orders!K$1,products!$A$1:$G$1,0))</f>
        <v>M</v>
      </c>
      <c r="L524" t="str">
        <f t="shared" si="17"/>
        <v>Medium</v>
      </c>
      <c r="M524" s="4">
        <f>INDEX(products!$A$1:$G$49,MATCH(orders!$D524,products!$A$1:$A$49,0),MATCH(orders!M$1,products!$A$1:$G$1,0))</f>
        <v>0.5</v>
      </c>
      <c r="N524" s="5">
        <f>INDEX(products!$A$1:$G$49,MATCH(orders!$D524,products!$A$1:$A$49,0),MATCH(orders!N$1,products!$A$1:$G$1,0))</f>
        <v>5.97</v>
      </c>
      <c r="O524" s="5">
        <f>N524*E524</f>
        <v>29.849999999999998</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IF(_xlfn.XLOOKUP(orders!C525,customers!$A$1:$A$1001,customers!$C$1:$C$1001,,0)=0,"No Email",_xlfn.XLOOKUP(orders!C525,customers!$A$1:$A$1001,customers!$C$1:$C$1001,,0))</f>
        <v>bbeelbyej@rediff.com</v>
      </c>
      <c r="H525" s="2" t="str">
        <f>_xlfn.XLOOKUP(C525,customers!$A$1:$A$1001,customers!$G$1:$G$1001,,0)</f>
        <v>Ireland</v>
      </c>
      <c r="I525" t="str">
        <f>INDEX(products!$A$1:$G$49,MATCH(orders!$D525,products!$A$1:$A$49,0),MATCH(orders!I$1,products!$A$1:$G$1,0))</f>
        <v>Lib</v>
      </c>
      <c r="J525" t="str">
        <f t="shared" si="16"/>
        <v>Liberica</v>
      </c>
      <c r="K525" t="str">
        <f>INDEX(products!$A$1:$G$49,MATCH(orders!$D525,products!$A$1:$A$49,0),MATCH(orders!K$1,products!$A$1:$G$1,0))</f>
        <v>D</v>
      </c>
      <c r="L525" t="str">
        <f t="shared" si="17"/>
        <v>Dark</v>
      </c>
      <c r="M525" s="4">
        <f>INDEX(products!$A$1:$G$49,MATCH(orders!$D525,products!$A$1:$A$49,0),MATCH(orders!M$1,products!$A$1:$G$1,0))</f>
        <v>2.5</v>
      </c>
      <c r="N525" s="5">
        <f>INDEX(products!$A$1:$G$49,MATCH(orders!$D525,products!$A$1:$A$49,0),MATCH(orders!N$1,products!$A$1:$G$1,0))</f>
        <v>29.784999999999997</v>
      </c>
      <c r="O525" s="5">
        <f>N525*E525</f>
        <v>29.784999999999997</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IF(_xlfn.XLOOKUP(orders!C526,customers!$A$1:$A$1001,customers!$C$1:$C$1001,,0)=0,"No Email",_xlfn.XLOOKUP(orders!C526,customers!$A$1:$A$1001,customers!$C$1:$C$1001,,0))</f>
        <v>No Email</v>
      </c>
      <c r="H526" s="2" t="str">
        <f>_xlfn.XLOOKUP(C526,customers!$A$1:$A$1001,customers!$G$1:$G$1001,,0)</f>
        <v>United States</v>
      </c>
      <c r="I526" t="str">
        <f>INDEX(products!$A$1:$G$49,MATCH(orders!$D526,products!$A$1:$A$49,0),MATCH(orders!I$1,products!$A$1:$G$1,0))</f>
        <v>Lib</v>
      </c>
      <c r="J526" t="str">
        <f t="shared" si="16"/>
        <v>Liberica</v>
      </c>
      <c r="K526" t="str">
        <f>INDEX(products!$A$1:$G$49,MATCH(orders!$D526,products!$A$1:$A$49,0),MATCH(orders!K$1,products!$A$1:$G$1,0))</f>
        <v>L</v>
      </c>
      <c r="L526" t="str">
        <f t="shared" si="17"/>
        <v>Light</v>
      </c>
      <c r="M526" s="4">
        <f>INDEX(products!$A$1:$G$49,MATCH(orders!$D526,products!$A$1:$A$49,0),MATCH(orders!M$1,products!$A$1:$G$1,0))</f>
        <v>2.5</v>
      </c>
      <c r="N526" s="5">
        <f>INDEX(products!$A$1:$G$49,MATCH(orders!$D526,products!$A$1:$A$49,0),MATCH(orders!N$1,products!$A$1:$G$1,0))</f>
        <v>36.454999999999998</v>
      </c>
      <c r="O526" s="5">
        <f>N526*E526</f>
        <v>72.91</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IF(_xlfn.XLOOKUP(orders!C527,customers!$A$1:$A$1001,customers!$C$1:$C$1001,,0)=0,"No Email",_xlfn.XLOOKUP(orders!C527,customers!$A$1:$A$1001,customers!$C$1:$C$1001,,0))</f>
        <v>No Email</v>
      </c>
      <c r="H527" s="2" t="str">
        <f>_xlfn.XLOOKUP(C527,customers!$A$1:$A$1001,customers!$G$1:$G$1001,,0)</f>
        <v>United States</v>
      </c>
      <c r="I527" t="str">
        <f>INDEX(products!$A$1:$G$49,MATCH(orders!$D527,products!$A$1:$A$49,0),MATCH(orders!I$1,products!$A$1:$G$1,0))</f>
        <v>Rob</v>
      </c>
      <c r="J527" t="str">
        <f t="shared" si="16"/>
        <v>Robusta</v>
      </c>
      <c r="K527" t="str">
        <f>INDEX(products!$A$1:$G$49,MATCH(orders!$D527,products!$A$1:$A$49,0),MATCH(orders!K$1,products!$A$1:$G$1,0))</f>
        <v>D</v>
      </c>
      <c r="L527" t="str">
        <f t="shared" si="17"/>
        <v>Dark</v>
      </c>
      <c r="M527" s="4">
        <f>INDEX(products!$A$1:$G$49,MATCH(orders!$D527,products!$A$1:$A$49,0),MATCH(orders!M$1,products!$A$1:$G$1,0))</f>
        <v>0.2</v>
      </c>
      <c r="N527" s="5">
        <f>INDEX(products!$A$1:$G$49,MATCH(orders!$D527,products!$A$1:$A$49,0),MATCH(orders!N$1,products!$A$1:$G$1,0))</f>
        <v>2.6849999999999996</v>
      </c>
      <c r="O527" s="5">
        <f>N527*E527</f>
        <v>13.424999999999997</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IF(_xlfn.XLOOKUP(orders!C528,customers!$A$1:$A$1001,customers!$C$1:$C$1001,,0)=0,"No Email",_xlfn.XLOOKUP(orders!C528,customers!$A$1:$A$1001,customers!$C$1:$C$1001,,0))</f>
        <v>wspeechlyem@amazon.com</v>
      </c>
      <c r="H528" s="2" t="str">
        <f>_xlfn.XLOOKUP(C528,customers!$A$1:$A$1001,customers!$G$1:$G$1001,,0)</f>
        <v>United States</v>
      </c>
      <c r="I528" t="str">
        <f>INDEX(products!$A$1:$G$49,MATCH(orders!$D528,products!$A$1:$A$49,0),MATCH(orders!I$1,products!$A$1:$G$1,0))</f>
        <v>Exc</v>
      </c>
      <c r="J528" t="str">
        <f t="shared" si="16"/>
        <v>Excelsa</v>
      </c>
      <c r="K528" t="str">
        <f>INDEX(products!$A$1:$G$49,MATCH(orders!$D528,products!$A$1:$A$49,0),MATCH(orders!K$1,products!$A$1:$G$1,0))</f>
        <v>M</v>
      </c>
      <c r="L528" t="str">
        <f t="shared" si="17"/>
        <v>Medium</v>
      </c>
      <c r="M528" s="4">
        <f>INDEX(products!$A$1:$G$49,MATCH(orders!$D528,products!$A$1:$A$49,0),MATCH(orders!M$1,products!$A$1:$G$1,0))</f>
        <v>2.5</v>
      </c>
      <c r="N528" s="5">
        <f>INDEX(products!$A$1:$G$49,MATCH(orders!$D528,products!$A$1:$A$49,0),MATCH(orders!N$1,products!$A$1:$G$1,0))</f>
        <v>31.624999999999996</v>
      </c>
      <c r="O528" s="5">
        <f>N528*E528</f>
        <v>126.49999999999999</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IF(_xlfn.XLOOKUP(orders!C529,customers!$A$1:$A$1001,customers!$C$1:$C$1001,,0)=0,"No Email",_xlfn.XLOOKUP(orders!C529,customers!$A$1:$A$1001,customers!$C$1:$C$1001,,0))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 t="shared" si="16"/>
        <v>Excelsa</v>
      </c>
      <c r="K529" t="str">
        <f>INDEX(products!$A$1:$G$49,MATCH(orders!$D529,products!$A$1:$A$49,0),MATCH(orders!K$1,products!$A$1:$G$1,0))</f>
        <v>M</v>
      </c>
      <c r="L529" t="str">
        <f t="shared" si="17"/>
        <v>Medium</v>
      </c>
      <c r="M529" s="4">
        <f>INDEX(products!$A$1:$G$49,MATCH(orders!$D529,products!$A$1:$A$49,0),MATCH(orders!M$1,products!$A$1:$G$1,0))</f>
        <v>0.5</v>
      </c>
      <c r="N529" s="5">
        <f>INDEX(products!$A$1:$G$49,MATCH(orders!$D529,products!$A$1:$A$49,0),MATCH(orders!N$1,products!$A$1:$G$1,0))</f>
        <v>8.25</v>
      </c>
      <c r="O529" s="5">
        <f>N529*E529</f>
        <v>41.25</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IF(_xlfn.XLOOKUP(orders!C530,customers!$A$1:$A$1001,customers!$C$1:$C$1001,,0)=0,"No Email",_xlfn.XLOOKUP(orders!C530,customers!$A$1:$A$1001,customers!$C$1:$C$1001,,0))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 t="shared" si="16"/>
        <v>Excelsa</v>
      </c>
      <c r="K530" t="str">
        <f>INDEX(products!$A$1:$G$49,MATCH(orders!$D530,products!$A$1:$A$49,0),MATCH(orders!K$1,products!$A$1:$G$1,0))</f>
        <v>L</v>
      </c>
      <c r="L530" t="str">
        <f t="shared" si="17"/>
        <v>Light</v>
      </c>
      <c r="M530" s="4">
        <f>INDEX(products!$A$1:$G$49,MATCH(orders!$D530,products!$A$1:$A$49,0),MATCH(orders!M$1,products!$A$1:$G$1,0))</f>
        <v>0.5</v>
      </c>
      <c r="N530" s="5">
        <f>INDEX(products!$A$1:$G$49,MATCH(orders!$D530,products!$A$1:$A$49,0),MATCH(orders!N$1,products!$A$1:$G$1,0))</f>
        <v>8.91</v>
      </c>
      <c r="O530" s="5">
        <f>N530*E530</f>
        <v>53.46</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IF(_xlfn.XLOOKUP(orders!C531,customers!$A$1:$A$1001,customers!$C$1:$C$1001,,0)=0,"No Email",_xlfn.XLOOKUP(orders!C531,customers!$A$1:$A$1001,customers!$C$1:$C$1001,,0))</f>
        <v>sarpinep@moonfruit.com</v>
      </c>
      <c r="H531" s="2" t="str">
        <f>_xlfn.XLOOKUP(C531,customers!$A$1:$A$1001,customers!$G$1:$G$1001,,0)</f>
        <v>United States</v>
      </c>
      <c r="I531" t="str">
        <f>INDEX(products!$A$1:$G$49,MATCH(orders!$D531,products!$A$1:$A$49,0),MATCH(orders!I$1,products!$A$1:$G$1,0))</f>
        <v>Rob</v>
      </c>
      <c r="J531" t="str">
        <f t="shared" si="16"/>
        <v>Robusta</v>
      </c>
      <c r="K531" t="str">
        <f>INDEX(products!$A$1:$G$49,MATCH(orders!$D531,products!$A$1:$A$49,0),MATCH(orders!K$1,products!$A$1:$G$1,0))</f>
        <v>M</v>
      </c>
      <c r="L531" t="str">
        <f t="shared" si="17"/>
        <v>Medium</v>
      </c>
      <c r="M531" s="4">
        <f>INDEX(products!$A$1:$G$49,MATCH(orders!$D531,products!$A$1:$A$49,0),MATCH(orders!M$1,products!$A$1:$G$1,0))</f>
        <v>1</v>
      </c>
      <c r="N531" s="5">
        <f>INDEX(products!$A$1:$G$49,MATCH(orders!$D531,products!$A$1:$A$49,0),MATCH(orders!N$1,products!$A$1:$G$1,0))</f>
        <v>9.9499999999999993</v>
      </c>
      <c r="O531" s="5">
        <f>N531*E531</f>
        <v>59.699999999999996</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IF(_xlfn.XLOOKUP(orders!C532,customers!$A$1:$A$1001,customers!$C$1:$C$1001,,0)=0,"No Email",_xlfn.XLOOKUP(orders!C532,customers!$A$1:$A$1001,customers!$C$1:$C$1001,,0))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 t="shared" si="16"/>
        <v>Robusta</v>
      </c>
      <c r="K532" t="str">
        <f>INDEX(products!$A$1:$G$49,MATCH(orders!$D532,products!$A$1:$A$49,0),MATCH(orders!K$1,products!$A$1:$G$1,0))</f>
        <v>M</v>
      </c>
      <c r="L532" t="str">
        <f t="shared" si="17"/>
        <v>Medium</v>
      </c>
      <c r="M532" s="4">
        <f>INDEX(products!$A$1:$G$49,MATCH(orders!$D532,products!$A$1:$A$49,0),MATCH(orders!M$1,products!$A$1:$G$1,0))</f>
        <v>1</v>
      </c>
      <c r="N532" s="5">
        <f>INDEX(products!$A$1:$G$49,MATCH(orders!$D532,products!$A$1:$A$49,0),MATCH(orders!N$1,products!$A$1:$G$1,0))</f>
        <v>9.9499999999999993</v>
      </c>
      <c r="O532" s="5">
        <f>N532*E532</f>
        <v>59.699999999999996</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IF(_xlfn.XLOOKUP(orders!C533,customers!$A$1:$A$1001,customers!$C$1:$C$1001,,0)=0,"No Email",_xlfn.XLOOKUP(orders!C533,customers!$A$1:$A$1001,customers!$C$1:$C$1001,,0))</f>
        <v>rsharerer@flavors.me</v>
      </c>
      <c r="H533" s="2" t="str">
        <f>_xlfn.XLOOKUP(C533,customers!$A$1:$A$1001,customers!$G$1:$G$1001,,0)</f>
        <v>United States</v>
      </c>
      <c r="I533" t="str">
        <f>INDEX(products!$A$1:$G$49,MATCH(orders!$D533,products!$A$1:$A$49,0),MATCH(orders!I$1,products!$A$1:$G$1,0))</f>
        <v>Rob</v>
      </c>
      <c r="J533" t="str">
        <f t="shared" si="16"/>
        <v>Robusta</v>
      </c>
      <c r="K533" t="str">
        <f>INDEX(products!$A$1:$G$49,MATCH(orders!$D533,products!$A$1:$A$49,0),MATCH(orders!K$1,products!$A$1:$G$1,0))</f>
        <v>D</v>
      </c>
      <c r="L533" t="str">
        <f t="shared" si="17"/>
        <v>Dark</v>
      </c>
      <c r="M533" s="4">
        <f>INDEX(products!$A$1:$G$49,MATCH(orders!$D533,products!$A$1:$A$49,0),MATCH(orders!M$1,products!$A$1:$G$1,0))</f>
        <v>1</v>
      </c>
      <c r="N533" s="5">
        <f>INDEX(products!$A$1:$G$49,MATCH(orders!$D533,products!$A$1:$A$49,0),MATCH(orders!N$1,products!$A$1:$G$1,0))</f>
        <v>8.9499999999999993</v>
      </c>
      <c r="O533" s="5">
        <f>N533*E533</f>
        <v>44.75</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IF(_xlfn.XLOOKUP(orders!C534,customers!$A$1:$A$1001,customers!$C$1:$C$1001,,0)=0,"No Email",_xlfn.XLOOKUP(orders!C534,customers!$A$1:$A$1001,customers!$C$1:$C$1001,,0))</f>
        <v>nnasebyes@umich.edu</v>
      </c>
      <c r="H534" s="2" t="str">
        <f>_xlfn.XLOOKUP(C534,customers!$A$1:$A$1001,customers!$G$1:$G$1001,,0)</f>
        <v>United States</v>
      </c>
      <c r="I534" t="str">
        <f>INDEX(products!$A$1:$G$49,MATCH(orders!$D534,products!$A$1:$A$49,0),MATCH(orders!I$1,products!$A$1:$G$1,0))</f>
        <v>Exc</v>
      </c>
      <c r="J534" t="str">
        <f t="shared" si="16"/>
        <v>Excelsa</v>
      </c>
      <c r="K534" t="str">
        <f>INDEX(products!$A$1:$G$49,MATCH(orders!$D534,products!$A$1:$A$49,0),MATCH(orders!K$1,products!$A$1:$G$1,0))</f>
        <v>M</v>
      </c>
      <c r="L534" t="str">
        <f t="shared" si="17"/>
        <v>Medium</v>
      </c>
      <c r="M534" s="4">
        <f>INDEX(products!$A$1:$G$49,MATCH(orders!$D534,products!$A$1:$A$49,0),MATCH(orders!M$1,products!$A$1:$G$1,0))</f>
        <v>0.5</v>
      </c>
      <c r="N534" s="5">
        <f>INDEX(products!$A$1:$G$49,MATCH(orders!$D534,products!$A$1:$A$49,0),MATCH(orders!N$1,products!$A$1:$G$1,0))</f>
        <v>8.25</v>
      </c>
      <c r="O534" s="5">
        <f>N534*E534</f>
        <v>16.5</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IF(_xlfn.XLOOKUP(orders!C535,customers!$A$1:$A$1001,customers!$C$1:$C$1001,,0)=0,"No Email",_xlfn.XLOOKUP(orders!C535,customers!$A$1:$A$1001,customers!$C$1:$C$1001,,0))</f>
        <v>No Email</v>
      </c>
      <c r="H535" s="2" t="str">
        <f>_xlfn.XLOOKUP(C535,customers!$A$1:$A$1001,customers!$G$1:$G$1001,,0)</f>
        <v>United States</v>
      </c>
      <c r="I535" t="str">
        <f>INDEX(products!$A$1:$G$49,MATCH(orders!$D535,products!$A$1:$A$49,0),MATCH(orders!I$1,products!$A$1:$G$1,0))</f>
        <v>Rob</v>
      </c>
      <c r="J535" t="str">
        <f t="shared" si="16"/>
        <v>Robusta</v>
      </c>
      <c r="K535" t="str">
        <f>INDEX(products!$A$1:$G$49,MATCH(orders!$D535,products!$A$1:$A$49,0),MATCH(orders!K$1,products!$A$1:$G$1,0))</f>
        <v>D</v>
      </c>
      <c r="L535" t="str">
        <f t="shared" si="17"/>
        <v>Dark</v>
      </c>
      <c r="M535" s="4">
        <f>INDEX(products!$A$1:$G$49,MATCH(orders!$D535,products!$A$1:$A$49,0),MATCH(orders!M$1,products!$A$1:$G$1,0))</f>
        <v>0.5</v>
      </c>
      <c r="N535" s="5">
        <f>INDEX(products!$A$1:$G$49,MATCH(orders!$D535,products!$A$1:$A$49,0),MATCH(orders!N$1,products!$A$1:$G$1,0))</f>
        <v>5.3699999999999992</v>
      </c>
      <c r="O535" s="5">
        <f>N535*E535</f>
        <v>21.479999999999997</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IF(_xlfn.XLOOKUP(orders!C536,customers!$A$1:$A$1001,customers!$C$1:$C$1001,,0)=0,"No Email",_xlfn.XLOOKUP(orders!C536,customers!$A$1:$A$1001,customers!$C$1:$C$1001,,0))</f>
        <v>koculleneu@ca.gov</v>
      </c>
      <c r="H536" s="2" t="str">
        <f>_xlfn.XLOOKUP(C536,customers!$A$1:$A$1001,customers!$G$1:$G$1001,,0)</f>
        <v>Ireland</v>
      </c>
      <c r="I536" t="str">
        <f>INDEX(products!$A$1:$G$49,MATCH(orders!$D536,products!$A$1:$A$49,0),MATCH(orders!I$1,products!$A$1:$G$1,0))</f>
        <v>Rob</v>
      </c>
      <c r="J536" t="str">
        <f t="shared" si="16"/>
        <v>Robusta</v>
      </c>
      <c r="K536" t="str">
        <f>INDEX(products!$A$1:$G$49,MATCH(orders!$D536,products!$A$1:$A$49,0),MATCH(orders!K$1,products!$A$1:$G$1,0))</f>
        <v>M</v>
      </c>
      <c r="L536" t="str">
        <f t="shared" si="17"/>
        <v>Medium</v>
      </c>
      <c r="M536" s="4">
        <f>INDEX(products!$A$1:$G$49,MATCH(orders!$D536,products!$A$1:$A$49,0),MATCH(orders!M$1,products!$A$1:$G$1,0))</f>
        <v>2.5</v>
      </c>
      <c r="N536" s="5">
        <f>INDEX(products!$A$1:$G$49,MATCH(orders!$D536,products!$A$1:$A$49,0),MATCH(orders!N$1,products!$A$1:$G$1,0))</f>
        <v>22.884999999999998</v>
      </c>
      <c r="O536" s="5">
        <f>N536*E536</f>
        <v>45.769999999999996</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IF(_xlfn.XLOOKUP(orders!C537,customers!$A$1:$A$1001,customers!$C$1:$C$1001,,0)=0,"No Email",_xlfn.XLOOKUP(orders!C537,customers!$A$1:$A$1001,customers!$C$1:$C$1001,,0))</f>
        <v>No Email</v>
      </c>
      <c r="H537" s="2" t="str">
        <f>_xlfn.XLOOKUP(C537,customers!$A$1:$A$1001,customers!$G$1:$G$1001,,0)</f>
        <v>Ireland</v>
      </c>
      <c r="I537" t="str">
        <f>INDEX(products!$A$1:$G$49,MATCH(orders!$D537,products!$A$1:$A$49,0),MATCH(orders!I$1,products!$A$1:$G$1,0))</f>
        <v>Lib</v>
      </c>
      <c r="J537" t="str">
        <f t="shared" si="16"/>
        <v>Liberica</v>
      </c>
      <c r="K537" t="str">
        <f>INDEX(products!$A$1:$G$49,MATCH(orders!$D537,products!$A$1:$A$49,0),MATCH(orders!K$1,products!$A$1:$G$1,0))</f>
        <v>L</v>
      </c>
      <c r="L537" t="str">
        <f t="shared" si="17"/>
        <v>Light</v>
      </c>
      <c r="M537" s="4">
        <f>INDEX(products!$A$1:$G$49,MATCH(orders!$D537,products!$A$1:$A$49,0),MATCH(orders!M$1,products!$A$1:$G$1,0))</f>
        <v>0.2</v>
      </c>
      <c r="N537" s="5">
        <f>INDEX(products!$A$1:$G$49,MATCH(orders!$D537,products!$A$1:$A$49,0),MATCH(orders!N$1,products!$A$1:$G$1,0))</f>
        <v>4.7549999999999999</v>
      </c>
      <c r="O537" s="5">
        <f>N537*E537</f>
        <v>9.51</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IF(_xlfn.XLOOKUP(orders!C538,customers!$A$1:$A$1001,customers!$C$1:$C$1001,,0)=0,"No Email",_xlfn.XLOOKUP(orders!C538,customers!$A$1:$A$1001,customers!$C$1:$C$1001,,0))</f>
        <v>murione5@alexa.com</v>
      </c>
      <c r="H538" s="2" t="str">
        <f>_xlfn.XLOOKUP(C538,customers!$A$1:$A$1001,customers!$G$1:$G$1001,,0)</f>
        <v>Ireland</v>
      </c>
      <c r="I538" t="str">
        <f>INDEX(products!$A$1:$G$49,MATCH(orders!$D538,products!$A$1:$A$49,0),MATCH(orders!I$1,products!$A$1:$G$1,0))</f>
        <v>Rob</v>
      </c>
      <c r="J538" t="str">
        <f t="shared" si="16"/>
        <v>Robusta</v>
      </c>
      <c r="K538" t="str">
        <f>INDEX(products!$A$1:$G$49,MATCH(orders!$D538,products!$A$1:$A$49,0),MATCH(orders!K$1,products!$A$1:$G$1,0))</f>
        <v>D</v>
      </c>
      <c r="L538" t="str">
        <f t="shared" si="17"/>
        <v>Dark</v>
      </c>
      <c r="M538" s="4">
        <f>INDEX(products!$A$1:$G$49,MATCH(orders!$D538,products!$A$1:$A$49,0),MATCH(orders!M$1,products!$A$1:$G$1,0))</f>
        <v>0.2</v>
      </c>
      <c r="N538" s="5">
        <f>INDEX(products!$A$1:$G$49,MATCH(orders!$D538,products!$A$1:$A$49,0),MATCH(orders!N$1,products!$A$1:$G$1,0))</f>
        <v>2.6849999999999996</v>
      </c>
      <c r="O538" s="5">
        <f>N538*E538</f>
        <v>8.0549999999999997</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IF(_xlfn.XLOOKUP(orders!C539,customers!$A$1:$A$1001,customers!$C$1:$C$1001,,0)=0,"No Email",_xlfn.XLOOKUP(orders!C539,customers!$A$1:$A$1001,customers!$C$1:$C$1001,,0))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 t="shared" si="16"/>
        <v>Excelsa</v>
      </c>
      <c r="K539" t="str">
        <f>INDEX(products!$A$1:$G$49,MATCH(orders!$D539,products!$A$1:$A$49,0),MATCH(orders!K$1,products!$A$1:$G$1,0))</f>
        <v>D</v>
      </c>
      <c r="L539" t="str">
        <f t="shared" si="17"/>
        <v>Dark</v>
      </c>
      <c r="M539" s="4">
        <f>INDEX(products!$A$1:$G$49,MATCH(orders!$D539,products!$A$1:$A$49,0),MATCH(orders!M$1,products!$A$1:$G$1,0))</f>
        <v>2.5</v>
      </c>
      <c r="N539" s="5">
        <f>INDEX(products!$A$1:$G$49,MATCH(orders!$D539,products!$A$1:$A$49,0),MATCH(orders!N$1,products!$A$1:$G$1,0))</f>
        <v>27.945</v>
      </c>
      <c r="O539" s="5">
        <f>N539*E539</f>
        <v>111.78</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IF(_xlfn.XLOOKUP(orders!C540,customers!$A$1:$A$1001,customers!$C$1:$C$1001,,0)=0,"No Email",_xlfn.XLOOKUP(orders!C540,customers!$A$1:$A$1001,customers!$C$1:$C$1001,,0))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 t="shared" si="16"/>
        <v>Robusta</v>
      </c>
      <c r="K540" t="str">
        <f>INDEX(products!$A$1:$G$49,MATCH(orders!$D540,products!$A$1:$A$49,0),MATCH(orders!K$1,products!$A$1:$G$1,0))</f>
        <v>D</v>
      </c>
      <c r="L540" t="str">
        <f t="shared" si="17"/>
        <v>Dark</v>
      </c>
      <c r="M540" s="4">
        <f>INDEX(products!$A$1:$G$49,MATCH(orders!$D540,products!$A$1:$A$49,0),MATCH(orders!M$1,products!$A$1:$G$1,0))</f>
        <v>0.2</v>
      </c>
      <c r="N540" s="5">
        <f>INDEX(products!$A$1:$G$49,MATCH(orders!$D540,products!$A$1:$A$49,0),MATCH(orders!N$1,products!$A$1:$G$1,0))</f>
        <v>2.6849999999999996</v>
      </c>
      <c r="O540" s="5">
        <f>N540*E540</f>
        <v>10.739999999999998</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IF(_xlfn.XLOOKUP(orders!C541,customers!$A$1:$A$1001,customers!$C$1:$C$1001,,0)=0,"No Email",_xlfn.XLOOKUP(orders!C541,customers!$A$1:$A$1001,customers!$C$1:$C$1001,,0))</f>
        <v>bdomangeez@yahoo.co.jp</v>
      </c>
      <c r="H541" s="2" t="str">
        <f>_xlfn.XLOOKUP(C541,customers!$A$1:$A$1001,customers!$G$1:$G$1001,,0)</f>
        <v>United States</v>
      </c>
      <c r="I541" t="str">
        <f>INDEX(products!$A$1:$G$49,MATCH(orders!$D541,products!$A$1:$A$49,0),MATCH(orders!I$1,products!$A$1:$G$1,0))</f>
        <v>Rob</v>
      </c>
      <c r="J541" t="str">
        <f t="shared" si="16"/>
        <v>Robusta</v>
      </c>
      <c r="K541" t="str">
        <f>INDEX(products!$A$1:$G$49,MATCH(orders!$D541,products!$A$1:$A$49,0),MATCH(orders!K$1,products!$A$1:$G$1,0))</f>
        <v>D</v>
      </c>
      <c r="L541" t="str">
        <f t="shared" si="17"/>
        <v>Dark</v>
      </c>
      <c r="M541" s="4">
        <f>INDEX(products!$A$1:$G$49,MATCH(orders!$D541,products!$A$1:$A$49,0),MATCH(orders!M$1,products!$A$1:$G$1,0))</f>
        <v>0.5</v>
      </c>
      <c r="N541" s="5">
        <f>INDEX(products!$A$1:$G$49,MATCH(orders!$D541,products!$A$1:$A$49,0),MATCH(orders!N$1,products!$A$1:$G$1,0))</f>
        <v>5.3699999999999992</v>
      </c>
      <c r="O541" s="5">
        <f>N541*E541</f>
        <v>26.849999999999994</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IF(_xlfn.XLOOKUP(orders!C542,customers!$A$1:$A$1001,customers!$C$1:$C$1001,,0)=0,"No Email",_xlfn.XLOOKUP(orders!C542,customers!$A$1:$A$1001,customers!$C$1:$C$1001,,0))</f>
        <v>koslerf0@gmpg.org</v>
      </c>
      <c r="H542" s="2" t="str">
        <f>_xlfn.XLOOKUP(C542,customers!$A$1:$A$1001,customers!$G$1:$G$1001,,0)</f>
        <v>United States</v>
      </c>
      <c r="I542" t="str">
        <f>INDEX(products!$A$1:$G$49,MATCH(orders!$D542,products!$A$1:$A$49,0),MATCH(orders!I$1,products!$A$1:$G$1,0))</f>
        <v>Lib</v>
      </c>
      <c r="J542" t="str">
        <f t="shared" si="16"/>
        <v>Liberica</v>
      </c>
      <c r="K542" t="str">
        <f>INDEX(products!$A$1:$G$49,MATCH(orders!$D542,products!$A$1:$A$49,0),MATCH(orders!K$1,products!$A$1:$G$1,0))</f>
        <v>L</v>
      </c>
      <c r="L542" t="str">
        <f t="shared" si="17"/>
        <v>Light</v>
      </c>
      <c r="M542" s="4">
        <f>INDEX(products!$A$1:$G$49,MATCH(orders!$D542,products!$A$1:$A$49,0),MATCH(orders!M$1,products!$A$1:$G$1,0))</f>
        <v>1</v>
      </c>
      <c r="N542" s="5">
        <f>INDEX(products!$A$1:$G$49,MATCH(orders!$D542,products!$A$1:$A$49,0),MATCH(orders!N$1,products!$A$1:$G$1,0))</f>
        <v>15.85</v>
      </c>
      <c r="O542" s="5">
        <f>N542*E542</f>
        <v>63.4</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IF(_xlfn.XLOOKUP(orders!C543,customers!$A$1:$A$1001,customers!$C$1:$C$1001,,0)=0,"No Email",_xlfn.XLOOKUP(orders!C543,customers!$A$1:$A$1001,customers!$C$1:$C$1001,,0))</f>
        <v>No Email</v>
      </c>
      <c r="H543" s="2" t="str">
        <f>_xlfn.XLOOKUP(C543,customers!$A$1:$A$1001,customers!$G$1:$G$1001,,0)</f>
        <v>Ireland</v>
      </c>
      <c r="I543" t="str">
        <f>INDEX(products!$A$1:$G$49,MATCH(orders!$D543,products!$A$1:$A$49,0),MATCH(orders!I$1,products!$A$1:$G$1,0))</f>
        <v>Ara</v>
      </c>
      <c r="J543" t="str">
        <f t="shared" si="16"/>
        <v>Arabica</v>
      </c>
      <c r="K543" t="str">
        <f>INDEX(products!$A$1:$G$49,MATCH(orders!$D543,products!$A$1:$A$49,0),MATCH(orders!K$1,products!$A$1:$G$1,0))</f>
        <v>D</v>
      </c>
      <c r="L543" t="str">
        <f t="shared" si="17"/>
        <v>Dark</v>
      </c>
      <c r="M543" s="4">
        <f>INDEX(products!$A$1:$G$49,MATCH(orders!$D543,products!$A$1:$A$49,0),MATCH(orders!M$1,products!$A$1:$G$1,0))</f>
        <v>2.5</v>
      </c>
      <c r="N543" s="5">
        <f>INDEX(products!$A$1:$G$49,MATCH(orders!$D543,products!$A$1:$A$49,0),MATCH(orders!N$1,products!$A$1:$G$1,0))</f>
        <v>22.884999999999998</v>
      </c>
      <c r="O543" s="5">
        <f>N543*E543</f>
        <v>22.884999999999998</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IF(_xlfn.XLOOKUP(orders!C544,customers!$A$1:$A$1001,customers!$C$1:$C$1001,,0)=0,"No Email",_xlfn.XLOOKUP(orders!C544,customers!$A$1:$A$1001,customers!$C$1:$C$1001,,0))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 t="shared" si="16"/>
        <v>Arabica</v>
      </c>
      <c r="K544" t="str">
        <f>INDEX(products!$A$1:$G$49,MATCH(orders!$D544,products!$A$1:$A$49,0),MATCH(orders!K$1,products!$A$1:$G$1,0))</f>
        <v>M</v>
      </c>
      <c r="L544" t="str">
        <f t="shared" si="17"/>
        <v>Medium</v>
      </c>
      <c r="M544" s="4">
        <f>INDEX(products!$A$1:$G$49,MATCH(orders!$D544,products!$A$1:$A$49,0),MATCH(orders!M$1,products!$A$1:$G$1,0))</f>
        <v>2.5</v>
      </c>
      <c r="N544" s="5">
        <f>INDEX(products!$A$1:$G$49,MATCH(orders!$D544,products!$A$1:$A$49,0),MATCH(orders!N$1,products!$A$1:$G$1,0))</f>
        <v>25.874999999999996</v>
      </c>
      <c r="O544" s="5">
        <f>N544*E544</f>
        <v>103.49999999999999</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IF(_xlfn.XLOOKUP(orders!C545,customers!$A$1:$A$1001,customers!$C$1:$C$1001,,0)=0,"No Email",_xlfn.XLOOKUP(orders!C545,customers!$A$1:$A$1001,customers!$C$1:$C$1001,,0))</f>
        <v>isprakesf3@spiegel.de</v>
      </c>
      <c r="H545" s="2" t="str">
        <f>_xlfn.XLOOKUP(C545,customers!$A$1:$A$1001,customers!$G$1:$G$1001,,0)</f>
        <v>United States</v>
      </c>
      <c r="I545" t="str">
        <f>INDEX(products!$A$1:$G$49,MATCH(orders!$D545,products!$A$1:$A$49,0),MATCH(orders!I$1,products!$A$1:$G$1,0))</f>
        <v>Rob</v>
      </c>
      <c r="J545" t="str">
        <f t="shared" si="16"/>
        <v>Robusta</v>
      </c>
      <c r="K545" t="str">
        <f>INDEX(products!$A$1:$G$49,MATCH(orders!$D545,products!$A$1:$A$49,0),MATCH(orders!K$1,products!$A$1:$G$1,0))</f>
        <v>L</v>
      </c>
      <c r="L545" t="str">
        <f t="shared" si="17"/>
        <v>Light</v>
      </c>
      <c r="M545" s="4">
        <f>INDEX(products!$A$1:$G$49,MATCH(orders!$D545,products!$A$1:$A$49,0),MATCH(orders!M$1,products!$A$1:$G$1,0))</f>
        <v>2.5</v>
      </c>
      <c r="N545" s="5">
        <f>INDEX(products!$A$1:$G$49,MATCH(orders!$D545,products!$A$1:$A$49,0),MATCH(orders!N$1,products!$A$1:$G$1,0))</f>
        <v>27.484999999999996</v>
      </c>
      <c r="O545" s="5">
        <f>N545*E545</f>
        <v>54.969999999999992</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IF(_xlfn.XLOOKUP(orders!C546,customers!$A$1:$A$1001,customers!$C$1:$C$1001,,0)=0,"No Email",_xlfn.XLOOKUP(orders!C546,customers!$A$1:$A$1001,customers!$C$1:$C$1001,,0))</f>
        <v>hfromantf4@ucsd.edu</v>
      </c>
      <c r="H546" s="2" t="str">
        <f>_xlfn.XLOOKUP(C546,customers!$A$1:$A$1001,customers!$G$1:$G$1001,,0)</f>
        <v>United States</v>
      </c>
      <c r="I546" t="str">
        <f>INDEX(products!$A$1:$G$49,MATCH(orders!$D546,products!$A$1:$A$49,0),MATCH(orders!I$1,products!$A$1:$G$1,0))</f>
        <v>Ara</v>
      </c>
      <c r="J546" t="str">
        <f t="shared" si="16"/>
        <v>Arabica</v>
      </c>
      <c r="K546" t="str">
        <f>INDEX(products!$A$1:$G$49,MATCH(orders!$D546,products!$A$1:$A$49,0),MATCH(orders!K$1,products!$A$1:$G$1,0))</f>
        <v>L</v>
      </c>
      <c r="L546" t="str">
        <f t="shared" si="17"/>
        <v>Light</v>
      </c>
      <c r="M546" s="4">
        <f>INDEX(products!$A$1:$G$49,MATCH(orders!$D546,products!$A$1:$A$49,0),MATCH(orders!M$1,products!$A$1:$G$1,0))</f>
        <v>0.5</v>
      </c>
      <c r="N546" s="5">
        <f>INDEX(products!$A$1:$G$49,MATCH(orders!$D546,products!$A$1:$A$49,0),MATCH(orders!N$1,products!$A$1:$G$1,0))</f>
        <v>7.77</v>
      </c>
      <c r="O546" s="5">
        <f>N546*E546</f>
        <v>15.54</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IF(_xlfn.XLOOKUP(orders!C547,customers!$A$1:$A$1001,customers!$C$1:$C$1001,,0)=0,"No Email",_xlfn.XLOOKUP(orders!C547,customers!$A$1:$A$1001,customers!$C$1:$C$1001,,0))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 t="shared" si="16"/>
        <v>Liberica</v>
      </c>
      <c r="K547" t="str">
        <f>INDEX(products!$A$1:$G$49,MATCH(orders!$D547,products!$A$1:$A$49,0),MATCH(orders!K$1,products!$A$1:$G$1,0))</f>
        <v>D</v>
      </c>
      <c r="L547" t="str">
        <f t="shared" si="17"/>
        <v>Dark</v>
      </c>
      <c r="M547" s="4">
        <f>INDEX(products!$A$1:$G$49,MATCH(orders!$D547,products!$A$1:$A$49,0),MATCH(orders!M$1,products!$A$1:$G$1,0))</f>
        <v>0.2</v>
      </c>
      <c r="N547" s="5">
        <f>INDEX(products!$A$1:$G$49,MATCH(orders!$D547,products!$A$1:$A$49,0),MATCH(orders!N$1,products!$A$1:$G$1,0))</f>
        <v>3.8849999999999998</v>
      </c>
      <c r="O547" s="5">
        <f>N547*E547</f>
        <v>15.54</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IF(_xlfn.XLOOKUP(orders!C548,customers!$A$1:$A$1001,customers!$C$1:$C$1001,,0)=0,"No Email",_xlfn.XLOOKUP(orders!C548,customers!$A$1:$A$1001,customers!$C$1:$C$1001,,0))</f>
        <v>No Email</v>
      </c>
      <c r="H548" s="2" t="str">
        <f>_xlfn.XLOOKUP(C548,customers!$A$1:$A$1001,customers!$G$1:$G$1001,,0)</f>
        <v>Ireland</v>
      </c>
      <c r="I548" t="str">
        <f>INDEX(products!$A$1:$G$49,MATCH(orders!$D548,products!$A$1:$A$49,0),MATCH(orders!I$1,products!$A$1:$G$1,0))</f>
        <v>Exc</v>
      </c>
      <c r="J548" t="str">
        <f t="shared" si="16"/>
        <v>Excelsa</v>
      </c>
      <c r="K548" t="str">
        <f>INDEX(products!$A$1:$G$49,MATCH(orders!$D548,products!$A$1:$A$49,0),MATCH(orders!K$1,products!$A$1:$G$1,0))</f>
        <v>D</v>
      </c>
      <c r="L548" t="str">
        <f t="shared" si="17"/>
        <v>Dark</v>
      </c>
      <c r="M548" s="4">
        <f>INDEX(products!$A$1:$G$49,MATCH(orders!$D548,products!$A$1:$A$49,0),MATCH(orders!M$1,products!$A$1:$G$1,0))</f>
        <v>2.5</v>
      </c>
      <c r="N548" s="5">
        <f>INDEX(products!$A$1:$G$49,MATCH(orders!$D548,products!$A$1:$A$49,0),MATCH(orders!N$1,products!$A$1:$G$1,0))</f>
        <v>27.945</v>
      </c>
      <c r="O548" s="5">
        <f>N548*E548</f>
        <v>83.835000000000008</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IF(_xlfn.XLOOKUP(orders!C549,customers!$A$1:$A$1001,customers!$C$1:$C$1001,,0)=0,"No Email",_xlfn.XLOOKUP(orders!C549,customers!$A$1:$A$1001,customers!$C$1:$C$1001,,0))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 t="shared" si="16"/>
        <v>Robusta</v>
      </c>
      <c r="K549" t="str">
        <f>INDEX(products!$A$1:$G$49,MATCH(orders!$D549,products!$A$1:$A$49,0),MATCH(orders!K$1,products!$A$1:$G$1,0))</f>
        <v>L</v>
      </c>
      <c r="L549" t="str">
        <f t="shared" si="17"/>
        <v>Light</v>
      </c>
      <c r="M549" s="4">
        <f>INDEX(products!$A$1:$G$49,MATCH(orders!$D549,products!$A$1:$A$49,0),MATCH(orders!M$1,products!$A$1:$G$1,0))</f>
        <v>0.2</v>
      </c>
      <c r="N549" s="5">
        <f>INDEX(products!$A$1:$G$49,MATCH(orders!$D549,products!$A$1:$A$49,0),MATCH(orders!N$1,products!$A$1:$G$1,0))</f>
        <v>3.5849999999999995</v>
      </c>
      <c r="O549" s="5">
        <f>N549*E549</f>
        <v>10.754999999999999</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IF(_xlfn.XLOOKUP(orders!C550,customers!$A$1:$A$1001,customers!$C$1:$C$1001,,0)=0,"No Email",_xlfn.XLOOKUP(orders!C550,customers!$A$1:$A$1001,customers!$C$1:$C$1001,,0))</f>
        <v>bmundenf8@elpais.com</v>
      </c>
      <c r="H550" s="2" t="str">
        <f>_xlfn.XLOOKUP(C550,customers!$A$1:$A$1001,customers!$G$1:$G$1001,,0)</f>
        <v>United States</v>
      </c>
      <c r="I550" t="str">
        <f>INDEX(products!$A$1:$G$49,MATCH(orders!$D550,products!$A$1:$A$49,0),MATCH(orders!I$1,products!$A$1:$G$1,0))</f>
        <v>Exc</v>
      </c>
      <c r="J550" t="str">
        <f t="shared" si="16"/>
        <v>Excelsa</v>
      </c>
      <c r="K550" t="str">
        <f>INDEX(products!$A$1:$G$49,MATCH(orders!$D550,products!$A$1:$A$49,0),MATCH(orders!K$1,products!$A$1:$G$1,0))</f>
        <v>L</v>
      </c>
      <c r="L550" t="str">
        <f t="shared" si="17"/>
        <v>Light</v>
      </c>
      <c r="M550" s="4">
        <f>INDEX(products!$A$1:$G$49,MATCH(orders!$D550,products!$A$1:$A$49,0),MATCH(orders!M$1,products!$A$1:$G$1,0))</f>
        <v>0.2</v>
      </c>
      <c r="N550" s="5">
        <f>INDEX(products!$A$1:$G$49,MATCH(orders!$D550,products!$A$1:$A$49,0),MATCH(orders!N$1,products!$A$1:$G$1,0))</f>
        <v>4.4550000000000001</v>
      </c>
      <c r="O550" s="5">
        <f>N550*E550</f>
        <v>13.365</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IF(_xlfn.XLOOKUP(orders!C551,customers!$A$1:$A$1001,customers!$C$1:$C$1001,,0)=0,"No Email",_xlfn.XLOOKUP(orders!C551,customers!$A$1:$A$1001,customers!$C$1:$C$1001,,0))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 t="shared" si="16"/>
        <v>Excelsa</v>
      </c>
      <c r="K551" t="str">
        <f>INDEX(products!$A$1:$G$49,MATCH(orders!$D551,products!$A$1:$A$49,0),MATCH(orders!K$1,products!$A$1:$G$1,0))</f>
        <v>L</v>
      </c>
      <c r="L551" t="str">
        <f t="shared" si="17"/>
        <v>Light</v>
      </c>
      <c r="M551" s="4">
        <f>INDEX(products!$A$1:$G$49,MATCH(orders!$D551,products!$A$1:$A$49,0),MATCH(orders!M$1,products!$A$1:$G$1,0))</f>
        <v>0.2</v>
      </c>
      <c r="N551" s="5">
        <f>INDEX(products!$A$1:$G$49,MATCH(orders!$D551,products!$A$1:$A$49,0),MATCH(orders!N$1,products!$A$1:$G$1,0))</f>
        <v>4.4550000000000001</v>
      </c>
      <c r="O551" s="5">
        <f>N551*E551</f>
        <v>17.82</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IF(_xlfn.XLOOKUP(orders!C552,customers!$A$1:$A$1001,customers!$C$1:$C$1001,,0)=0,"No Email",_xlfn.XLOOKUP(orders!C552,customers!$A$1:$A$1001,customers!$C$1:$C$1001,,0))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 t="shared" si="16"/>
        <v>Liberica</v>
      </c>
      <c r="K552" t="str">
        <f>INDEX(products!$A$1:$G$49,MATCH(orders!$D552,products!$A$1:$A$49,0),MATCH(orders!K$1,products!$A$1:$G$1,0))</f>
        <v>D</v>
      </c>
      <c r="L552" t="str">
        <f t="shared" si="17"/>
        <v>Dark</v>
      </c>
      <c r="M552" s="4">
        <f>INDEX(products!$A$1:$G$49,MATCH(orders!$D552,products!$A$1:$A$49,0),MATCH(orders!M$1,products!$A$1:$G$1,0))</f>
        <v>0.2</v>
      </c>
      <c r="N552" s="5">
        <f>INDEX(products!$A$1:$G$49,MATCH(orders!$D552,products!$A$1:$A$49,0),MATCH(orders!N$1,products!$A$1:$G$1,0))</f>
        <v>3.8849999999999998</v>
      </c>
      <c r="O552" s="5">
        <f>N552*E552</f>
        <v>23.31</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IF(_xlfn.XLOOKUP(orders!C553,customers!$A$1:$A$1001,customers!$C$1:$C$1001,,0)=0,"No Email",_xlfn.XLOOKUP(orders!C553,customers!$A$1:$A$1001,customers!$C$1:$C$1001,,0))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 t="shared" si="16"/>
        <v>Excelsa</v>
      </c>
      <c r="K553" t="str">
        <f>INDEX(products!$A$1:$G$49,MATCH(orders!$D553,products!$A$1:$A$49,0),MATCH(orders!K$1,products!$A$1:$G$1,0))</f>
        <v>D</v>
      </c>
      <c r="L553" t="str">
        <f t="shared" si="17"/>
        <v>Dark</v>
      </c>
      <c r="M553" s="4">
        <f>INDEX(products!$A$1:$G$49,MATCH(orders!$D553,products!$A$1:$A$49,0),MATCH(orders!M$1,products!$A$1:$G$1,0))</f>
        <v>0.2</v>
      </c>
      <c r="N553" s="5">
        <f>INDEX(products!$A$1:$G$49,MATCH(orders!$D553,products!$A$1:$A$49,0),MATCH(orders!N$1,products!$A$1:$G$1,0))</f>
        <v>3.645</v>
      </c>
      <c r="O553" s="5">
        <f>N553*E553</f>
        <v>7.29</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IF(_xlfn.XLOOKUP(orders!C554,customers!$A$1:$A$1001,customers!$C$1:$C$1001,,0)=0,"No Email",_xlfn.XLOOKUP(orders!C554,customers!$A$1:$A$1001,customers!$C$1:$C$1001,,0))</f>
        <v>galbertsfc@etsy.com</v>
      </c>
      <c r="H554" s="2" t="str">
        <f>_xlfn.XLOOKUP(C554,customers!$A$1:$A$1001,customers!$G$1:$G$1001,,0)</f>
        <v>United Kingdom</v>
      </c>
      <c r="I554" t="str">
        <f>INDEX(products!$A$1:$G$49,MATCH(orders!$D554,products!$A$1:$A$49,0),MATCH(orders!I$1,products!$A$1:$G$1,0))</f>
        <v>Exc</v>
      </c>
      <c r="J554" t="str">
        <f t="shared" si="16"/>
        <v>Excelsa</v>
      </c>
      <c r="K554" t="str">
        <f>INDEX(products!$A$1:$G$49,MATCH(orders!$D554,products!$A$1:$A$49,0),MATCH(orders!K$1,products!$A$1:$G$1,0))</f>
        <v>L</v>
      </c>
      <c r="L554" t="str">
        <f t="shared" si="17"/>
        <v>Light</v>
      </c>
      <c r="M554" s="4">
        <f>INDEX(products!$A$1:$G$49,MATCH(orders!$D554,products!$A$1:$A$49,0),MATCH(orders!M$1,products!$A$1:$G$1,0))</f>
        <v>0.2</v>
      </c>
      <c r="N554" s="5">
        <f>INDEX(products!$A$1:$G$49,MATCH(orders!$D554,products!$A$1:$A$49,0),MATCH(orders!N$1,products!$A$1:$G$1,0))</f>
        <v>4.4550000000000001</v>
      </c>
      <c r="O554" s="5">
        <f>N554*E554</f>
        <v>17.82</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IF(_xlfn.XLOOKUP(orders!C555,customers!$A$1:$A$1001,customers!$C$1:$C$1001,,0)=0,"No Email",_xlfn.XLOOKUP(orders!C555,customers!$A$1:$A$1001,customers!$C$1:$C$1001,,0))</f>
        <v>vpolglasefd@about.me</v>
      </c>
      <c r="H555" s="2" t="str">
        <f>_xlfn.XLOOKUP(C555,customers!$A$1:$A$1001,customers!$G$1:$G$1001,,0)</f>
        <v>United States</v>
      </c>
      <c r="I555" t="str">
        <f>INDEX(products!$A$1:$G$49,MATCH(orders!$D555,products!$A$1:$A$49,0),MATCH(orders!I$1,products!$A$1:$G$1,0))</f>
        <v>Exc</v>
      </c>
      <c r="J555" t="str">
        <f t="shared" si="16"/>
        <v>Excelsa</v>
      </c>
      <c r="K555" t="str">
        <f>INDEX(products!$A$1:$G$49,MATCH(orders!$D555,products!$A$1:$A$49,0),MATCH(orders!K$1,products!$A$1:$G$1,0))</f>
        <v>M</v>
      </c>
      <c r="L555" t="str">
        <f t="shared" si="17"/>
        <v>Medium</v>
      </c>
      <c r="M555" s="4">
        <f>INDEX(products!$A$1:$G$49,MATCH(orders!$D555,products!$A$1:$A$49,0),MATCH(orders!M$1,products!$A$1:$G$1,0))</f>
        <v>1</v>
      </c>
      <c r="N555" s="5">
        <f>INDEX(products!$A$1:$G$49,MATCH(orders!$D555,products!$A$1:$A$49,0),MATCH(orders!N$1,products!$A$1:$G$1,0))</f>
        <v>13.75</v>
      </c>
      <c r="O555" s="5">
        <f>N555*E555</f>
        <v>68.75</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IF(_xlfn.XLOOKUP(orders!C556,customers!$A$1:$A$1001,customers!$C$1:$C$1001,,0)=0,"No Email",_xlfn.XLOOKUP(orders!C556,customers!$A$1:$A$1001,customers!$C$1:$C$1001,,0))</f>
        <v>No Email</v>
      </c>
      <c r="H556" s="2" t="str">
        <f>_xlfn.XLOOKUP(C556,customers!$A$1:$A$1001,customers!$G$1:$G$1001,,0)</f>
        <v>United Kingdom</v>
      </c>
      <c r="I556" t="str">
        <f>INDEX(products!$A$1:$G$49,MATCH(orders!$D556,products!$A$1:$A$49,0),MATCH(orders!I$1,products!$A$1:$G$1,0))</f>
        <v>Rob</v>
      </c>
      <c r="J556" t="str">
        <f t="shared" si="16"/>
        <v>Robusta</v>
      </c>
      <c r="K556" t="str">
        <f>INDEX(products!$A$1:$G$49,MATCH(orders!$D556,products!$A$1:$A$49,0),MATCH(orders!K$1,products!$A$1:$G$1,0))</f>
        <v>L</v>
      </c>
      <c r="L556" t="str">
        <f t="shared" si="17"/>
        <v>Light</v>
      </c>
      <c r="M556" s="4">
        <f>INDEX(products!$A$1:$G$49,MATCH(orders!$D556,products!$A$1:$A$49,0),MATCH(orders!M$1,products!$A$1:$G$1,0))</f>
        <v>2.5</v>
      </c>
      <c r="N556" s="5">
        <f>INDEX(products!$A$1:$G$49,MATCH(orders!$D556,products!$A$1:$A$49,0),MATCH(orders!N$1,products!$A$1:$G$1,0))</f>
        <v>27.484999999999996</v>
      </c>
      <c r="O556" s="5">
        <f>N556*E556</f>
        <v>54.969999999999992</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IF(_xlfn.XLOOKUP(orders!C557,customers!$A$1:$A$1001,customers!$C$1:$C$1001,,0)=0,"No Email",_xlfn.XLOOKUP(orders!C557,customers!$A$1:$A$1001,customers!$C$1:$C$1001,,0))</f>
        <v>sbuschff@so-net.ne.jp</v>
      </c>
      <c r="H557" s="2" t="str">
        <f>_xlfn.XLOOKUP(C557,customers!$A$1:$A$1001,customers!$G$1:$G$1001,,0)</f>
        <v>Ireland</v>
      </c>
      <c r="I557" t="str">
        <f>INDEX(products!$A$1:$G$49,MATCH(orders!$D557,products!$A$1:$A$49,0),MATCH(orders!I$1,products!$A$1:$G$1,0))</f>
        <v>Exc</v>
      </c>
      <c r="J557" t="str">
        <f t="shared" si="16"/>
        <v>Excelsa</v>
      </c>
      <c r="K557" t="str">
        <f>INDEX(products!$A$1:$G$49,MATCH(orders!$D557,products!$A$1:$A$49,0),MATCH(orders!K$1,products!$A$1:$G$1,0))</f>
        <v>M</v>
      </c>
      <c r="L557" t="str">
        <f t="shared" si="17"/>
        <v>Medium</v>
      </c>
      <c r="M557" s="4">
        <f>INDEX(products!$A$1:$G$49,MATCH(orders!$D557,products!$A$1:$A$49,0),MATCH(orders!M$1,products!$A$1:$G$1,0))</f>
        <v>1</v>
      </c>
      <c r="N557" s="5">
        <f>INDEX(products!$A$1:$G$49,MATCH(orders!$D557,products!$A$1:$A$49,0),MATCH(orders!N$1,products!$A$1:$G$1,0))</f>
        <v>13.75</v>
      </c>
      <c r="O557" s="5">
        <f>N557*E557</f>
        <v>82.5</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IF(_xlfn.XLOOKUP(orders!C558,customers!$A$1:$A$1001,customers!$C$1:$C$1001,,0)=0,"No Email",_xlfn.XLOOKUP(orders!C558,customers!$A$1:$A$1001,customers!$C$1:$C$1001,,0))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 t="shared" si="16"/>
        <v>Liberica</v>
      </c>
      <c r="K558" t="str">
        <f>INDEX(products!$A$1:$G$49,MATCH(orders!$D558,products!$A$1:$A$49,0),MATCH(orders!K$1,products!$A$1:$G$1,0))</f>
        <v>M</v>
      </c>
      <c r="L558" t="str">
        <f t="shared" si="17"/>
        <v>Medium</v>
      </c>
      <c r="M558" s="4">
        <f>INDEX(products!$A$1:$G$49,MATCH(orders!$D558,products!$A$1:$A$49,0),MATCH(orders!M$1,products!$A$1:$G$1,0))</f>
        <v>0.2</v>
      </c>
      <c r="N558" s="5">
        <f>INDEX(products!$A$1:$G$49,MATCH(orders!$D558,products!$A$1:$A$49,0),MATCH(orders!N$1,products!$A$1:$G$1,0))</f>
        <v>4.3650000000000002</v>
      </c>
      <c r="O558" s="5">
        <f>N558*E558</f>
        <v>8.73</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IF(_xlfn.XLOOKUP(orders!C559,customers!$A$1:$A$1001,customers!$C$1:$C$1001,,0)=0,"No Email",_xlfn.XLOOKUP(orders!C559,customers!$A$1:$A$1001,customers!$C$1:$C$1001,,0))</f>
        <v>murione5@alexa.com</v>
      </c>
      <c r="H559" s="2" t="str">
        <f>_xlfn.XLOOKUP(C559,customers!$A$1:$A$1001,customers!$G$1:$G$1001,,0)</f>
        <v>Ireland</v>
      </c>
      <c r="I559" t="str">
        <f>INDEX(products!$A$1:$G$49,MATCH(orders!$D559,products!$A$1:$A$49,0),MATCH(orders!I$1,products!$A$1:$G$1,0))</f>
        <v>Exc</v>
      </c>
      <c r="J559" t="str">
        <f t="shared" si="16"/>
        <v>Excelsa</v>
      </c>
      <c r="K559" t="str">
        <f>INDEX(products!$A$1:$G$49,MATCH(orders!$D559,products!$A$1:$A$49,0),MATCH(orders!K$1,products!$A$1:$G$1,0))</f>
        <v>L</v>
      </c>
      <c r="L559" t="str">
        <f t="shared" si="17"/>
        <v>Light</v>
      </c>
      <c r="M559" s="4">
        <f>INDEX(products!$A$1:$G$49,MATCH(orders!$D559,products!$A$1:$A$49,0),MATCH(orders!M$1,products!$A$1:$G$1,0))</f>
        <v>1</v>
      </c>
      <c r="N559" s="5">
        <f>INDEX(products!$A$1:$G$49,MATCH(orders!$D559,products!$A$1:$A$49,0),MATCH(orders!N$1,products!$A$1:$G$1,0))</f>
        <v>14.85</v>
      </c>
      <c r="O559" s="5">
        <f>N559*E559</f>
        <v>59.4</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IF(_xlfn.XLOOKUP(orders!C560,customers!$A$1:$A$1001,customers!$C$1:$C$1001,,0)=0,"No Email",_xlfn.XLOOKUP(orders!C560,customers!$A$1:$A$1001,customers!$C$1:$C$1001,,0))</f>
        <v>No Email</v>
      </c>
      <c r="H560" s="2" t="str">
        <f>_xlfn.XLOOKUP(C560,customers!$A$1:$A$1001,customers!$G$1:$G$1001,,0)</f>
        <v>United States</v>
      </c>
      <c r="I560" t="str">
        <f>INDEX(products!$A$1:$G$49,MATCH(orders!$D560,products!$A$1:$A$49,0),MATCH(orders!I$1,products!$A$1:$G$1,0))</f>
        <v>Lib</v>
      </c>
      <c r="J560" t="str">
        <f t="shared" si="16"/>
        <v>Liberica</v>
      </c>
      <c r="K560" t="str">
        <f>INDEX(products!$A$1:$G$49,MATCH(orders!$D560,products!$A$1:$A$49,0),MATCH(orders!K$1,products!$A$1:$G$1,0))</f>
        <v>D</v>
      </c>
      <c r="L560" t="str">
        <f t="shared" si="17"/>
        <v>Dark</v>
      </c>
      <c r="M560" s="4">
        <f>INDEX(products!$A$1:$G$49,MATCH(orders!$D560,products!$A$1:$A$49,0),MATCH(orders!M$1,products!$A$1:$G$1,0))</f>
        <v>0.2</v>
      </c>
      <c r="N560" s="5">
        <f>INDEX(products!$A$1:$G$49,MATCH(orders!$D560,products!$A$1:$A$49,0),MATCH(orders!N$1,products!$A$1:$G$1,0))</f>
        <v>3.8849999999999998</v>
      </c>
      <c r="O560" s="5">
        <f>N560*E560</f>
        <v>15.54</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IF(_xlfn.XLOOKUP(orders!C561,customers!$A$1:$A$1001,customers!$C$1:$C$1001,,0)=0,"No Email",_xlfn.XLOOKUP(orders!C561,customers!$A$1:$A$1001,customers!$C$1:$C$1001,,0))</f>
        <v>raynoldfj@ustream.tv</v>
      </c>
      <c r="H561" s="2" t="str">
        <f>_xlfn.XLOOKUP(C561,customers!$A$1:$A$1001,customers!$G$1:$G$1001,,0)</f>
        <v>United States</v>
      </c>
      <c r="I561" t="str">
        <f>INDEX(products!$A$1:$G$49,MATCH(orders!$D561,products!$A$1:$A$49,0),MATCH(orders!I$1,products!$A$1:$G$1,0))</f>
        <v>Ara</v>
      </c>
      <c r="J561" t="str">
        <f t="shared" si="16"/>
        <v>Arabica</v>
      </c>
      <c r="K561" t="str">
        <f>INDEX(products!$A$1:$G$49,MATCH(orders!$D561,products!$A$1:$A$49,0),MATCH(orders!K$1,products!$A$1:$G$1,0))</f>
        <v>L</v>
      </c>
      <c r="L561" t="str">
        <f t="shared" si="17"/>
        <v>Light</v>
      </c>
      <c r="M561" s="4">
        <f>INDEX(products!$A$1:$G$49,MATCH(orders!$D561,products!$A$1:$A$49,0),MATCH(orders!M$1,products!$A$1:$G$1,0))</f>
        <v>1</v>
      </c>
      <c r="N561" s="5">
        <f>INDEX(products!$A$1:$G$49,MATCH(orders!$D561,products!$A$1:$A$49,0),MATCH(orders!N$1,products!$A$1:$G$1,0))</f>
        <v>12.95</v>
      </c>
      <c r="O561" s="5">
        <f>N561*E561</f>
        <v>38.849999999999994</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IF(_xlfn.XLOOKUP(orders!C562,customers!$A$1:$A$1001,customers!$C$1:$C$1001,,0)=0,"No Email",_xlfn.XLOOKUP(orders!C562,customers!$A$1:$A$1001,customers!$C$1:$C$1001,,0))</f>
        <v>No Email</v>
      </c>
      <c r="H562" s="2" t="str">
        <f>_xlfn.XLOOKUP(C562,customers!$A$1:$A$1001,customers!$G$1:$G$1001,,0)</f>
        <v>United States</v>
      </c>
      <c r="I562" t="str">
        <f>INDEX(products!$A$1:$G$49,MATCH(orders!$D562,products!$A$1:$A$49,0),MATCH(orders!I$1,products!$A$1:$G$1,0))</f>
        <v>Exc</v>
      </c>
      <c r="J562" t="str">
        <f t="shared" si="16"/>
        <v>Excelsa</v>
      </c>
      <c r="K562" t="str">
        <f>INDEX(products!$A$1:$G$49,MATCH(orders!$D562,products!$A$1:$A$49,0),MATCH(orders!K$1,products!$A$1:$G$1,0))</f>
        <v>M</v>
      </c>
      <c r="L562" t="str">
        <f t="shared" si="17"/>
        <v>Medium</v>
      </c>
      <c r="M562" s="4">
        <f>INDEX(products!$A$1:$G$49,MATCH(orders!$D562,products!$A$1:$A$49,0),MATCH(orders!M$1,products!$A$1:$G$1,0))</f>
        <v>2.5</v>
      </c>
      <c r="N562" s="5">
        <f>INDEX(products!$A$1:$G$49,MATCH(orders!$D562,products!$A$1:$A$49,0),MATCH(orders!N$1,products!$A$1:$G$1,0))</f>
        <v>31.624999999999996</v>
      </c>
      <c r="O562" s="5">
        <f>N562*E562</f>
        <v>189.74999999999997</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IF(_xlfn.XLOOKUP(orders!C563,customers!$A$1:$A$1001,customers!$C$1:$C$1001,,0)=0,"No Email",_xlfn.XLOOKUP(orders!C563,customers!$A$1:$A$1001,customers!$C$1:$C$1001,,0))</f>
        <v>No Email</v>
      </c>
      <c r="H563" s="2" t="str">
        <f>_xlfn.XLOOKUP(C563,customers!$A$1:$A$1001,customers!$G$1:$G$1001,,0)</f>
        <v>Ireland</v>
      </c>
      <c r="I563" t="str">
        <f>INDEX(products!$A$1:$G$49,MATCH(orders!$D563,products!$A$1:$A$49,0),MATCH(orders!I$1,products!$A$1:$G$1,0))</f>
        <v>Ara</v>
      </c>
      <c r="J563" t="str">
        <f t="shared" si="16"/>
        <v>Arabica</v>
      </c>
      <c r="K563" t="str">
        <f>INDEX(products!$A$1:$G$49,MATCH(orders!$D563,products!$A$1:$A$49,0),MATCH(orders!K$1,products!$A$1:$G$1,0))</f>
        <v>D</v>
      </c>
      <c r="L563" t="str">
        <f t="shared" si="17"/>
        <v>Dark</v>
      </c>
      <c r="M563" s="4">
        <f>INDEX(products!$A$1:$G$49,MATCH(orders!$D563,products!$A$1:$A$49,0),MATCH(orders!M$1,products!$A$1:$G$1,0))</f>
        <v>0.2</v>
      </c>
      <c r="N563" s="5">
        <f>INDEX(products!$A$1:$G$49,MATCH(orders!$D563,products!$A$1:$A$49,0),MATCH(orders!N$1,products!$A$1:$G$1,0))</f>
        <v>2.9849999999999999</v>
      </c>
      <c r="O563" s="5">
        <f>N563*E563</f>
        <v>17.91</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IF(_xlfn.XLOOKUP(orders!C564,customers!$A$1:$A$1001,customers!$C$1:$C$1001,,0)=0,"No Email",_xlfn.XLOOKUP(orders!C564,customers!$A$1:$A$1001,customers!$C$1:$C$1001,,0))</f>
        <v>bgrecefm@naver.com</v>
      </c>
      <c r="H564" s="2" t="str">
        <f>_xlfn.XLOOKUP(C564,customers!$A$1:$A$1001,customers!$G$1:$G$1001,,0)</f>
        <v>United Kingdom</v>
      </c>
      <c r="I564" t="str">
        <f>INDEX(products!$A$1:$G$49,MATCH(orders!$D564,products!$A$1:$A$49,0),MATCH(orders!I$1,products!$A$1:$G$1,0))</f>
        <v>Lib</v>
      </c>
      <c r="J564" t="str">
        <f t="shared" si="16"/>
        <v>Liberica</v>
      </c>
      <c r="K564" t="str">
        <f>INDEX(products!$A$1:$G$49,MATCH(orders!$D564,products!$A$1:$A$49,0),MATCH(orders!K$1,products!$A$1:$G$1,0))</f>
        <v>L</v>
      </c>
      <c r="L564" t="str">
        <f t="shared" si="17"/>
        <v>Light</v>
      </c>
      <c r="M564" s="4">
        <f>INDEX(products!$A$1:$G$49,MATCH(orders!$D564,products!$A$1:$A$49,0),MATCH(orders!M$1,products!$A$1:$G$1,0))</f>
        <v>0.2</v>
      </c>
      <c r="N564" s="5">
        <f>INDEX(products!$A$1:$G$49,MATCH(orders!$D564,products!$A$1:$A$49,0),MATCH(orders!N$1,products!$A$1:$G$1,0))</f>
        <v>4.7549999999999999</v>
      </c>
      <c r="O564" s="5">
        <f>N564*E564</f>
        <v>28.53</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IF(_xlfn.XLOOKUP(orders!C565,customers!$A$1:$A$1001,customers!$C$1:$C$1001,,0)=0,"No Email",_xlfn.XLOOKUP(orders!C565,customers!$A$1:$A$1001,customers!$C$1:$C$1001,,0))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 t="shared" si="16"/>
        <v>Excelsa</v>
      </c>
      <c r="K565" t="str">
        <f>INDEX(products!$A$1:$G$49,MATCH(orders!$D565,products!$A$1:$A$49,0),MATCH(orders!K$1,products!$A$1:$G$1,0))</f>
        <v>M</v>
      </c>
      <c r="L565" t="str">
        <f t="shared" si="17"/>
        <v>Medium</v>
      </c>
      <c r="M565" s="4">
        <f>INDEX(products!$A$1:$G$49,MATCH(orders!$D565,products!$A$1:$A$49,0),MATCH(orders!M$1,products!$A$1:$G$1,0))</f>
        <v>1</v>
      </c>
      <c r="N565" s="5">
        <f>INDEX(products!$A$1:$G$49,MATCH(orders!$D565,products!$A$1:$A$49,0),MATCH(orders!N$1,products!$A$1:$G$1,0))</f>
        <v>13.75</v>
      </c>
      <c r="O565" s="5">
        <f>N565*E565</f>
        <v>82.5</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IF(_xlfn.XLOOKUP(orders!C566,customers!$A$1:$A$1001,customers!$C$1:$C$1001,,0)=0,"No Email",_xlfn.XLOOKUP(orders!C566,customers!$A$1:$A$1001,customers!$C$1:$C$1001,,0))</f>
        <v>athysfo@cdc.gov</v>
      </c>
      <c r="H566" s="2" t="str">
        <f>_xlfn.XLOOKUP(C566,customers!$A$1:$A$1001,customers!$G$1:$G$1001,,0)</f>
        <v>United States</v>
      </c>
      <c r="I566" t="str">
        <f>INDEX(products!$A$1:$G$49,MATCH(orders!$D566,products!$A$1:$A$49,0),MATCH(orders!I$1,products!$A$1:$G$1,0))</f>
        <v>Rob</v>
      </c>
      <c r="J566" t="str">
        <f t="shared" si="16"/>
        <v>Robusta</v>
      </c>
      <c r="K566" t="str">
        <f>INDEX(products!$A$1:$G$49,MATCH(orders!$D566,products!$A$1:$A$49,0),MATCH(orders!K$1,products!$A$1:$G$1,0))</f>
        <v>L</v>
      </c>
      <c r="L566" t="str">
        <f t="shared" si="17"/>
        <v>Light</v>
      </c>
      <c r="M566" s="4">
        <f>INDEX(products!$A$1:$G$49,MATCH(orders!$D566,products!$A$1:$A$49,0),MATCH(orders!M$1,products!$A$1:$G$1,0))</f>
        <v>0.5</v>
      </c>
      <c r="N566" s="5">
        <f>INDEX(products!$A$1:$G$49,MATCH(orders!$D566,products!$A$1:$A$49,0),MATCH(orders!N$1,products!$A$1:$G$1,0))</f>
        <v>7.169999999999999</v>
      </c>
      <c r="O566" s="5">
        <f>N566*E566</f>
        <v>14.339999999999998</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IF(_xlfn.XLOOKUP(orders!C567,customers!$A$1:$A$1001,customers!$C$1:$C$1001,,0)=0,"No Email",_xlfn.XLOOKUP(orders!C567,customers!$A$1:$A$1001,customers!$C$1:$C$1001,,0))</f>
        <v>jchuggfp@about.me</v>
      </c>
      <c r="H567" s="2" t="str">
        <f>_xlfn.XLOOKUP(C567,customers!$A$1:$A$1001,customers!$G$1:$G$1001,,0)</f>
        <v>United States</v>
      </c>
      <c r="I567" t="str">
        <f>INDEX(products!$A$1:$G$49,MATCH(orders!$D567,products!$A$1:$A$49,0),MATCH(orders!I$1,products!$A$1:$G$1,0))</f>
        <v>Rob</v>
      </c>
      <c r="J567" t="str">
        <f t="shared" si="16"/>
        <v>Robusta</v>
      </c>
      <c r="K567" t="str">
        <f>INDEX(products!$A$1:$G$49,MATCH(orders!$D567,products!$A$1:$A$49,0),MATCH(orders!K$1,products!$A$1:$G$1,0))</f>
        <v>D</v>
      </c>
      <c r="L567" t="str">
        <f t="shared" si="17"/>
        <v>Dark</v>
      </c>
      <c r="M567" s="4">
        <f>INDEX(products!$A$1:$G$49,MATCH(orders!$D567,products!$A$1:$A$49,0),MATCH(orders!M$1,products!$A$1:$G$1,0))</f>
        <v>2.5</v>
      </c>
      <c r="N567" s="5">
        <f>INDEX(products!$A$1:$G$49,MATCH(orders!$D567,products!$A$1:$A$49,0),MATCH(orders!N$1,products!$A$1:$G$1,0))</f>
        <v>20.584999999999997</v>
      </c>
      <c r="O567" s="5">
        <f>N567*E567</f>
        <v>82.339999999999989</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IF(_xlfn.XLOOKUP(orders!C568,customers!$A$1:$A$1001,customers!$C$1:$C$1001,,0)=0,"No Email",_xlfn.XLOOKUP(orders!C568,customers!$A$1:$A$1001,customers!$C$1:$C$1001,,0))</f>
        <v>akelstonfq@sakura.ne.jp</v>
      </c>
      <c r="H568" s="2" t="str">
        <f>_xlfn.XLOOKUP(C568,customers!$A$1:$A$1001,customers!$G$1:$G$1001,,0)</f>
        <v>United States</v>
      </c>
      <c r="I568" t="str">
        <f>INDEX(products!$A$1:$G$49,MATCH(orders!$D568,products!$A$1:$A$49,0),MATCH(orders!I$1,products!$A$1:$G$1,0))</f>
        <v>Ara</v>
      </c>
      <c r="J568" t="str">
        <f t="shared" si="16"/>
        <v>Arabica</v>
      </c>
      <c r="K568" t="str">
        <f>INDEX(products!$A$1:$G$49,MATCH(orders!$D568,products!$A$1:$A$49,0),MATCH(orders!K$1,products!$A$1:$G$1,0))</f>
        <v>M</v>
      </c>
      <c r="L568" t="str">
        <f t="shared" si="17"/>
        <v>Medium</v>
      </c>
      <c r="M568" s="4">
        <f>INDEX(products!$A$1:$G$49,MATCH(orders!$D568,products!$A$1:$A$49,0),MATCH(orders!M$1,products!$A$1:$G$1,0))</f>
        <v>0.2</v>
      </c>
      <c r="N568" s="5">
        <f>INDEX(products!$A$1:$G$49,MATCH(orders!$D568,products!$A$1:$A$49,0),MATCH(orders!N$1,products!$A$1:$G$1,0))</f>
        <v>3.375</v>
      </c>
      <c r="O568" s="5">
        <f>N568*E568</f>
        <v>20.25</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IF(_xlfn.XLOOKUP(orders!C569,customers!$A$1:$A$1001,customers!$C$1:$C$1001,,0)=0,"No Email",_xlfn.XLOOKUP(orders!C569,customers!$A$1:$A$1001,customers!$C$1:$C$1001,,0))</f>
        <v>No Email</v>
      </c>
      <c r="H569" s="2" t="str">
        <f>_xlfn.XLOOKUP(C569,customers!$A$1:$A$1001,customers!$G$1:$G$1001,,0)</f>
        <v>Ireland</v>
      </c>
      <c r="I569" t="str">
        <f>INDEX(products!$A$1:$G$49,MATCH(orders!$D569,products!$A$1:$A$49,0),MATCH(orders!I$1,products!$A$1:$G$1,0))</f>
        <v>Rob</v>
      </c>
      <c r="J569" t="str">
        <f t="shared" si="16"/>
        <v>Robusta</v>
      </c>
      <c r="K569" t="str">
        <f>INDEX(products!$A$1:$G$49,MATCH(orders!$D569,products!$A$1:$A$49,0),MATCH(orders!K$1,products!$A$1:$G$1,0))</f>
        <v>L</v>
      </c>
      <c r="L569" t="str">
        <f t="shared" si="17"/>
        <v>Light</v>
      </c>
      <c r="M569" s="4">
        <f>INDEX(products!$A$1:$G$49,MATCH(orders!$D569,products!$A$1:$A$49,0),MATCH(orders!M$1,products!$A$1:$G$1,0))</f>
        <v>2.5</v>
      </c>
      <c r="N569" s="5">
        <f>INDEX(products!$A$1:$G$49,MATCH(orders!$D569,products!$A$1:$A$49,0),MATCH(orders!N$1,products!$A$1:$G$1,0))</f>
        <v>27.484999999999996</v>
      </c>
      <c r="O569" s="5">
        <f>N569*E569</f>
        <v>164.90999999999997</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IF(_xlfn.XLOOKUP(orders!C570,customers!$A$1:$A$1001,customers!$C$1:$C$1001,,0)=0,"No Email",_xlfn.XLOOKUP(orders!C570,customers!$A$1:$A$1001,customers!$C$1:$C$1001,,0))</f>
        <v>cmottramfs@harvard.edu</v>
      </c>
      <c r="H570" s="2" t="str">
        <f>_xlfn.XLOOKUP(C570,customers!$A$1:$A$1001,customers!$G$1:$G$1001,,0)</f>
        <v>United States</v>
      </c>
      <c r="I570" t="str">
        <f>INDEX(products!$A$1:$G$49,MATCH(orders!$D570,products!$A$1:$A$49,0),MATCH(orders!I$1,products!$A$1:$G$1,0))</f>
        <v>Lib</v>
      </c>
      <c r="J570" t="str">
        <f t="shared" si="16"/>
        <v>Liberica</v>
      </c>
      <c r="K570" t="str">
        <f>INDEX(products!$A$1:$G$49,MATCH(orders!$D570,products!$A$1:$A$49,0),MATCH(orders!K$1,products!$A$1:$G$1,0))</f>
        <v>L</v>
      </c>
      <c r="L570" t="str">
        <f t="shared" si="17"/>
        <v>Light</v>
      </c>
      <c r="M570" s="4">
        <f>INDEX(products!$A$1:$G$49,MATCH(orders!$D570,products!$A$1:$A$49,0),MATCH(orders!M$1,products!$A$1:$G$1,0))</f>
        <v>0.2</v>
      </c>
      <c r="N570" s="5">
        <f>INDEX(products!$A$1:$G$49,MATCH(orders!$D570,products!$A$1:$A$49,0),MATCH(orders!N$1,products!$A$1:$G$1,0))</f>
        <v>4.7549999999999999</v>
      </c>
      <c r="O570" s="5">
        <f>N570*E570</f>
        <v>19.02</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IF(_xlfn.XLOOKUP(orders!C571,customers!$A$1:$A$1001,customers!$C$1:$C$1001,,0)=0,"No Email",_xlfn.XLOOKUP(orders!C571,customers!$A$1:$A$1001,customers!$C$1:$C$1001,,0))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 t="shared" si="16"/>
        <v>Arabica</v>
      </c>
      <c r="K571" t="str">
        <f>INDEX(products!$A$1:$G$49,MATCH(orders!$D571,products!$A$1:$A$49,0),MATCH(orders!K$1,products!$A$1:$G$1,0))</f>
        <v>D</v>
      </c>
      <c r="L571" t="str">
        <f t="shared" si="17"/>
        <v>Dark</v>
      </c>
      <c r="M571" s="4">
        <f>INDEX(products!$A$1:$G$49,MATCH(orders!$D571,products!$A$1:$A$49,0),MATCH(orders!M$1,products!$A$1:$G$1,0))</f>
        <v>2.5</v>
      </c>
      <c r="N571" s="5">
        <f>INDEX(products!$A$1:$G$49,MATCH(orders!$D571,products!$A$1:$A$49,0),MATCH(orders!N$1,products!$A$1:$G$1,0))</f>
        <v>22.884999999999998</v>
      </c>
      <c r="O571" s="5">
        <f>N571*E571</f>
        <v>137.31</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IF(_xlfn.XLOOKUP(orders!C572,customers!$A$1:$A$1001,customers!$C$1:$C$1001,,0)=0,"No Email",_xlfn.XLOOKUP(orders!C572,customers!$A$1:$A$1001,customers!$C$1:$C$1001,,0))</f>
        <v>dsangwinfu@weebly.com</v>
      </c>
      <c r="H572" s="2" t="str">
        <f>_xlfn.XLOOKUP(C572,customers!$A$1:$A$1001,customers!$G$1:$G$1001,,0)</f>
        <v>United States</v>
      </c>
      <c r="I572" t="str">
        <f>INDEX(products!$A$1:$G$49,MATCH(orders!$D572,products!$A$1:$A$49,0),MATCH(orders!I$1,products!$A$1:$G$1,0))</f>
        <v>Ara</v>
      </c>
      <c r="J572" t="str">
        <f t="shared" si="16"/>
        <v>Arabica</v>
      </c>
      <c r="K572" t="str">
        <f>INDEX(products!$A$1:$G$49,MATCH(orders!$D572,products!$A$1:$A$49,0),MATCH(orders!K$1,products!$A$1:$G$1,0))</f>
        <v>M</v>
      </c>
      <c r="L572" t="str">
        <f t="shared" si="17"/>
        <v>Medium</v>
      </c>
      <c r="M572" s="4">
        <f>INDEX(products!$A$1:$G$49,MATCH(orders!$D572,products!$A$1:$A$49,0),MATCH(orders!M$1,products!$A$1:$G$1,0))</f>
        <v>0.5</v>
      </c>
      <c r="N572" s="5">
        <f>INDEX(products!$A$1:$G$49,MATCH(orders!$D572,products!$A$1:$A$49,0),MATCH(orders!N$1,products!$A$1:$G$1,0))</f>
        <v>6.75</v>
      </c>
      <c r="O572" s="5">
        <f>N572*E572</f>
        <v>27</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IF(_xlfn.XLOOKUP(orders!C573,customers!$A$1:$A$1001,customers!$C$1:$C$1001,,0)=0,"No Email",_xlfn.XLOOKUP(orders!C573,customers!$A$1:$A$1001,customers!$C$1:$C$1001,,0))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 t="shared" si="16"/>
        <v>Excelsa</v>
      </c>
      <c r="K573" t="str">
        <f>INDEX(products!$A$1:$G$49,MATCH(orders!$D573,products!$A$1:$A$49,0),MATCH(orders!K$1,products!$A$1:$G$1,0))</f>
        <v>L</v>
      </c>
      <c r="L573" t="str">
        <f t="shared" si="17"/>
        <v>Light</v>
      </c>
      <c r="M573" s="4">
        <f>INDEX(products!$A$1:$G$49,MATCH(orders!$D573,products!$A$1:$A$49,0),MATCH(orders!M$1,products!$A$1:$G$1,0))</f>
        <v>0.5</v>
      </c>
      <c r="N573" s="5">
        <f>INDEX(products!$A$1:$G$49,MATCH(orders!$D573,products!$A$1:$A$49,0),MATCH(orders!N$1,products!$A$1:$G$1,0))</f>
        <v>8.91</v>
      </c>
      <c r="O573" s="5">
        <f>N573*E573</f>
        <v>35.64</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IF(_xlfn.XLOOKUP(orders!C574,customers!$A$1:$A$1001,customers!$C$1:$C$1001,,0)=0,"No Email",_xlfn.XLOOKUP(orders!C574,customers!$A$1:$A$1001,customers!$C$1:$C$1001,,0))</f>
        <v>No Email</v>
      </c>
      <c r="H574" s="2" t="str">
        <f>_xlfn.XLOOKUP(C574,customers!$A$1:$A$1001,customers!$G$1:$G$1001,,0)</f>
        <v>United States</v>
      </c>
      <c r="I574" t="str">
        <f>INDEX(products!$A$1:$G$49,MATCH(orders!$D574,products!$A$1:$A$49,0),MATCH(orders!I$1,products!$A$1:$G$1,0))</f>
        <v>Ara</v>
      </c>
      <c r="J574" t="str">
        <f t="shared" si="16"/>
        <v>Arabica</v>
      </c>
      <c r="K574" t="str">
        <f>INDEX(products!$A$1:$G$49,MATCH(orders!$D574,products!$A$1:$A$49,0),MATCH(orders!K$1,products!$A$1:$G$1,0))</f>
        <v>D</v>
      </c>
      <c r="L574" t="str">
        <f t="shared" si="17"/>
        <v>Dark</v>
      </c>
      <c r="M574" s="4">
        <f>INDEX(products!$A$1:$G$49,MATCH(orders!$D574,products!$A$1:$A$49,0),MATCH(orders!M$1,products!$A$1:$G$1,0))</f>
        <v>0.2</v>
      </c>
      <c r="N574" s="5">
        <f>INDEX(products!$A$1:$G$49,MATCH(orders!$D574,products!$A$1:$A$49,0),MATCH(orders!N$1,products!$A$1:$G$1,0))</f>
        <v>2.9849999999999999</v>
      </c>
      <c r="O574" s="5">
        <f>N574*E574</f>
        <v>5.97</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IF(_xlfn.XLOOKUP(orders!C575,customers!$A$1:$A$1001,customers!$C$1:$C$1001,,0)=0,"No Email",_xlfn.XLOOKUP(orders!C575,customers!$A$1:$A$1001,customers!$C$1:$C$1001,,0))</f>
        <v>cvenourfx@ask.com</v>
      </c>
      <c r="H575" s="2" t="str">
        <f>_xlfn.XLOOKUP(C575,customers!$A$1:$A$1001,customers!$G$1:$G$1001,,0)</f>
        <v>United States</v>
      </c>
      <c r="I575" t="str">
        <f>INDEX(products!$A$1:$G$49,MATCH(orders!$D575,products!$A$1:$A$49,0),MATCH(orders!I$1,products!$A$1:$G$1,0))</f>
        <v>Ara</v>
      </c>
      <c r="J575" t="str">
        <f t="shared" si="16"/>
        <v>Arabica</v>
      </c>
      <c r="K575" t="str">
        <f>INDEX(products!$A$1:$G$49,MATCH(orders!$D575,products!$A$1:$A$49,0),MATCH(orders!K$1,products!$A$1:$G$1,0))</f>
        <v>M</v>
      </c>
      <c r="L575" t="str">
        <f t="shared" si="17"/>
        <v>Medium</v>
      </c>
      <c r="M575" s="4">
        <f>INDEX(products!$A$1:$G$49,MATCH(orders!$D575,products!$A$1:$A$49,0),MATCH(orders!M$1,products!$A$1:$G$1,0))</f>
        <v>1</v>
      </c>
      <c r="N575" s="5">
        <f>INDEX(products!$A$1:$G$49,MATCH(orders!$D575,products!$A$1:$A$49,0),MATCH(orders!N$1,products!$A$1:$G$1,0))</f>
        <v>11.25</v>
      </c>
      <c r="O575" s="5">
        <f>N575*E575</f>
        <v>67.5</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IF(_xlfn.XLOOKUP(orders!C576,customers!$A$1:$A$1001,customers!$C$1:$C$1001,,0)=0,"No Email",_xlfn.XLOOKUP(orders!C576,customers!$A$1:$A$1001,customers!$C$1:$C$1001,,0))</f>
        <v>mharbyfy@163.com</v>
      </c>
      <c r="H576" s="2" t="str">
        <f>_xlfn.XLOOKUP(C576,customers!$A$1:$A$1001,customers!$G$1:$G$1001,,0)</f>
        <v>United States</v>
      </c>
      <c r="I576" t="str">
        <f>INDEX(products!$A$1:$G$49,MATCH(orders!$D576,products!$A$1:$A$49,0),MATCH(orders!I$1,products!$A$1:$G$1,0))</f>
        <v>Rob</v>
      </c>
      <c r="J576" t="str">
        <f t="shared" si="16"/>
        <v>Robusta</v>
      </c>
      <c r="K576" t="str">
        <f>INDEX(products!$A$1:$G$49,MATCH(orders!$D576,products!$A$1:$A$49,0),MATCH(orders!K$1,products!$A$1:$G$1,0))</f>
        <v>L</v>
      </c>
      <c r="L576" t="str">
        <f t="shared" si="17"/>
        <v>Light</v>
      </c>
      <c r="M576" s="4">
        <f>INDEX(products!$A$1:$G$49,MATCH(orders!$D576,products!$A$1:$A$49,0),MATCH(orders!M$1,products!$A$1:$G$1,0))</f>
        <v>0.2</v>
      </c>
      <c r="N576" s="5">
        <f>INDEX(products!$A$1:$G$49,MATCH(orders!$D576,products!$A$1:$A$49,0),MATCH(orders!N$1,products!$A$1:$G$1,0))</f>
        <v>3.5849999999999995</v>
      </c>
      <c r="O576" s="5">
        <f>N576*E576</f>
        <v>21.509999999999998</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IF(_xlfn.XLOOKUP(orders!C577,customers!$A$1:$A$1001,customers!$C$1:$C$1001,,0)=0,"No Email",_xlfn.XLOOKUP(orders!C577,customers!$A$1:$A$1001,customers!$C$1:$C$1001,,0))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 t="shared" si="16"/>
        <v>Liberica</v>
      </c>
      <c r="K577" t="str">
        <f>INDEX(products!$A$1:$G$49,MATCH(orders!$D577,products!$A$1:$A$49,0),MATCH(orders!K$1,products!$A$1:$G$1,0))</f>
        <v>M</v>
      </c>
      <c r="L577" t="str">
        <f t="shared" si="17"/>
        <v>Medium</v>
      </c>
      <c r="M577" s="4">
        <f>INDEX(products!$A$1:$G$49,MATCH(orders!$D577,products!$A$1:$A$49,0),MATCH(orders!M$1,products!$A$1:$G$1,0))</f>
        <v>2.5</v>
      </c>
      <c r="N577" s="5">
        <f>INDEX(products!$A$1:$G$49,MATCH(orders!$D577,products!$A$1:$A$49,0),MATCH(orders!N$1,products!$A$1:$G$1,0))</f>
        <v>33.464999999999996</v>
      </c>
      <c r="O577" s="5">
        <f>N577*E577</f>
        <v>66.929999999999993</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IF(_xlfn.XLOOKUP(orders!C578,customers!$A$1:$A$1001,customers!$C$1:$C$1001,,0)=0,"No Email",_xlfn.XLOOKUP(orders!C578,customers!$A$1:$A$1001,customers!$C$1:$C$1001,,0))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 t="shared" si="16"/>
        <v>Arabica</v>
      </c>
      <c r="K578" t="str">
        <f>INDEX(products!$A$1:$G$49,MATCH(orders!$D578,products!$A$1:$A$49,0),MATCH(orders!K$1,products!$A$1:$G$1,0))</f>
        <v>D</v>
      </c>
      <c r="L578" t="str">
        <f t="shared" si="17"/>
        <v>Dark</v>
      </c>
      <c r="M578" s="4">
        <f>INDEX(products!$A$1:$G$49,MATCH(orders!$D578,products!$A$1:$A$49,0),MATCH(orders!M$1,products!$A$1:$G$1,0))</f>
        <v>0.2</v>
      </c>
      <c r="N578" s="5">
        <f>INDEX(products!$A$1:$G$49,MATCH(orders!$D578,products!$A$1:$A$49,0),MATCH(orders!N$1,products!$A$1:$G$1,0))</f>
        <v>2.9849999999999999</v>
      </c>
      <c r="O578" s="5">
        <f>N578*E578</f>
        <v>17.91</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IF(_xlfn.XLOOKUP(orders!C579,customers!$A$1:$A$1001,customers!$C$1:$C$1001,,0)=0,"No Email",_xlfn.XLOOKUP(orders!C579,customers!$A$1:$A$1001,customers!$C$1:$C$1001,,0))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 t="shared" ref="J579:J642" si="18">IF(I579="Rob","Robusta",IF(I579="Exc","Excelsa",IF(I579="Ara","Arabica",IF(I579="Lib","Liberica",""))))</f>
        <v>Liberica</v>
      </c>
      <c r="K579" t="str">
        <f>INDEX(products!$A$1:$G$49,MATCH(orders!$D579,products!$A$1:$A$49,0),MATCH(orders!K$1,products!$A$1:$G$1,0))</f>
        <v>M</v>
      </c>
      <c r="L579" t="str">
        <f t="shared" ref="L579:L642" si="19">IF(K579="L","Light",IF(K579="M","Medium",IF(K579="D","Dark","")))</f>
        <v>Medium</v>
      </c>
      <c r="M579" s="4">
        <f>INDEX(products!$A$1:$G$49,MATCH(orders!$D579,products!$A$1:$A$49,0),MATCH(orders!M$1,products!$A$1:$G$1,0))</f>
        <v>1</v>
      </c>
      <c r="N579" s="5">
        <f>INDEX(products!$A$1:$G$49,MATCH(orders!$D579,products!$A$1:$A$49,0),MATCH(orders!N$1,products!$A$1:$G$1,0))</f>
        <v>14.55</v>
      </c>
      <c r="O579" s="5">
        <f>N579*E579</f>
        <v>58.2</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IF(_xlfn.XLOOKUP(orders!C580,customers!$A$1:$A$1001,customers!$C$1:$C$1001,,0)=0,"No Email",_xlfn.XLOOKUP(orders!C580,customers!$A$1:$A$1001,customers!$C$1:$C$1001,,0))</f>
        <v>tzanettig2@gravatar.com</v>
      </c>
      <c r="H580" s="2" t="str">
        <f>_xlfn.XLOOKUP(C580,customers!$A$1:$A$1001,customers!$G$1:$G$1001,,0)</f>
        <v>Ireland</v>
      </c>
      <c r="I580" t="str">
        <f>INDEX(products!$A$1:$G$49,MATCH(orders!$D580,products!$A$1:$A$49,0),MATCH(orders!I$1,products!$A$1:$G$1,0))</f>
        <v>Exc</v>
      </c>
      <c r="J580" t="str">
        <f t="shared" si="18"/>
        <v>Excelsa</v>
      </c>
      <c r="K580" t="str">
        <f>INDEX(products!$A$1:$G$49,MATCH(orders!$D580,products!$A$1:$A$49,0),MATCH(orders!K$1,products!$A$1:$G$1,0))</f>
        <v>L</v>
      </c>
      <c r="L580" t="str">
        <f t="shared" si="19"/>
        <v>Light</v>
      </c>
      <c r="M580" s="4">
        <f>INDEX(products!$A$1:$G$49,MATCH(orders!$D580,products!$A$1:$A$49,0),MATCH(orders!M$1,products!$A$1:$G$1,0))</f>
        <v>0.2</v>
      </c>
      <c r="N580" s="5">
        <f>INDEX(products!$A$1:$G$49,MATCH(orders!$D580,products!$A$1:$A$49,0),MATCH(orders!N$1,products!$A$1:$G$1,0))</f>
        <v>4.4550000000000001</v>
      </c>
      <c r="O580" s="5">
        <f>N580*E580</f>
        <v>13.365</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IF(_xlfn.XLOOKUP(orders!C581,customers!$A$1:$A$1001,customers!$C$1:$C$1001,,0)=0,"No Email",_xlfn.XLOOKUP(orders!C581,customers!$A$1:$A$1001,customers!$C$1:$C$1001,,0))</f>
        <v>tzanettig2@gravatar.com</v>
      </c>
      <c r="H581" s="2" t="str">
        <f>_xlfn.XLOOKUP(C581,customers!$A$1:$A$1001,customers!$G$1:$G$1001,,0)</f>
        <v>Ireland</v>
      </c>
      <c r="I581" t="str">
        <f>INDEX(products!$A$1:$G$49,MATCH(orders!$D581,products!$A$1:$A$49,0),MATCH(orders!I$1,products!$A$1:$G$1,0))</f>
        <v>Ara</v>
      </c>
      <c r="J581" t="str">
        <f t="shared" si="18"/>
        <v>Arabica</v>
      </c>
      <c r="K581" t="str">
        <f>INDEX(products!$A$1:$G$49,MATCH(orders!$D581,products!$A$1:$A$49,0),MATCH(orders!K$1,products!$A$1:$G$1,0))</f>
        <v>M</v>
      </c>
      <c r="L581" t="str">
        <f t="shared" si="19"/>
        <v>Medium</v>
      </c>
      <c r="M581" s="4">
        <f>INDEX(products!$A$1:$G$49,MATCH(orders!$D581,products!$A$1:$A$49,0),MATCH(orders!M$1,products!$A$1:$G$1,0))</f>
        <v>0.5</v>
      </c>
      <c r="N581" s="5">
        <f>INDEX(products!$A$1:$G$49,MATCH(orders!$D581,products!$A$1:$A$49,0),MATCH(orders!N$1,products!$A$1:$G$1,0))</f>
        <v>6.75</v>
      </c>
      <c r="O581" s="5">
        <f>N581*E581</f>
        <v>33.75</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IF(_xlfn.XLOOKUP(orders!C582,customers!$A$1:$A$1001,customers!$C$1:$C$1001,,0)=0,"No Email",_xlfn.XLOOKUP(orders!C582,customers!$A$1:$A$1001,customers!$C$1:$C$1001,,0))</f>
        <v>rkirtleyg4@hatena.ne.jp</v>
      </c>
      <c r="H582" s="2" t="str">
        <f>_xlfn.XLOOKUP(C582,customers!$A$1:$A$1001,customers!$G$1:$G$1001,,0)</f>
        <v>United States</v>
      </c>
      <c r="I582" t="str">
        <f>INDEX(products!$A$1:$G$49,MATCH(orders!$D582,products!$A$1:$A$49,0),MATCH(orders!I$1,products!$A$1:$G$1,0))</f>
        <v>Exc</v>
      </c>
      <c r="J582" t="str">
        <f t="shared" si="18"/>
        <v>Excelsa</v>
      </c>
      <c r="K582" t="str">
        <f>INDEX(products!$A$1:$G$49,MATCH(orders!$D582,products!$A$1:$A$49,0),MATCH(orders!K$1,products!$A$1:$G$1,0))</f>
        <v>L</v>
      </c>
      <c r="L582" t="str">
        <f t="shared" si="19"/>
        <v>Light</v>
      </c>
      <c r="M582" s="4">
        <f>INDEX(products!$A$1:$G$49,MATCH(orders!$D582,products!$A$1:$A$49,0),MATCH(orders!M$1,products!$A$1:$G$1,0))</f>
        <v>1</v>
      </c>
      <c r="N582" s="5">
        <f>INDEX(products!$A$1:$G$49,MATCH(orders!$D582,products!$A$1:$A$49,0),MATCH(orders!N$1,products!$A$1:$G$1,0))</f>
        <v>14.85</v>
      </c>
      <c r="O582" s="5">
        <f>N582*E582</f>
        <v>44.55</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IF(_xlfn.XLOOKUP(orders!C583,customers!$A$1:$A$1001,customers!$C$1:$C$1001,,0)=0,"No Email",_xlfn.XLOOKUP(orders!C583,customers!$A$1:$A$1001,customers!$C$1:$C$1001,,0))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 t="shared" si="18"/>
        <v>Excelsa</v>
      </c>
      <c r="K583" t="str">
        <f>INDEX(products!$A$1:$G$49,MATCH(orders!$D583,products!$A$1:$A$49,0),MATCH(orders!K$1,products!$A$1:$G$1,0))</f>
        <v>L</v>
      </c>
      <c r="L583" t="str">
        <f t="shared" si="19"/>
        <v>Light</v>
      </c>
      <c r="M583" s="4">
        <f>INDEX(products!$A$1:$G$49,MATCH(orders!$D583,products!$A$1:$A$49,0),MATCH(orders!M$1,products!$A$1:$G$1,0))</f>
        <v>0.5</v>
      </c>
      <c r="N583" s="5">
        <f>INDEX(products!$A$1:$G$49,MATCH(orders!$D583,products!$A$1:$A$49,0),MATCH(orders!N$1,products!$A$1:$G$1,0))</f>
        <v>8.91</v>
      </c>
      <c r="O583" s="5">
        <f>N583*E583</f>
        <v>44.55</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IF(_xlfn.XLOOKUP(orders!C584,customers!$A$1:$A$1001,customers!$C$1:$C$1001,,0)=0,"No Email",_xlfn.XLOOKUP(orders!C584,customers!$A$1:$A$1001,customers!$C$1:$C$1001,,0))</f>
        <v>rdonetg6@oakley.com</v>
      </c>
      <c r="H584" s="2" t="str">
        <f>_xlfn.XLOOKUP(C584,customers!$A$1:$A$1001,customers!$G$1:$G$1001,,0)</f>
        <v>United States</v>
      </c>
      <c r="I584" t="str">
        <f>INDEX(products!$A$1:$G$49,MATCH(orders!$D584,products!$A$1:$A$49,0),MATCH(orders!I$1,products!$A$1:$G$1,0))</f>
        <v>Exc</v>
      </c>
      <c r="J584" t="str">
        <f t="shared" si="18"/>
        <v>Excelsa</v>
      </c>
      <c r="K584" t="str">
        <f>INDEX(products!$A$1:$G$49,MATCH(orders!$D584,products!$A$1:$A$49,0),MATCH(orders!K$1,products!$A$1:$G$1,0))</f>
        <v>D</v>
      </c>
      <c r="L584" t="str">
        <f t="shared" si="19"/>
        <v>Dark</v>
      </c>
      <c r="M584" s="4">
        <f>INDEX(products!$A$1:$G$49,MATCH(orders!$D584,products!$A$1:$A$49,0),MATCH(orders!M$1,products!$A$1:$G$1,0))</f>
        <v>1</v>
      </c>
      <c r="N584" s="5">
        <f>INDEX(products!$A$1:$G$49,MATCH(orders!$D584,products!$A$1:$A$49,0),MATCH(orders!N$1,products!$A$1:$G$1,0))</f>
        <v>12.15</v>
      </c>
      <c r="O584" s="5">
        <f>N584*E584</f>
        <v>60.75</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IF(_xlfn.XLOOKUP(orders!C585,customers!$A$1:$A$1001,customers!$C$1:$C$1001,,0)=0,"No Email",_xlfn.XLOOKUP(orders!C585,customers!$A$1:$A$1001,customers!$C$1:$C$1001,,0))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 t="shared" si="18"/>
        <v>Robusta</v>
      </c>
      <c r="K585" t="str">
        <f>INDEX(products!$A$1:$G$49,MATCH(orders!$D585,products!$A$1:$A$49,0),MATCH(orders!K$1,products!$A$1:$G$1,0))</f>
        <v>L</v>
      </c>
      <c r="L585" t="str">
        <f t="shared" si="19"/>
        <v>Light</v>
      </c>
      <c r="M585" s="4">
        <f>INDEX(products!$A$1:$G$49,MATCH(orders!$D585,products!$A$1:$A$49,0),MATCH(orders!M$1,products!$A$1:$G$1,0))</f>
        <v>0.2</v>
      </c>
      <c r="N585" s="5">
        <f>INDEX(products!$A$1:$G$49,MATCH(orders!$D585,products!$A$1:$A$49,0),MATCH(orders!N$1,products!$A$1:$G$1,0))</f>
        <v>3.5849999999999995</v>
      </c>
      <c r="O585" s="5">
        <f>N585*E585</f>
        <v>3.5849999999999995</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IF(_xlfn.XLOOKUP(orders!C586,customers!$A$1:$A$1001,customers!$C$1:$C$1001,,0)=0,"No Email",_xlfn.XLOOKUP(orders!C586,customers!$A$1:$A$1001,customers!$C$1:$C$1001,,0))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 t="shared" si="18"/>
        <v>Robusta</v>
      </c>
      <c r="K586" t="str">
        <f>INDEX(products!$A$1:$G$49,MATCH(orders!$D586,products!$A$1:$A$49,0),MATCH(orders!K$1,products!$A$1:$G$1,0))</f>
        <v>L</v>
      </c>
      <c r="L586" t="str">
        <f t="shared" si="19"/>
        <v>Light</v>
      </c>
      <c r="M586" s="4">
        <f>INDEX(products!$A$1:$G$49,MATCH(orders!$D586,products!$A$1:$A$49,0),MATCH(orders!M$1,products!$A$1:$G$1,0))</f>
        <v>0.2</v>
      </c>
      <c r="N586" s="5">
        <f>INDEX(products!$A$1:$G$49,MATCH(orders!$D586,products!$A$1:$A$49,0),MATCH(orders!N$1,products!$A$1:$G$1,0))</f>
        <v>3.5849999999999995</v>
      </c>
      <c r="O586" s="5">
        <f>N586*E586</f>
        <v>21.509999999999998</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IF(_xlfn.XLOOKUP(orders!C587,customers!$A$1:$A$1001,customers!$C$1:$C$1001,,0)=0,"No Email",_xlfn.XLOOKUP(orders!C587,customers!$A$1:$A$1001,customers!$C$1:$C$1001,,0))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 t="shared" si="18"/>
        <v>Excelsa</v>
      </c>
      <c r="K587" t="str">
        <f>INDEX(products!$A$1:$G$49,MATCH(orders!$D587,products!$A$1:$A$49,0),MATCH(orders!K$1,products!$A$1:$G$1,0))</f>
        <v>M</v>
      </c>
      <c r="L587" t="str">
        <f t="shared" si="19"/>
        <v>Medium</v>
      </c>
      <c r="M587" s="4">
        <f>INDEX(products!$A$1:$G$49,MATCH(orders!$D587,products!$A$1:$A$49,0),MATCH(orders!M$1,products!$A$1:$G$1,0))</f>
        <v>0.5</v>
      </c>
      <c r="N587" s="5">
        <f>INDEX(products!$A$1:$G$49,MATCH(orders!$D587,products!$A$1:$A$49,0),MATCH(orders!N$1,products!$A$1:$G$1,0))</f>
        <v>8.25</v>
      </c>
      <c r="O587" s="5">
        <f>N587*E587</f>
        <v>16.5</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IF(_xlfn.XLOOKUP(orders!C588,customers!$A$1:$A$1001,customers!$C$1:$C$1001,,0)=0,"No Email",_xlfn.XLOOKUP(orders!C588,customers!$A$1:$A$1001,customers!$C$1:$C$1001,,0))</f>
        <v>No Email</v>
      </c>
      <c r="H588" s="2" t="str">
        <f>_xlfn.XLOOKUP(C588,customers!$A$1:$A$1001,customers!$G$1:$G$1001,,0)</f>
        <v>United States</v>
      </c>
      <c r="I588" t="str">
        <f>INDEX(products!$A$1:$G$49,MATCH(orders!$D588,products!$A$1:$A$49,0),MATCH(orders!I$1,products!$A$1:$G$1,0))</f>
        <v>Rob</v>
      </c>
      <c r="J588" t="str">
        <f t="shared" si="18"/>
        <v>Robusta</v>
      </c>
      <c r="K588" t="str">
        <f>INDEX(products!$A$1:$G$49,MATCH(orders!$D588,products!$A$1:$A$49,0),MATCH(orders!K$1,products!$A$1:$G$1,0))</f>
        <v>L</v>
      </c>
      <c r="L588" t="str">
        <f t="shared" si="19"/>
        <v>Light</v>
      </c>
      <c r="M588" s="4">
        <f>INDEX(products!$A$1:$G$49,MATCH(orders!$D588,products!$A$1:$A$49,0),MATCH(orders!M$1,products!$A$1:$G$1,0))</f>
        <v>2.5</v>
      </c>
      <c r="N588" s="5">
        <f>INDEX(products!$A$1:$G$49,MATCH(orders!$D588,products!$A$1:$A$49,0),MATCH(orders!N$1,products!$A$1:$G$1,0))</f>
        <v>27.484999999999996</v>
      </c>
      <c r="O588" s="5">
        <f>N588*E588</f>
        <v>82.454999999999984</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IF(_xlfn.XLOOKUP(orders!C589,customers!$A$1:$A$1001,customers!$C$1:$C$1001,,0)=0,"No Email",_xlfn.XLOOKUP(orders!C589,customers!$A$1:$A$1001,customers!$C$1:$C$1001,,0))</f>
        <v>bogb@elpais.com</v>
      </c>
      <c r="H589" s="2" t="str">
        <f>_xlfn.XLOOKUP(C589,customers!$A$1:$A$1001,customers!$G$1:$G$1001,,0)</f>
        <v>United States</v>
      </c>
      <c r="I589" t="str">
        <f>INDEX(products!$A$1:$G$49,MATCH(orders!$D589,products!$A$1:$A$49,0),MATCH(orders!I$1,products!$A$1:$G$1,0))</f>
        <v>Lib</v>
      </c>
      <c r="J589" t="str">
        <f t="shared" si="18"/>
        <v>Liberica</v>
      </c>
      <c r="K589" t="str">
        <f>INDEX(products!$A$1:$G$49,MATCH(orders!$D589,products!$A$1:$A$49,0),MATCH(orders!K$1,products!$A$1:$G$1,0))</f>
        <v>D</v>
      </c>
      <c r="L589" t="str">
        <f t="shared" si="19"/>
        <v>Dark</v>
      </c>
      <c r="M589" s="4">
        <f>INDEX(products!$A$1:$G$49,MATCH(orders!$D589,products!$A$1:$A$49,0),MATCH(orders!M$1,products!$A$1:$G$1,0))</f>
        <v>0.5</v>
      </c>
      <c r="N589" s="5">
        <f>INDEX(products!$A$1:$G$49,MATCH(orders!$D589,products!$A$1:$A$49,0),MATCH(orders!N$1,products!$A$1:$G$1,0))</f>
        <v>7.77</v>
      </c>
      <c r="O589" s="5">
        <f>N589*E589</f>
        <v>7.77</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IF(_xlfn.XLOOKUP(orders!C590,customers!$A$1:$A$1001,customers!$C$1:$C$1001,,0)=0,"No Email",_xlfn.XLOOKUP(orders!C590,customers!$A$1:$A$1001,customers!$C$1:$C$1001,,0))</f>
        <v>vstansburygc@unblog.fr</v>
      </c>
      <c r="H590" s="2" t="str">
        <f>_xlfn.XLOOKUP(C590,customers!$A$1:$A$1001,customers!$G$1:$G$1001,,0)</f>
        <v>United States</v>
      </c>
      <c r="I590" t="str">
        <f>INDEX(products!$A$1:$G$49,MATCH(orders!$D590,products!$A$1:$A$49,0),MATCH(orders!I$1,products!$A$1:$G$1,0))</f>
        <v>Rob</v>
      </c>
      <c r="J590" t="str">
        <f t="shared" si="18"/>
        <v>Robusta</v>
      </c>
      <c r="K590" t="str">
        <f>INDEX(products!$A$1:$G$49,MATCH(orders!$D590,products!$A$1:$A$49,0),MATCH(orders!K$1,products!$A$1:$G$1,0))</f>
        <v>M</v>
      </c>
      <c r="L590" t="str">
        <f t="shared" si="19"/>
        <v>Medium</v>
      </c>
      <c r="M590" s="4">
        <f>INDEX(products!$A$1:$G$49,MATCH(orders!$D590,products!$A$1:$A$49,0),MATCH(orders!M$1,products!$A$1:$G$1,0))</f>
        <v>0.5</v>
      </c>
      <c r="N590" s="5">
        <f>INDEX(products!$A$1:$G$49,MATCH(orders!$D590,products!$A$1:$A$49,0),MATCH(orders!N$1,products!$A$1:$G$1,0))</f>
        <v>5.97</v>
      </c>
      <c r="O590" s="5">
        <f>N590*E590</f>
        <v>11.94</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IF(_xlfn.XLOOKUP(orders!C591,customers!$A$1:$A$1001,customers!$C$1:$C$1001,,0)=0,"No Email",_xlfn.XLOOKUP(orders!C591,customers!$A$1:$A$1001,customers!$C$1:$C$1001,,0))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 t="shared" si="18"/>
        <v>Excelsa</v>
      </c>
      <c r="K591" t="str">
        <f>INDEX(products!$A$1:$G$49,MATCH(orders!$D591,products!$A$1:$A$49,0),MATCH(orders!K$1,products!$A$1:$G$1,0))</f>
        <v>L</v>
      </c>
      <c r="L591" t="str">
        <f t="shared" si="19"/>
        <v>Light</v>
      </c>
      <c r="M591" s="4">
        <f>INDEX(products!$A$1:$G$49,MATCH(orders!$D591,products!$A$1:$A$49,0),MATCH(orders!M$1,products!$A$1:$G$1,0))</f>
        <v>2.5</v>
      </c>
      <c r="N591" s="5">
        <f>INDEX(products!$A$1:$G$49,MATCH(orders!$D591,products!$A$1:$A$49,0),MATCH(orders!N$1,products!$A$1:$G$1,0))</f>
        <v>34.154999999999994</v>
      </c>
      <c r="O591" s="5">
        <f>N591*E591</f>
        <v>204.92999999999995</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IF(_xlfn.XLOOKUP(orders!C592,customers!$A$1:$A$1001,customers!$C$1:$C$1001,,0)=0,"No Email",_xlfn.XLOOKUP(orders!C592,customers!$A$1:$A$1001,customers!$C$1:$C$1001,,0))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 t="shared" si="18"/>
        <v>Excelsa</v>
      </c>
      <c r="K592" t="str">
        <f>INDEX(products!$A$1:$G$49,MATCH(orders!$D592,products!$A$1:$A$49,0),MATCH(orders!K$1,products!$A$1:$G$1,0))</f>
        <v>M</v>
      </c>
      <c r="L592" t="str">
        <f t="shared" si="19"/>
        <v>Medium</v>
      </c>
      <c r="M592" s="4">
        <f>INDEX(products!$A$1:$G$49,MATCH(orders!$D592,products!$A$1:$A$49,0),MATCH(orders!M$1,products!$A$1:$G$1,0))</f>
        <v>2.5</v>
      </c>
      <c r="N592" s="5">
        <f>INDEX(products!$A$1:$G$49,MATCH(orders!$D592,products!$A$1:$A$49,0),MATCH(orders!N$1,products!$A$1:$G$1,0))</f>
        <v>31.624999999999996</v>
      </c>
      <c r="O592" s="5">
        <f>N592*E592</f>
        <v>63.249999999999993</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IF(_xlfn.XLOOKUP(orders!C593,customers!$A$1:$A$1001,customers!$C$1:$C$1001,,0)=0,"No Email",_xlfn.XLOOKUP(orders!C593,customers!$A$1:$A$1001,customers!$C$1:$C$1001,,0))</f>
        <v>jwilkissongf@nba.com</v>
      </c>
      <c r="H593" s="2" t="str">
        <f>_xlfn.XLOOKUP(C593,customers!$A$1:$A$1001,customers!$G$1:$G$1001,,0)</f>
        <v>United States</v>
      </c>
      <c r="I593" t="str">
        <f>INDEX(products!$A$1:$G$49,MATCH(orders!$D593,products!$A$1:$A$49,0),MATCH(orders!I$1,products!$A$1:$G$1,0))</f>
        <v>Rob</v>
      </c>
      <c r="J593" t="str">
        <f t="shared" si="18"/>
        <v>Robusta</v>
      </c>
      <c r="K593" t="str">
        <f>INDEX(products!$A$1:$G$49,MATCH(orders!$D593,products!$A$1:$A$49,0),MATCH(orders!K$1,products!$A$1:$G$1,0))</f>
        <v>D</v>
      </c>
      <c r="L593" t="str">
        <f t="shared" si="19"/>
        <v>Dark</v>
      </c>
      <c r="M593" s="4">
        <f>INDEX(products!$A$1:$G$49,MATCH(orders!$D593,products!$A$1:$A$49,0),MATCH(orders!M$1,products!$A$1:$G$1,0))</f>
        <v>0.2</v>
      </c>
      <c r="N593" s="5">
        <f>INDEX(products!$A$1:$G$49,MATCH(orders!$D593,products!$A$1:$A$49,0),MATCH(orders!N$1,products!$A$1:$G$1,0))</f>
        <v>2.6849999999999996</v>
      </c>
      <c r="O593" s="5">
        <f>N593*E593</f>
        <v>8.0549999999999997</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IF(_xlfn.XLOOKUP(orders!C594,customers!$A$1:$A$1001,customers!$C$1:$C$1001,,0)=0,"No Email",_xlfn.XLOOKUP(orders!C594,customers!$A$1:$A$1001,customers!$C$1:$C$1001,,0))</f>
        <v>No Email</v>
      </c>
      <c r="H594" s="2" t="str">
        <f>_xlfn.XLOOKUP(C594,customers!$A$1:$A$1001,customers!$G$1:$G$1001,,0)</f>
        <v>United States</v>
      </c>
      <c r="I594" t="str">
        <f>INDEX(products!$A$1:$G$49,MATCH(orders!$D594,products!$A$1:$A$49,0),MATCH(orders!I$1,products!$A$1:$G$1,0))</f>
        <v>Ara</v>
      </c>
      <c r="J594" t="str">
        <f t="shared" si="18"/>
        <v>Arabica</v>
      </c>
      <c r="K594" t="str">
        <f>INDEX(products!$A$1:$G$49,MATCH(orders!$D594,products!$A$1:$A$49,0),MATCH(orders!K$1,products!$A$1:$G$1,0))</f>
        <v>M</v>
      </c>
      <c r="L594" t="str">
        <f t="shared" si="19"/>
        <v>Medium</v>
      </c>
      <c r="M594" s="4">
        <f>INDEX(products!$A$1:$G$49,MATCH(orders!$D594,products!$A$1:$A$49,0),MATCH(orders!M$1,products!$A$1:$G$1,0))</f>
        <v>2.5</v>
      </c>
      <c r="N594" s="5">
        <f>INDEX(products!$A$1:$G$49,MATCH(orders!$D594,products!$A$1:$A$49,0),MATCH(orders!N$1,products!$A$1:$G$1,0))</f>
        <v>25.874999999999996</v>
      </c>
      <c r="O594" s="5">
        <f>N594*E594</f>
        <v>51.749999999999993</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IF(_xlfn.XLOOKUP(orders!C595,customers!$A$1:$A$1001,customers!$C$1:$C$1001,,0)=0,"No Email",_xlfn.XLOOKUP(orders!C595,customers!$A$1:$A$1001,customers!$C$1:$C$1001,,0))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 t="shared" si="18"/>
        <v>Excelsa</v>
      </c>
      <c r="K595" t="str">
        <f>INDEX(products!$A$1:$G$49,MATCH(orders!$D595,products!$A$1:$A$49,0),MATCH(orders!K$1,products!$A$1:$G$1,0))</f>
        <v>D</v>
      </c>
      <c r="L595" t="str">
        <f t="shared" si="19"/>
        <v>Dark</v>
      </c>
      <c r="M595" s="4">
        <f>INDEX(products!$A$1:$G$49,MATCH(orders!$D595,products!$A$1:$A$49,0),MATCH(orders!M$1,products!$A$1:$G$1,0))</f>
        <v>2.5</v>
      </c>
      <c r="N595" s="5">
        <f>INDEX(products!$A$1:$G$49,MATCH(orders!$D595,products!$A$1:$A$49,0),MATCH(orders!N$1,products!$A$1:$G$1,0))</f>
        <v>27.945</v>
      </c>
      <c r="O595" s="5">
        <f>N595*E595</f>
        <v>27.945</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IF(_xlfn.XLOOKUP(orders!C596,customers!$A$1:$A$1001,customers!$C$1:$C$1001,,0)=0,"No Email",_xlfn.XLOOKUP(orders!C596,customers!$A$1:$A$1001,customers!$C$1:$C$1001,,0))</f>
        <v>gstarcksgi@abc.net.au</v>
      </c>
      <c r="H596" s="2" t="str">
        <f>_xlfn.XLOOKUP(C596,customers!$A$1:$A$1001,customers!$G$1:$G$1001,,0)</f>
        <v>United States</v>
      </c>
      <c r="I596" t="str">
        <f>INDEX(products!$A$1:$G$49,MATCH(orders!$D596,products!$A$1:$A$49,0),MATCH(orders!I$1,products!$A$1:$G$1,0))</f>
        <v>Ara</v>
      </c>
      <c r="J596" t="str">
        <f t="shared" si="18"/>
        <v>Arabica</v>
      </c>
      <c r="K596" t="str">
        <f>INDEX(products!$A$1:$G$49,MATCH(orders!$D596,products!$A$1:$A$49,0),MATCH(orders!K$1,products!$A$1:$G$1,0))</f>
        <v>L</v>
      </c>
      <c r="L596" t="str">
        <f t="shared" si="19"/>
        <v>Light</v>
      </c>
      <c r="M596" s="4">
        <f>INDEX(products!$A$1:$G$49,MATCH(orders!$D596,products!$A$1:$A$49,0),MATCH(orders!M$1,products!$A$1:$G$1,0))</f>
        <v>2.5</v>
      </c>
      <c r="N596" s="5">
        <f>INDEX(products!$A$1:$G$49,MATCH(orders!$D596,products!$A$1:$A$49,0),MATCH(orders!N$1,products!$A$1:$G$1,0))</f>
        <v>29.784999999999997</v>
      </c>
      <c r="O596" s="5">
        <f>N596*E596</f>
        <v>59.569999999999993</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IF(_xlfn.XLOOKUP(orders!C597,customers!$A$1:$A$1001,customers!$C$1:$C$1001,,0)=0,"No Email",_xlfn.XLOOKUP(orders!C597,customers!$A$1:$A$1001,customers!$C$1:$C$1001,,0))</f>
        <v>No Email</v>
      </c>
      <c r="H597" s="2" t="str">
        <f>_xlfn.XLOOKUP(C597,customers!$A$1:$A$1001,customers!$G$1:$G$1001,,0)</f>
        <v>United Kingdom</v>
      </c>
      <c r="I597" t="str">
        <f>INDEX(products!$A$1:$G$49,MATCH(orders!$D597,products!$A$1:$A$49,0),MATCH(orders!I$1,products!$A$1:$G$1,0))</f>
        <v>Exc</v>
      </c>
      <c r="J597" t="str">
        <f t="shared" si="18"/>
        <v>Excelsa</v>
      </c>
      <c r="K597" t="str">
        <f>INDEX(products!$A$1:$G$49,MATCH(orders!$D597,products!$A$1:$A$49,0),MATCH(orders!K$1,products!$A$1:$G$1,0))</f>
        <v>L</v>
      </c>
      <c r="L597" t="str">
        <f t="shared" si="19"/>
        <v>Light</v>
      </c>
      <c r="M597" s="4">
        <f>INDEX(products!$A$1:$G$49,MATCH(orders!$D597,products!$A$1:$A$49,0),MATCH(orders!M$1,products!$A$1:$G$1,0))</f>
        <v>1</v>
      </c>
      <c r="N597" s="5">
        <f>INDEX(products!$A$1:$G$49,MATCH(orders!$D597,products!$A$1:$A$49,0),MATCH(orders!N$1,products!$A$1:$G$1,0))</f>
        <v>14.85</v>
      </c>
      <c r="O597" s="5">
        <f>N597*E597</f>
        <v>14.85</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IF(_xlfn.XLOOKUP(orders!C598,customers!$A$1:$A$1001,customers!$C$1:$C$1001,,0)=0,"No Email",_xlfn.XLOOKUP(orders!C598,customers!$A$1:$A$1001,customers!$C$1:$C$1001,,0))</f>
        <v>kscholardgk@sbwire.com</v>
      </c>
      <c r="H598" s="2" t="str">
        <f>_xlfn.XLOOKUP(C598,customers!$A$1:$A$1001,customers!$G$1:$G$1001,,0)</f>
        <v>United States</v>
      </c>
      <c r="I598" t="str">
        <f>INDEX(products!$A$1:$G$49,MATCH(orders!$D598,products!$A$1:$A$49,0),MATCH(orders!I$1,products!$A$1:$G$1,0))</f>
        <v>Ara</v>
      </c>
      <c r="J598" t="str">
        <f t="shared" si="18"/>
        <v>Arabica</v>
      </c>
      <c r="K598" t="str">
        <f>INDEX(products!$A$1:$G$49,MATCH(orders!$D598,products!$A$1:$A$49,0),MATCH(orders!K$1,products!$A$1:$G$1,0))</f>
        <v>M</v>
      </c>
      <c r="L598" t="str">
        <f t="shared" si="19"/>
        <v>Medium</v>
      </c>
      <c r="M598" s="4">
        <f>INDEX(products!$A$1:$G$49,MATCH(orders!$D598,products!$A$1:$A$49,0),MATCH(orders!M$1,products!$A$1:$G$1,0))</f>
        <v>0.5</v>
      </c>
      <c r="N598" s="5">
        <f>INDEX(products!$A$1:$G$49,MATCH(orders!$D598,products!$A$1:$A$49,0),MATCH(orders!N$1,products!$A$1:$G$1,0))</f>
        <v>6.75</v>
      </c>
      <c r="O598" s="5">
        <f>N598*E598</f>
        <v>33.75</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IF(_xlfn.XLOOKUP(orders!C599,customers!$A$1:$A$1001,customers!$C$1:$C$1001,,0)=0,"No Email",_xlfn.XLOOKUP(orders!C599,customers!$A$1:$A$1001,customers!$C$1:$C$1001,,0))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 t="shared" si="18"/>
        <v>Liberica</v>
      </c>
      <c r="K599" t="str">
        <f>INDEX(products!$A$1:$G$49,MATCH(orders!$D599,products!$A$1:$A$49,0),MATCH(orders!K$1,products!$A$1:$G$1,0))</f>
        <v>L</v>
      </c>
      <c r="L599" t="str">
        <f t="shared" si="19"/>
        <v>Light</v>
      </c>
      <c r="M599" s="4">
        <f>INDEX(products!$A$1:$G$49,MATCH(orders!$D599,products!$A$1:$A$49,0),MATCH(orders!M$1,products!$A$1:$G$1,0))</f>
        <v>2.5</v>
      </c>
      <c r="N599" s="5">
        <f>INDEX(products!$A$1:$G$49,MATCH(orders!$D599,products!$A$1:$A$49,0),MATCH(orders!N$1,products!$A$1:$G$1,0))</f>
        <v>36.454999999999998</v>
      </c>
      <c r="O599" s="5">
        <f>N599*E599</f>
        <v>145.82</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IF(_xlfn.XLOOKUP(orders!C600,customers!$A$1:$A$1001,customers!$C$1:$C$1001,,0)=0,"No Email",_xlfn.XLOOKUP(orders!C600,customers!$A$1:$A$1001,customers!$C$1:$C$1001,,0))</f>
        <v>khammettgm@dmoz.org</v>
      </c>
      <c r="H600" s="2" t="str">
        <f>_xlfn.XLOOKUP(C600,customers!$A$1:$A$1001,customers!$G$1:$G$1001,,0)</f>
        <v>United States</v>
      </c>
      <c r="I600" t="str">
        <f>INDEX(products!$A$1:$G$49,MATCH(orders!$D600,products!$A$1:$A$49,0),MATCH(orders!I$1,products!$A$1:$G$1,0))</f>
        <v>Rob</v>
      </c>
      <c r="J600" t="str">
        <f t="shared" si="18"/>
        <v>Robusta</v>
      </c>
      <c r="K600" t="str">
        <f>INDEX(products!$A$1:$G$49,MATCH(orders!$D600,products!$A$1:$A$49,0),MATCH(orders!K$1,products!$A$1:$G$1,0))</f>
        <v>M</v>
      </c>
      <c r="L600" t="str">
        <f t="shared" si="19"/>
        <v>Medium</v>
      </c>
      <c r="M600" s="4">
        <f>INDEX(products!$A$1:$G$49,MATCH(orders!$D600,products!$A$1:$A$49,0),MATCH(orders!M$1,products!$A$1:$G$1,0))</f>
        <v>0.2</v>
      </c>
      <c r="N600" s="5">
        <f>INDEX(products!$A$1:$G$49,MATCH(orders!$D600,products!$A$1:$A$49,0),MATCH(orders!N$1,products!$A$1:$G$1,0))</f>
        <v>2.9849999999999999</v>
      </c>
      <c r="O600" s="5">
        <f>N600*E600</f>
        <v>11.94</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IF(_xlfn.XLOOKUP(orders!C601,customers!$A$1:$A$1001,customers!$C$1:$C$1001,,0)=0,"No Email",_xlfn.XLOOKUP(orders!C601,customers!$A$1:$A$1001,customers!$C$1:$C$1001,,0))</f>
        <v>ahulburtgn@fda.gov</v>
      </c>
      <c r="H601" s="2" t="str">
        <f>_xlfn.XLOOKUP(C601,customers!$A$1:$A$1001,customers!$G$1:$G$1001,,0)</f>
        <v>United States</v>
      </c>
      <c r="I601" t="str">
        <f>INDEX(products!$A$1:$G$49,MATCH(orders!$D601,products!$A$1:$A$49,0),MATCH(orders!I$1,products!$A$1:$G$1,0))</f>
        <v>Ara</v>
      </c>
      <c r="J601" t="str">
        <f t="shared" si="18"/>
        <v>Arabica</v>
      </c>
      <c r="K601" t="str">
        <f>INDEX(products!$A$1:$G$49,MATCH(orders!$D601,products!$A$1:$A$49,0),MATCH(orders!K$1,products!$A$1:$G$1,0))</f>
        <v>D</v>
      </c>
      <c r="L601" t="str">
        <f t="shared" si="19"/>
        <v>Dark</v>
      </c>
      <c r="M601" s="4">
        <f>INDEX(products!$A$1:$G$49,MATCH(orders!$D601,products!$A$1:$A$49,0),MATCH(orders!M$1,products!$A$1:$G$1,0))</f>
        <v>0.2</v>
      </c>
      <c r="N601" s="5">
        <f>INDEX(products!$A$1:$G$49,MATCH(orders!$D601,products!$A$1:$A$49,0),MATCH(orders!N$1,products!$A$1:$G$1,0))</f>
        <v>2.9849999999999999</v>
      </c>
      <c r="O601" s="5">
        <f>N601*E601</f>
        <v>11.94</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IF(_xlfn.XLOOKUP(orders!C602,customers!$A$1:$A$1001,customers!$C$1:$C$1001,,0)=0,"No Email",_xlfn.XLOOKUP(orders!C602,customers!$A$1:$A$1001,customers!$C$1:$C$1001,,0))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 t="shared" si="18"/>
        <v>Liberica</v>
      </c>
      <c r="K602" t="str">
        <f>INDEX(products!$A$1:$G$49,MATCH(orders!$D602,products!$A$1:$A$49,0),MATCH(orders!K$1,products!$A$1:$G$1,0))</f>
        <v>D</v>
      </c>
      <c r="L602" t="str">
        <f t="shared" si="19"/>
        <v>Dark</v>
      </c>
      <c r="M602" s="4">
        <f>INDEX(products!$A$1:$G$49,MATCH(orders!$D602,products!$A$1:$A$49,0),MATCH(orders!M$1,products!$A$1:$G$1,0))</f>
        <v>0.5</v>
      </c>
      <c r="N602" s="5">
        <f>INDEX(products!$A$1:$G$49,MATCH(orders!$D602,products!$A$1:$A$49,0),MATCH(orders!N$1,products!$A$1:$G$1,0))</f>
        <v>7.77</v>
      </c>
      <c r="O602" s="5">
        <f>N602*E602</f>
        <v>7.77</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IF(_xlfn.XLOOKUP(orders!C603,customers!$A$1:$A$1001,customers!$C$1:$C$1001,,0)=0,"No Email",_xlfn.XLOOKUP(orders!C603,customers!$A$1:$A$1001,customers!$C$1:$C$1001,,0))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 t="shared" si="18"/>
        <v>Robusta</v>
      </c>
      <c r="K603" t="str">
        <f>INDEX(products!$A$1:$G$49,MATCH(orders!$D603,products!$A$1:$A$49,0),MATCH(orders!K$1,products!$A$1:$G$1,0))</f>
        <v>L</v>
      </c>
      <c r="L603" t="str">
        <f t="shared" si="19"/>
        <v>Light</v>
      </c>
      <c r="M603" s="4">
        <f>INDEX(products!$A$1:$G$49,MATCH(orders!$D603,products!$A$1:$A$49,0),MATCH(orders!M$1,products!$A$1:$G$1,0))</f>
        <v>2.5</v>
      </c>
      <c r="N603" s="5">
        <f>INDEX(products!$A$1:$G$49,MATCH(orders!$D603,products!$A$1:$A$49,0),MATCH(orders!N$1,products!$A$1:$G$1,0))</f>
        <v>27.484999999999996</v>
      </c>
      <c r="O603" s="5">
        <f>N603*E603</f>
        <v>109.93999999999998</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IF(_xlfn.XLOOKUP(orders!C604,customers!$A$1:$A$1001,customers!$C$1:$C$1001,,0)=0,"No Email",_xlfn.XLOOKUP(orders!C604,customers!$A$1:$A$1001,customers!$C$1:$C$1001,,0))</f>
        <v>erolingq@google.fr</v>
      </c>
      <c r="H604" s="2" t="str">
        <f>_xlfn.XLOOKUP(C604,customers!$A$1:$A$1001,customers!$G$1:$G$1001,,0)</f>
        <v>United States</v>
      </c>
      <c r="I604" t="str">
        <f>INDEX(products!$A$1:$G$49,MATCH(orders!$D604,products!$A$1:$A$49,0),MATCH(orders!I$1,products!$A$1:$G$1,0))</f>
        <v>Exc</v>
      </c>
      <c r="J604" t="str">
        <f t="shared" si="18"/>
        <v>Excelsa</v>
      </c>
      <c r="K604" t="str">
        <f>INDEX(products!$A$1:$G$49,MATCH(orders!$D604,products!$A$1:$A$49,0),MATCH(orders!K$1,products!$A$1:$G$1,0))</f>
        <v>L</v>
      </c>
      <c r="L604" t="str">
        <f t="shared" si="19"/>
        <v>Light</v>
      </c>
      <c r="M604" s="4">
        <f>INDEX(products!$A$1:$G$49,MATCH(orders!$D604,products!$A$1:$A$49,0),MATCH(orders!M$1,products!$A$1:$G$1,0))</f>
        <v>0.2</v>
      </c>
      <c r="N604" s="5">
        <f>INDEX(products!$A$1:$G$49,MATCH(orders!$D604,products!$A$1:$A$49,0),MATCH(orders!N$1,products!$A$1:$G$1,0))</f>
        <v>4.4550000000000001</v>
      </c>
      <c r="O604" s="5">
        <f>N604*E604</f>
        <v>22.274999999999999</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IF(_xlfn.XLOOKUP(orders!C605,customers!$A$1:$A$1001,customers!$C$1:$C$1001,,0)=0,"No Email",_xlfn.XLOOKUP(orders!C605,customers!$A$1:$A$1001,customers!$C$1:$C$1001,,0))</f>
        <v>dfowlegr@epa.gov</v>
      </c>
      <c r="H605" s="2" t="str">
        <f>_xlfn.XLOOKUP(C605,customers!$A$1:$A$1001,customers!$G$1:$G$1001,,0)</f>
        <v>United States</v>
      </c>
      <c r="I605" t="str">
        <f>INDEX(products!$A$1:$G$49,MATCH(orders!$D605,products!$A$1:$A$49,0),MATCH(orders!I$1,products!$A$1:$G$1,0))</f>
        <v>Rob</v>
      </c>
      <c r="J605" t="str">
        <f t="shared" si="18"/>
        <v>Robusta</v>
      </c>
      <c r="K605" t="str">
        <f>INDEX(products!$A$1:$G$49,MATCH(orders!$D605,products!$A$1:$A$49,0),MATCH(orders!K$1,products!$A$1:$G$1,0))</f>
        <v>M</v>
      </c>
      <c r="L605" t="str">
        <f t="shared" si="19"/>
        <v>Medium</v>
      </c>
      <c r="M605" s="4">
        <f>INDEX(products!$A$1:$G$49,MATCH(orders!$D605,products!$A$1:$A$49,0),MATCH(orders!M$1,products!$A$1:$G$1,0))</f>
        <v>0.2</v>
      </c>
      <c r="N605" s="5">
        <f>INDEX(products!$A$1:$G$49,MATCH(orders!$D605,products!$A$1:$A$49,0),MATCH(orders!N$1,products!$A$1:$G$1,0))</f>
        <v>2.9849999999999999</v>
      </c>
      <c r="O605" s="5">
        <f>N605*E605</f>
        <v>8.9550000000000001</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IF(_xlfn.XLOOKUP(orders!C606,customers!$A$1:$A$1001,customers!$C$1:$C$1001,,0)=0,"No Email",_xlfn.XLOOKUP(orders!C606,customers!$A$1:$A$1001,customers!$C$1:$C$1001,,0))</f>
        <v>No Email</v>
      </c>
      <c r="H606" s="2" t="str">
        <f>_xlfn.XLOOKUP(C606,customers!$A$1:$A$1001,customers!$G$1:$G$1001,,0)</f>
        <v>Ireland</v>
      </c>
      <c r="I606" t="str">
        <f>INDEX(products!$A$1:$G$49,MATCH(orders!$D606,products!$A$1:$A$49,0),MATCH(orders!I$1,products!$A$1:$G$1,0))</f>
        <v>Lib</v>
      </c>
      <c r="J606" t="str">
        <f t="shared" si="18"/>
        <v>Liberica</v>
      </c>
      <c r="K606" t="str">
        <f>INDEX(products!$A$1:$G$49,MATCH(orders!$D606,products!$A$1:$A$49,0),MATCH(orders!K$1,products!$A$1:$G$1,0))</f>
        <v>D</v>
      </c>
      <c r="L606" t="str">
        <f t="shared" si="19"/>
        <v>Dark</v>
      </c>
      <c r="M606" s="4">
        <f>INDEX(products!$A$1:$G$49,MATCH(orders!$D606,products!$A$1:$A$49,0),MATCH(orders!M$1,products!$A$1:$G$1,0))</f>
        <v>2.5</v>
      </c>
      <c r="N606" s="5">
        <f>INDEX(products!$A$1:$G$49,MATCH(orders!$D606,products!$A$1:$A$49,0),MATCH(orders!N$1,products!$A$1:$G$1,0))</f>
        <v>29.784999999999997</v>
      </c>
      <c r="O606" s="5">
        <f>N606*E606</f>
        <v>119.13999999999999</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IF(_xlfn.XLOOKUP(orders!C607,customers!$A$1:$A$1001,customers!$C$1:$C$1001,,0)=0,"No Email",_xlfn.XLOOKUP(orders!C607,customers!$A$1:$A$1001,customers!$C$1:$C$1001,,0))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 t="shared" si="18"/>
        <v>Arabica</v>
      </c>
      <c r="K607" t="str">
        <f>INDEX(products!$A$1:$G$49,MATCH(orders!$D607,products!$A$1:$A$49,0),MATCH(orders!K$1,products!$A$1:$G$1,0))</f>
        <v>L</v>
      </c>
      <c r="L607" t="str">
        <f t="shared" si="19"/>
        <v>Light</v>
      </c>
      <c r="M607" s="4">
        <f>INDEX(products!$A$1:$G$49,MATCH(orders!$D607,products!$A$1:$A$49,0),MATCH(orders!M$1,products!$A$1:$G$1,0))</f>
        <v>2.5</v>
      </c>
      <c r="N607" s="5">
        <f>INDEX(products!$A$1:$G$49,MATCH(orders!$D607,products!$A$1:$A$49,0),MATCH(orders!N$1,products!$A$1:$G$1,0))</f>
        <v>29.784999999999997</v>
      </c>
      <c r="O607" s="5">
        <f>N607*E607</f>
        <v>148.92499999999998</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IF(_xlfn.XLOOKUP(orders!C608,customers!$A$1:$A$1001,customers!$C$1:$C$1001,,0)=0,"No Email",_xlfn.XLOOKUP(orders!C608,customers!$A$1:$A$1001,customers!$C$1:$C$1001,,0))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 t="shared" si="18"/>
        <v>Liberica</v>
      </c>
      <c r="K608" t="str">
        <f>INDEX(products!$A$1:$G$49,MATCH(orders!$D608,products!$A$1:$A$49,0),MATCH(orders!K$1,products!$A$1:$G$1,0))</f>
        <v>L</v>
      </c>
      <c r="L608" t="str">
        <f t="shared" si="19"/>
        <v>Light</v>
      </c>
      <c r="M608" s="4">
        <f>INDEX(products!$A$1:$G$49,MATCH(orders!$D608,products!$A$1:$A$49,0),MATCH(orders!M$1,products!$A$1:$G$1,0))</f>
        <v>2.5</v>
      </c>
      <c r="N608" s="5">
        <f>INDEX(products!$A$1:$G$49,MATCH(orders!$D608,products!$A$1:$A$49,0),MATCH(orders!N$1,products!$A$1:$G$1,0))</f>
        <v>36.454999999999998</v>
      </c>
      <c r="O608" s="5">
        <f>N608*E608</f>
        <v>109.36499999999999</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IF(_xlfn.XLOOKUP(orders!C609,customers!$A$1:$A$1001,customers!$C$1:$C$1001,,0)=0,"No Email",_xlfn.XLOOKUP(orders!C609,customers!$A$1:$A$1001,customers!$C$1:$C$1001,,0))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 t="shared" si="18"/>
        <v>Excelsa</v>
      </c>
      <c r="K609" t="str">
        <f>INDEX(products!$A$1:$G$49,MATCH(orders!$D609,products!$A$1:$A$49,0),MATCH(orders!K$1,products!$A$1:$G$1,0))</f>
        <v>D</v>
      </c>
      <c r="L609" t="str">
        <f t="shared" si="19"/>
        <v>Dark</v>
      </c>
      <c r="M609" s="4">
        <f>INDEX(products!$A$1:$G$49,MATCH(orders!$D609,products!$A$1:$A$49,0),MATCH(orders!M$1,products!$A$1:$G$1,0))</f>
        <v>0.2</v>
      </c>
      <c r="N609" s="5">
        <f>INDEX(products!$A$1:$G$49,MATCH(orders!$D609,products!$A$1:$A$49,0),MATCH(orders!N$1,products!$A$1:$G$1,0))</f>
        <v>3.645</v>
      </c>
      <c r="O609" s="5">
        <f>N609*E609</f>
        <v>3.645</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IF(_xlfn.XLOOKUP(orders!C610,customers!$A$1:$A$1001,customers!$C$1:$C$1001,,0)=0,"No Email",_xlfn.XLOOKUP(orders!C610,customers!$A$1:$A$1001,customers!$C$1:$C$1001,,0))</f>
        <v>No Email</v>
      </c>
      <c r="H610" s="2" t="str">
        <f>_xlfn.XLOOKUP(C610,customers!$A$1:$A$1001,customers!$G$1:$G$1001,,0)</f>
        <v>United States</v>
      </c>
      <c r="I610" t="str">
        <f>INDEX(products!$A$1:$G$49,MATCH(orders!$D610,products!$A$1:$A$49,0),MATCH(orders!I$1,products!$A$1:$G$1,0))</f>
        <v>Exc</v>
      </c>
      <c r="J610" t="str">
        <f t="shared" si="18"/>
        <v>Excelsa</v>
      </c>
      <c r="K610" t="str">
        <f>INDEX(products!$A$1:$G$49,MATCH(orders!$D610,products!$A$1:$A$49,0),MATCH(orders!K$1,products!$A$1:$G$1,0))</f>
        <v>D</v>
      </c>
      <c r="L610" t="str">
        <f t="shared" si="19"/>
        <v>Dark</v>
      </c>
      <c r="M610" s="4">
        <f>INDEX(products!$A$1:$G$49,MATCH(orders!$D610,products!$A$1:$A$49,0),MATCH(orders!M$1,products!$A$1:$G$1,0))</f>
        <v>2.5</v>
      </c>
      <c r="N610" s="5">
        <f>INDEX(products!$A$1:$G$49,MATCH(orders!$D610,products!$A$1:$A$49,0),MATCH(orders!N$1,products!$A$1:$G$1,0))</f>
        <v>27.945</v>
      </c>
      <c r="O610" s="5">
        <f>N610*E610</f>
        <v>55.89</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IF(_xlfn.XLOOKUP(orders!C611,customers!$A$1:$A$1001,customers!$C$1:$C$1001,,0)=0,"No Email",_xlfn.XLOOKUP(orders!C611,customers!$A$1:$A$1001,customers!$C$1:$C$1001,,0))</f>
        <v>afendtgx@forbes.com</v>
      </c>
      <c r="H611" s="2" t="str">
        <f>_xlfn.XLOOKUP(C611,customers!$A$1:$A$1001,customers!$G$1:$G$1001,,0)</f>
        <v>United States</v>
      </c>
      <c r="I611" t="str">
        <f>INDEX(products!$A$1:$G$49,MATCH(orders!$D611,products!$A$1:$A$49,0),MATCH(orders!I$1,products!$A$1:$G$1,0))</f>
        <v>Lib</v>
      </c>
      <c r="J611" t="str">
        <f t="shared" si="18"/>
        <v>Liberica</v>
      </c>
      <c r="K611" t="str">
        <f>INDEX(products!$A$1:$G$49,MATCH(orders!$D611,products!$A$1:$A$49,0),MATCH(orders!K$1,products!$A$1:$G$1,0))</f>
        <v>M</v>
      </c>
      <c r="L611" t="str">
        <f t="shared" si="19"/>
        <v>Medium</v>
      </c>
      <c r="M611" s="4">
        <f>INDEX(products!$A$1:$G$49,MATCH(orders!$D611,products!$A$1:$A$49,0),MATCH(orders!M$1,products!$A$1:$G$1,0))</f>
        <v>0.2</v>
      </c>
      <c r="N611" s="5">
        <f>INDEX(products!$A$1:$G$49,MATCH(orders!$D611,products!$A$1:$A$49,0),MATCH(orders!N$1,products!$A$1:$G$1,0))</f>
        <v>4.3650000000000002</v>
      </c>
      <c r="O611" s="5">
        <f>N611*E611</f>
        <v>26.19</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IF(_xlfn.XLOOKUP(orders!C612,customers!$A$1:$A$1001,customers!$C$1:$C$1001,,0)=0,"No Email",_xlfn.XLOOKUP(orders!C612,customers!$A$1:$A$1001,customers!$C$1:$C$1001,,0))</f>
        <v>acleyburngy@lycos.com</v>
      </c>
      <c r="H612" s="2" t="str">
        <f>_xlfn.XLOOKUP(C612,customers!$A$1:$A$1001,customers!$G$1:$G$1001,,0)</f>
        <v>United States</v>
      </c>
      <c r="I612" t="str">
        <f>INDEX(products!$A$1:$G$49,MATCH(orders!$D612,products!$A$1:$A$49,0),MATCH(orders!I$1,products!$A$1:$G$1,0))</f>
        <v>Rob</v>
      </c>
      <c r="J612" t="str">
        <f t="shared" si="18"/>
        <v>Robusta</v>
      </c>
      <c r="K612" t="str">
        <f>INDEX(products!$A$1:$G$49,MATCH(orders!$D612,products!$A$1:$A$49,0),MATCH(orders!K$1,products!$A$1:$G$1,0))</f>
        <v>M</v>
      </c>
      <c r="L612" t="str">
        <f t="shared" si="19"/>
        <v>Medium</v>
      </c>
      <c r="M612" s="4">
        <f>INDEX(products!$A$1:$G$49,MATCH(orders!$D612,products!$A$1:$A$49,0),MATCH(orders!M$1,products!$A$1:$G$1,0))</f>
        <v>1</v>
      </c>
      <c r="N612" s="5">
        <f>INDEX(products!$A$1:$G$49,MATCH(orders!$D612,products!$A$1:$A$49,0),MATCH(orders!N$1,products!$A$1:$G$1,0))</f>
        <v>9.9499999999999993</v>
      </c>
      <c r="O612" s="5">
        <f>N612*E612</f>
        <v>39.799999999999997</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IF(_xlfn.XLOOKUP(orders!C613,customers!$A$1:$A$1001,customers!$C$1:$C$1001,,0)=0,"No Email",_xlfn.XLOOKUP(orders!C613,customers!$A$1:$A$1001,customers!$C$1:$C$1001,,0))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 t="shared" si="18"/>
        <v>Excelsa</v>
      </c>
      <c r="K613" t="str">
        <f>INDEX(products!$A$1:$G$49,MATCH(orders!$D613,products!$A$1:$A$49,0),MATCH(orders!K$1,products!$A$1:$G$1,0))</f>
        <v>L</v>
      </c>
      <c r="L613" t="str">
        <f t="shared" si="19"/>
        <v>Light</v>
      </c>
      <c r="M613" s="4">
        <f>INDEX(products!$A$1:$G$49,MATCH(orders!$D613,products!$A$1:$A$49,0),MATCH(orders!M$1,products!$A$1:$G$1,0))</f>
        <v>2.5</v>
      </c>
      <c r="N613" s="5">
        <f>INDEX(products!$A$1:$G$49,MATCH(orders!$D613,products!$A$1:$A$49,0),MATCH(orders!N$1,products!$A$1:$G$1,0))</f>
        <v>34.154999999999994</v>
      </c>
      <c r="O613" s="5">
        <f>N613*E613</f>
        <v>68.309999999999988</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IF(_xlfn.XLOOKUP(orders!C614,customers!$A$1:$A$1001,customers!$C$1:$C$1001,,0)=0,"No Email",_xlfn.XLOOKUP(orders!C614,customers!$A$1:$A$1001,customers!$C$1:$C$1001,,0))</f>
        <v>No Email</v>
      </c>
      <c r="H614" s="2" t="str">
        <f>_xlfn.XLOOKUP(C614,customers!$A$1:$A$1001,customers!$G$1:$G$1001,,0)</f>
        <v>Ireland</v>
      </c>
      <c r="I614" t="str">
        <f>INDEX(products!$A$1:$G$49,MATCH(orders!$D614,products!$A$1:$A$49,0),MATCH(orders!I$1,products!$A$1:$G$1,0))</f>
        <v>Ara</v>
      </c>
      <c r="J614" t="str">
        <f t="shared" si="18"/>
        <v>Arabica</v>
      </c>
      <c r="K614" t="str">
        <f>INDEX(products!$A$1:$G$49,MATCH(orders!$D614,products!$A$1:$A$49,0),MATCH(orders!K$1,products!$A$1:$G$1,0))</f>
        <v>M</v>
      </c>
      <c r="L614" t="str">
        <f t="shared" si="19"/>
        <v>Medium</v>
      </c>
      <c r="M614" s="4">
        <f>INDEX(products!$A$1:$G$49,MATCH(orders!$D614,products!$A$1:$A$49,0),MATCH(orders!M$1,products!$A$1:$G$1,0))</f>
        <v>0.2</v>
      </c>
      <c r="N614" s="5">
        <f>INDEX(products!$A$1:$G$49,MATCH(orders!$D614,products!$A$1:$A$49,0),MATCH(orders!N$1,products!$A$1:$G$1,0))</f>
        <v>3.375</v>
      </c>
      <c r="O614" s="5">
        <f>N614*E614</f>
        <v>13.5</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IF(_xlfn.XLOOKUP(orders!C615,customers!$A$1:$A$1001,customers!$C$1:$C$1001,,0)=0,"No Email",_xlfn.XLOOKUP(orders!C615,customers!$A$1:$A$1001,customers!$C$1:$C$1001,,0))</f>
        <v>No Email</v>
      </c>
      <c r="H615" s="2" t="str">
        <f>_xlfn.XLOOKUP(C615,customers!$A$1:$A$1001,customers!$G$1:$G$1001,,0)</f>
        <v>United States</v>
      </c>
      <c r="I615" t="str">
        <f>INDEX(products!$A$1:$G$49,MATCH(orders!$D615,products!$A$1:$A$49,0),MATCH(orders!I$1,products!$A$1:$G$1,0))</f>
        <v>Rob</v>
      </c>
      <c r="J615" t="str">
        <f t="shared" si="18"/>
        <v>Robusta</v>
      </c>
      <c r="K615" t="str">
        <f>INDEX(products!$A$1:$G$49,MATCH(orders!$D615,products!$A$1:$A$49,0),MATCH(orders!K$1,products!$A$1:$G$1,0))</f>
        <v>M</v>
      </c>
      <c r="L615" t="str">
        <f t="shared" si="19"/>
        <v>Medium</v>
      </c>
      <c r="M615" s="4">
        <f>INDEX(products!$A$1:$G$49,MATCH(orders!$D615,products!$A$1:$A$49,0),MATCH(orders!M$1,products!$A$1:$G$1,0))</f>
        <v>0.5</v>
      </c>
      <c r="N615" s="5">
        <f>INDEX(products!$A$1:$G$49,MATCH(orders!$D615,products!$A$1:$A$49,0),MATCH(orders!N$1,products!$A$1:$G$1,0))</f>
        <v>5.97</v>
      </c>
      <c r="O615" s="5">
        <f>N615*E615</f>
        <v>5.97</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IF(_xlfn.XLOOKUP(orders!C616,customers!$A$1:$A$1001,customers!$C$1:$C$1001,,0)=0,"No Email",_xlfn.XLOOKUP(orders!C616,customers!$A$1:$A$1001,customers!$C$1:$C$1001,,0))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 t="shared" si="18"/>
        <v>Robusta</v>
      </c>
      <c r="K616" t="str">
        <f>INDEX(products!$A$1:$G$49,MATCH(orders!$D616,products!$A$1:$A$49,0),MATCH(orders!K$1,products!$A$1:$G$1,0))</f>
        <v>M</v>
      </c>
      <c r="L616" t="str">
        <f t="shared" si="19"/>
        <v>Medium</v>
      </c>
      <c r="M616" s="4">
        <f>INDEX(products!$A$1:$G$49,MATCH(orders!$D616,products!$A$1:$A$49,0),MATCH(orders!M$1,products!$A$1:$G$1,0))</f>
        <v>0.5</v>
      </c>
      <c r="N616" s="5">
        <f>INDEX(products!$A$1:$G$49,MATCH(orders!$D616,products!$A$1:$A$49,0),MATCH(orders!N$1,products!$A$1:$G$1,0))</f>
        <v>5.97</v>
      </c>
      <c r="O616" s="5">
        <f>N616*E616</f>
        <v>29.849999999999998</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IF(_xlfn.XLOOKUP(orders!C617,customers!$A$1:$A$1001,customers!$C$1:$C$1001,,0)=0,"No Email",_xlfn.XLOOKUP(orders!C617,customers!$A$1:$A$1001,customers!$C$1:$C$1001,,0))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 t="shared" si="18"/>
        <v>Liberica</v>
      </c>
      <c r="K617" t="str">
        <f>INDEX(products!$A$1:$G$49,MATCH(orders!$D617,products!$A$1:$A$49,0),MATCH(orders!K$1,products!$A$1:$G$1,0))</f>
        <v>L</v>
      </c>
      <c r="L617" t="str">
        <f t="shared" si="19"/>
        <v>Light</v>
      </c>
      <c r="M617" s="4">
        <f>INDEX(products!$A$1:$G$49,MATCH(orders!$D617,products!$A$1:$A$49,0),MATCH(orders!M$1,products!$A$1:$G$1,0))</f>
        <v>2.5</v>
      </c>
      <c r="N617" s="5">
        <f>INDEX(products!$A$1:$G$49,MATCH(orders!$D617,products!$A$1:$A$49,0),MATCH(orders!N$1,products!$A$1:$G$1,0))</f>
        <v>36.454999999999998</v>
      </c>
      <c r="O617" s="5">
        <f>N617*E617</f>
        <v>72.91</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IF(_xlfn.XLOOKUP(orders!C618,customers!$A$1:$A$1001,customers!$C$1:$C$1001,,0)=0,"No Email",_xlfn.XLOOKUP(orders!C618,customers!$A$1:$A$1001,customers!$C$1:$C$1001,,0))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 t="shared" si="18"/>
        <v>Excelsa</v>
      </c>
      <c r="K618" t="str">
        <f>INDEX(products!$A$1:$G$49,MATCH(orders!$D618,products!$A$1:$A$49,0),MATCH(orders!K$1,products!$A$1:$G$1,0))</f>
        <v>M</v>
      </c>
      <c r="L618" t="str">
        <f t="shared" si="19"/>
        <v>Medium</v>
      </c>
      <c r="M618" s="4">
        <f>INDEX(products!$A$1:$G$49,MATCH(orders!$D618,products!$A$1:$A$49,0),MATCH(orders!M$1,products!$A$1:$G$1,0))</f>
        <v>2.5</v>
      </c>
      <c r="N618" s="5">
        <f>INDEX(products!$A$1:$G$49,MATCH(orders!$D618,products!$A$1:$A$49,0),MATCH(orders!N$1,products!$A$1:$G$1,0))</f>
        <v>31.624999999999996</v>
      </c>
      <c r="O618" s="5">
        <f>N618*E618</f>
        <v>126.49999999999999</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IF(_xlfn.XLOOKUP(orders!C619,customers!$A$1:$A$1001,customers!$C$1:$C$1001,,0)=0,"No Email",_xlfn.XLOOKUP(orders!C619,customers!$A$1:$A$1001,customers!$C$1:$C$1001,,0))</f>
        <v>relizabethh5@live.com</v>
      </c>
      <c r="H619" s="2" t="str">
        <f>_xlfn.XLOOKUP(C619,customers!$A$1:$A$1001,customers!$G$1:$G$1001,,0)</f>
        <v>United States</v>
      </c>
      <c r="I619" t="str">
        <f>INDEX(products!$A$1:$G$49,MATCH(orders!$D619,products!$A$1:$A$49,0),MATCH(orders!I$1,products!$A$1:$G$1,0))</f>
        <v>Lib</v>
      </c>
      <c r="J619" t="str">
        <f t="shared" si="18"/>
        <v>Liberica</v>
      </c>
      <c r="K619" t="str">
        <f>INDEX(products!$A$1:$G$49,MATCH(orders!$D619,products!$A$1:$A$49,0),MATCH(orders!K$1,products!$A$1:$G$1,0))</f>
        <v>M</v>
      </c>
      <c r="L619" t="str">
        <f t="shared" si="19"/>
        <v>Medium</v>
      </c>
      <c r="M619" s="4">
        <f>INDEX(products!$A$1:$G$49,MATCH(orders!$D619,products!$A$1:$A$49,0),MATCH(orders!M$1,products!$A$1:$G$1,0))</f>
        <v>2.5</v>
      </c>
      <c r="N619" s="5">
        <f>INDEX(products!$A$1:$G$49,MATCH(orders!$D619,products!$A$1:$A$49,0),MATCH(orders!N$1,products!$A$1:$G$1,0))</f>
        <v>33.464999999999996</v>
      </c>
      <c r="O619" s="5">
        <f>N619*E619</f>
        <v>33.464999999999996</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IF(_xlfn.XLOOKUP(orders!C620,customers!$A$1:$A$1001,customers!$C$1:$C$1001,,0)=0,"No Email",_xlfn.XLOOKUP(orders!C620,customers!$A$1:$A$1001,customers!$C$1:$C$1001,,0))</f>
        <v>irenhardh6@i2i.jp</v>
      </c>
      <c r="H620" s="2" t="str">
        <f>_xlfn.XLOOKUP(C620,customers!$A$1:$A$1001,customers!$G$1:$G$1001,,0)</f>
        <v>United States</v>
      </c>
      <c r="I620" t="str">
        <f>INDEX(products!$A$1:$G$49,MATCH(orders!$D620,products!$A$1:$A$49,0),MATCH(orders!I$1,products!$A$1:$G$1,0))</f>
        <v>Exc</v>
      </c>
      <c r="J620" t="str">
        <f t="shared" si="18"/>
        <v>Excelsa</v>
      </c>
      <c r="K620" t="str">
        <f>INDEX(products!$A$1:$G$49,MATCH(orders!$D620,products!$A$1:$A$49,0),MATCH(orders!K$1,products!$A$1:$G$1,0))</f>
        <v>D</v>
      </c>
      <c r="L620" t="str">
        <f t="shared" si="19"/>
        <v>Dark</v>
      </c>
      <c r="M620" s="4">
        <f>INDEX(products!$A$1:$G$49,MATCH(orders!$D620,products!$A$1:$A$49,0),MATCH(orders!M$1,products!$A$1:$G$1,0))</f>
        <v>1</v>
      </c>
      <c r="N620" s="5">
        <f>INDEX(products!$A$1:$G$49,MATCH(orders!$D620,products!$A$1:$A$49,0),MATCH(orders!N$1,products!$A$1:$G$1,0))</f>
        <v>12.15</v>
      </c>
      <c r="O620" s="5">
        <f>N620*E620</f>
        <v>72.900000000000006</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IF(_xlfn.XLOOKUP(orders!C621,customers!$A$1:$A$1001,customers!$C$1:$C$1001,,0)=0,"No Email",_xlfn.XLOOKUP(orders!C621,customers!$A$1:$A$1001,customers!$C$1:$C$1001,,0))</f>
        <v>wrocheh7@xinhuanet.com</v>
      </c>
      <c r="H621" s="2" t="str">
        <f>_xlfn.XLOOKUP(C621,customers!$A$1:$A$1001,customers!$G$1:$G$1001,,0)</f>
        <v>United States</v>
      </c>
      <c r="I621" t="str">
        <f>INDEX(products!$A$1:$G$49,MATCH(orders!$D621,products!$A$1:$A$49,0),MATCH(orders!I$1,products!$A$1:$G$1,0))</f>
        <v>Lib</v>
      </c>
      <c r="J621" t="str">
        <f t="shared" si="18"/>
        <v>Liberica</v>
      </c>
      <c r="K621" t="str">
        <f>INDEX(products!$A$1:$G$49,MATCH(orders!$D621,products!$A$1:$A$49,0),MATCH(orders!K$1,products!$A$1:$G$1,0))</f>
        <v>D</v>
      </c>
      <c r="L621" t="str">
        <f t="shared" si="19"/>
        <v>Dark</v>
      </c>
      <c r="M621" s="4">
        <f>INDEX(products!$A$1:$G$49,MATCH(orders!$D621,products!$A$1:$A$49,0),MATCH(orders!M$1,products!$A$1:$G$1,0))</f>
        <v>0.5</v>
      </c>
      <c r="N621" s="5">
        <f>INDEX(products!$A$1:$G$49,MATCH(orders!$D621,products!$A$1:$A$49,0),MATCH(orders!N$1,products!$A$1:$G$1,0))</f>
        <v>7.77</v>
      </c>
      <c r="O621" s="5">
        <f>N621*E621</f>
        <v>15.54</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IF(_xlfn.XLOOKUP(orders!C622,customers!$A$1:$A$1001,customers!$C$1:$C$1001,,0)=0,"No Email",_xlfn.XLOOKUP(orders!C622,customers!$A$1:$A$1001,customers!$C$1:$C$1001,,0))</f>
        <v>lalawayhh@weather.com</v>
      </c>
      <c r="H622" s="2" t="str">
        <f>_xlfn.XLOOKUP(C622,customers!$A$1:$A$1001,customers!$G$1:$G$1001,,0)</f>
        <v>United States</v>
      </c>
      <c r="I622" t="str">
        <f>INDEX(products!$A$1:$G$49,MATCH(orders!$D622,products!$A$1:$A$49,0),MATCH(orders!I$1,products!$A$1:$G$1,0))</f>
        <v>Ara</v>
      </c>
      <c r="J622" t="str">
        <f t="shared" si="18"/>
        <v>Arabica</v>
      </c>
      <c r="K622" t="str">
        <f>INDEX(products!$A$1:$G$49,MATCH(orders!$D622,products!$A$1:$A$49,0),MATCH(orders!K$1,products!$A$1:$G$1,0))</f>
        <v>M</v>
      </c>
      <c r="L622" t="str">
        <f t="shared" si="19"/>
        <v>Medium</v>
      </c>
      <c r="M622" s="4">
        <f>INDEX(products!$A$1:$G$49,MATCH(orders!$D622,products!$A$1:$A$49,0),MATCH(orders!M$1,products!$A$1:$G$1,0))</f>
        <v>0.2</v>
      </c>
      <c r="N622" s="5">
        <f>INDEX(products!$A$1:$G$49,MATCH(orders!$D622,products!$A$1:$A$49,0),MATCH(orders!N$1,products!$A$1:$G$1,0))</f>
        <v>3.375</v>
      </c>
      <c r="O622" s="5">
        <f>N622*E622</f>
        <v>20.25</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IF(_xlfn.XLOOKUP(orders!C623,customers!$A$1:$A$1001,customers!$C$1:$C$1001,,0)=0,"No Email",_xlfn.XLOOKUP(orders!C623,customers!$A$1:$A$1001,customers!$C$1:$C$1001,,0))</f>
        <v>codgaardh9@nsw.gov.au</v>
      </c>
      <c r="H623" s="2" t="str">
        <f>_xlfn.XLOOKUP(C623,customers!$A$1:$A$1001,customers!$G$1:$G$1001,,0)</f>
        <v>United States</v>
      </c>
      <c r="I623" t="str">
        <f>INDEX(products!$A$1:$G$49,MATCH(orders!$D623,products!$A$1:$A$49,0),MATCH(orders!I$1,products!$A$1:$G$1,0))</f>
        <v>Ara</v>
      </c>
      <c r="J623" t="str">
        <f t="shared" si="18"/>
        <v>Arabica</v>
      </c>
      <c r="K623" t="str">
        <f>INDEX(products!$A$1:$G$49,MATCH(orders!$D623,products!$A$1:$A$49,0),MATCH(orders!K$1,products!$A$1:$G$1,0))</f>
        <v>L</v>
      </c>
      <c r="L623" t="str">
        <f t="shared" si="19"/>
        <v>Light</v>
      </c>
      <c r="M623" s="4">
        <f>INDEX(products!$A$1:$G$49,MATCH(orders!$D623,products!$A$1:$A$49,0),MATCH(orders!M$1,products!$A$1:$G$1,0))</f>
        <v>1</v>
      </c>
      <c r="N623" s="5">
        <f>INDEX(products!$A$1:$G$49,MATCH(orders!$D623,products!$A$1:$A$49,0),MATCH(orders!N$1,products!$A$1:$G$1,0))</f>
        <v>12.95</v>
      </c>
      <c r="O623" s="5">
        <f>N623*E623</f>
        <v>77.699999999999989</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IF(_xlfn.XLOOKUP(orders!C624,customers!$A$1:$A$1001,customers!$C$1:$C$1001,,0)=0,"No Email",_xlfn.XLOOKUP(orders!C624,customers!$A$1:$A$1001,customers!$C$1:$C$1001,,0))</f>
        <v>bbyrdha@4shared.com</v>
      </c>
      <c r="H624" s="2" t="str">
        <f>_xlfn.XLOOKUP(C624,customers!$A$1:$A$1001,customers!$G$1:$G$1001,,0)</f>
        <v>United States</v>
      </c>
      <c r="I624" t="str">
        <f>INDEX(products!$A$1:$G$49,MATCH(orders!$D624,products!$A$1:$A$49,0),MATCH(orders!I$1,products!$A$1:$G$1,0))</f>
        <v>Lib</v>
      </c>
      <c r="J624" t="str">
        <f t="shared" si="18"/>
        <v>Liberica</v>
      </c>
      <c r="K624" t="str">
        <f>INDEX(products!$A$1:$G$49,MATCH(orders!$D624,products!$A$1:$A$49,0),MATCH(orders!K$1,products!$A$1:$G$1,0))</f>
        <v>M</v>
      </c>
      <c r="L624" t="str">
        <f t="shared" si="19"/>
        <v>Medium</v>
      </c>
      <c r="M624" s="4">
        <f>INDEX(products!$A$1:$G$49,MATCH(orders!$D624,products!$A$1:$A$49,0),MATCH(orders!M$1,products!$A$1:$G$1,0))</f>
        <v>2.5</v>
      </c>
      <c r="N624" s="5">
        <f>INDEX(products!$A$1:$G$49,MATCH(orders!$D624,products!$A$1:$A$49,0),MATCH(orders!N$1,products!$A$1:$G$1,0))</f>
        <v>33.464999999999996</v>
      </c>
      <c r="O624" s="5">
        <f>N624*E624</f>
        <v>133.85999999999999</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IF(_xlfn.XLOOKUP(orders!C625,customers!$A$1:$A$1001,customers!$C$1:$C$1001,,0)=0,"No Email",_xlfn.XLOOKUP(orders!C625,customers!$A$1:$A$1001,customers!$C$1:$C$1001,,0))</f>
        <v>No Email</v>
      </c>
      <c r="H625" s="2" t="str">
        <f>_xlfn.XLOOKUP(C625,customers!$A$1:$A$1001,customers!$G$1:$G$1001,,0)</f>
        <v>United Kingdom</v>
      </c>
      <c r="I625" t="str">
        <f>INDEX(products!$A$1:$G$49,MATCH(orders!$D625,products!$A$1:$A$49,0),MATCH(orders!I$1,products!$A$1:$G$1,0))</f>
        <v>Exc</v>
      </c>
      <c r="J625" t="str">
        <f t="shared" si="18"/>
        <v>Excelsa</v>
      </c>
      <c r="K625" t="str">
        <f>INDEX(products!$A$1:$G$49,MATCH(orders!$D625,products!$A$1:$A$49,0),MATCH(orders!K$1,products!$A$1:$G$1,0))</f>
        <v>D</v>
      </c>
      <c r="L625" t="str">
        <f t="shared" si="19"/>
        <v>Dark</v>
      </c>
      <c r="M625" s="4">
        <f>INDEX(products!$A$1:$G$49,MATCH(orders!$D625,products!$A$1:$A$49,0),MATCH(orders!M$1,products!$A$1:$G$1,0))</f>
        <v>1</v>
      </c>
      <c r="N625" s="5">
        <f>INDEX(products!$A$1:$G$49,MATCH(orders!$D625,products!$A$1:$A$49,0),MATCH(orders!N$1,products!$A$1:$G$1,0))</f>
        <v>12.15</v>
      </c>
      <c r="O625" s="5">
        <f>N625*E625</f>
        <v>12.15</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IF(_xlfn.XLOOKUP(orders!C626,customers!$A$1:$A$1001,customers!$C$1:$C$1001,,0)=0,"No Email",_xlfn.XLOOKUP(orders!C626,customers!$A$1:$A$1001,customers!$C$1:$C$1001,,0))</f>
        <v>dchardinhc@nhs.uk</v>
      </c>
      <c r="H626" s="2" t="str">
        <f>_xlfn.XLOOKUP(C626,customers!$A$1:$A$1001,customers!$G$1:$G$1001,,0)</f>
        <v>Ireland</v>
      </c>
      <c r="I626" t="str">
        <f>INDEX(products!$A$1:$G$49,MATCH(orders!$D626,products!$A$1:$A$49,0),MATCH(orders!I$1,products!$A$1:$G$1,0))</f>
        <v>Exc</v>
      </c>
      <c r="J626" t="str">
        <f t="shared" si="18"/>
        <v>Excelsa</v>
      </c>
      <c r="K626" t="str">
        <f>INDEX(products!$A$1:$G$49,MATCH(orders!$D626,products!$A$1:$A$49,0),MATCH(orders!K$1,products!$A$1:$G$1,0))</f>
        <v>M</v>
      </c>
      <c r="L626" t="str">
        <f t="shared" si="19"/>
        <v>Medium</v>
      </c>
      <c r="M626" s="4">
        <f>INDEX(products!$A$1:$G$49,MATCH(orders!$D626,products!$A$1:$A$49,0),MATCH(orders!M$1,products!$A$1:$G$1,0))</f>
        <v>2.5</v>
      </c>
      <c r="N626" s="5">
        <f>INDEX(products!$A$1:$G$49,MATCH(orders!$D626,products!$A$1:$A$49,0),MATCH(orders!N$1,products!$A$1:$G$1,0))</f>
        <v>31.624999999999996</v>
      </c>
      <c r="O626" s="5">
        <f>N626*E626</f>
        <v>63.249999999999993</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IF(_xlfn.XLOOKUP(orders!C627,customers!$A$1:$A$1001,customers!$C$1:$C$1001,,0)=0,"No Email",_xlfn.XLOOKUP(orders!C627,customers!$A$1:$A$1001,customers!$C$1:$C$1001,,0))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 t="shared" si="18"/>
        <v>Robusta</v>
      </c>
      <c r="K627" t="str">
        <f>INDEX(products!$A$1:$G$49,MATCH(orders!$D627,products!$A$1:$A$49,0),MATCH(orders!K$1,products!$A$1:$G$1,0))</f>
        <v>L</v>
      </c>
      <c r="L627" t="str">
        <f t="shared" si="19"/>
        <v>Light</v>
      </c>
      <c r="M627" s="4">
        <f>INDEX(products!$A$1:$G$49,MATCH(orders!$D627,products!$A$1:$A$49,0),MATCH(orders!M$1,products!$A$1:$G$1,0))</f>
        <v>0.5</v>
      </c>
      <c r="N627" s="5">
        <f>INDEX(products!$A$1:$G$49,MATCH(orders!$D627,products!$A$1:$A$49,0),MATCH(orders!N$1,products!$A$1:$G$1,0))</f>
        <v>7.169999999999999</v>
      </c>
      <c r="O627" s="5">
        <f>N627*E627</f>
        <v>35.849999999999994</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IF(_xlfn.XLOOKUP(orders!C628,customers!$A$1:$A$1001,customers!$C$1:$C$1001,,0)=0,"No Email",_xlfn.XLOOKUP(orders!C628,customers!$A$1:$A$1001,customers!$C$1:$C$1001,,0))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 t="shared" si="18"/>
        <v>Arabica</v>
      </c>
      <c r="K628" t="str">
        <f>INDEX(products!$A$1:$G$49,MATCH(orders!$D628,products!$A$1:$A$49,0),MATCH(orders!K$1,products!$A$1:$G$1,0))</f>
        <v>M</v>
      </c>
      <c r="L628" t="str">
        <f t="shared" si="19"/>
        <v>Medium</v>
      </c>
      <c r="M628" s="4">
        <f>INDEX(products!$A$1:$G$49,MATCH(orders!$D628,products!$A$1:$A$49,0),MATCH(orders!M$1,products!$A$1:$G$1,0))</f>
        <v>2.5</v>
      </c>
      <c r="N628" s="5">
        <f>INDEX(products!$A$1:$G$49,MATCH(orders!$D628,products!$A$1:$A$49,0),MATCH(orders!N$1,products!$A$1:$G$1,0))</f>
        <v>25.874999999999996</v>
      </c>
      <c r="O628" s="5">
        <f>N628*E628</f>
        <v>77.624999999999986</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IF(_xlfn.XLOOKUP(orders!C629,customers!$A$1:$A$1001,customers!$C$1:$C$1001,,0)=0,"No Email",_xlfn.XLOOKUP(orders!C629,customers!$A$1:$A$1001,customers!$C$1:$C$1001,,0))</f>
        <v>bacarsonhf@cnn.com</v>
      </c>
      <c r="H629" s="2" t="str">
        <f>_xlfn.XLOOKUP(C629,customers!$A$1:$A$1001,customers!$G$1:$G$1001,,0)</f>
        <v>United States</v>
      </c>
      <c r="I629" t="str">
        <f>INDEX(products!$A$1:$G$49,MATCH(orders!$D629,products!$A$1:$A$49,0),MATCH(orders!I$1,products!$A$1:$G$1,0))</f>
        <v>Exc</v>
      </c>
      <c r="J629" t="str">
        <f t="shared" si="18"/>
        <v>Excelsa</v>
      </c>
      <c r="K629" t="str">
        <f>INDEX(products!$A$1:$G$49,MATCH(orders!$D629,products!$A$1:$A$49,0),MATCH(orders!K$1,products!$A$1:$G$1,0))</f>
        <v>M</v>
      </c>
      <c r="L629" t="str">
        <f t="shared" si="19"/>
        <v>Medium</v>
      </c>
      <c r="M629" s="4">
        <f>INDEX(products!$A$1:$G$49,MATCH(orders!$D629,products!$A$1:$A$49,0),MATCH(orders!M$1,products!$A$1:$G$1,0))</f>
        <v>2.5</v>
      </c>
      <c r="N629" s="5">
        <f>INDEX(products!$A$1:$G$49,MATCH(orders!$D629,products!$A$1:$A$49,0),MATCH(orders!N$1,products!$A$1:$G$1,0))</f>
        <v>31.624999999999996</v>
      </c>
      <c r="O629" s="5">
        <f>N629*E629</f>
        <v>63.249999999999993</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IF(_xlfn.XLOOKUP(orders!C630,customers!$A$1:$A$1001,customers!$C$1:$C$1001,,0)=0,"No Email",_xlfn.XLOOKUP(orders!C630,customers!$A$1:$A$1001,customers!$C$1:$C$1001,,0))</f>
        <v>fbrighamhg@blog.com</v>
      </c>
      <c r="H630" s="2" t="str">
        <f>_xlfn.XLOOKUP(C630,customers!$A$1:$A$1001,customers!$G$1:$G$1001,,0)</f>
        <v>Ireland</v>
      </c>
      <c r="I630" t="str">
        <f>INDEX(products!$A$1:$G$49,MATCH(orders!$D630,products!$A$1:$A$49,0),MATCH(orders!I$1,products!$A$1:$G$1,0))</f>
        <v>Exc</v>
      </c>
      <c r="J630" t="str">
        <f t="shared" si="18"/>
        <v>Excelsa</v>
      </c>
      <c r="K630" t="str">
        <f>INDEX(products!$A$1:$G$49,MATCH(orders!$D630,products!$A$1:$A$49,0),MATCH(orders!K$1,products!$A$1:$G$1,0))</f>
        <v>L</v>
      </c>
      <c r="L630" t="str">
        <f t="shared" si="19"/>
        <v>Light</v>
      </c>
      <c r="M630" s="4">
        <f>INDEX(products!$A$1:$G$49,MATCH(orders!$D630,products!$A$1:$A$49,0),MATCH(orders!M$1,products!$A$1:$G$1,0))</f>
        <v>0.2</v>
      </c>
      <c r="N630" s="5">
        <f>INDEX(products!$A$1:$G$49,MATCH(orders!$D630,products!$A$1:$A$49,0),MATCH(orders!N$1,products!$A$1:$G$1,0))</f>
        <v>4.4550000000000001</v>
      </c>
      <c r="O630" s="5">
        <f>N630*E630</f>
        <v>26.73</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IF(_xlfn.XLOOKUP(orders!C631,customers!$A$1:$A$1001,customers!$C$1:$C$1001,,0)=0,"No Email",_xlfn.XLOOKUP(orders!C631,customers!$A$1:$A$1001,customers!$C$1:$C$1001,,0))</f>
        <v>fbrighamhg@blog.com</v>
      </c>
      <c r="H631" s="2" t="str">
        <f>_xlfn.XLOOKUP(C631,customers!$A$1:$A$1001,customers!$G$1:$G$1001,,0)</f>
        <v>Ireland</v>
      </c>
      <c r="I631" t="str">
        <f>INDEX(products!$A$1:$G$49,MATCH(orders!$D631,products!$A$1:$A$49,0),MATCH(orders!I$1,products!$A$1:$G$1,0))</f>
        <v>Lib</v>
      </c>
      <c r="J631" t="str">
        <f t="shared" si="18"/>
        <v>Liberica</v>
      </c>
      <c r="K631" t="str">
        <f>INDEX(products!$A$1:$G$49,MATCH(orders!$D631,products!$A$1:$A$49,0),MATCH(orders!K$1,products!$A$1:$G$1,0))</f>
        <v>D</v>
      </c>
      <c r="L631" t="str">
        <f t="shared" si="19"/>
        <v>Dark</v>
      </c>
      <c r="M631" s="4">
        <f>INDEX(products!$A$1:$G$49,MATCH(orders!$D631,products!$A$1:$A$49,0),MATCH(orders!M$1,products!$A$1:$G$1,0))</f>
        <v>0.5</v>
      </c>
      <c r="N631" s="5">
        <f>INDEX(products!$A$1:$G$49,MATCH(orders!$D631,products!$A$1:$A$49,0),MATCH(orders!N$1,products!$A$1:$G$1,0))</f>
        <v>7.77</v>
      </c>
      <c r="O631" s="5">
        <f>N631*E631</f>
        <v>31.08</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IF(_xlfn.XLOOKUP(orders!C632,customers!$A$1:$A$1001,customers!$C$1:$C$1001,,0)=0,"No Email",_xlfn.XLOOKUP(orders!C632,customers!$A$1:$A$1001,customers!$C$1:$C$1001,,0))</f>
        <v>fbrighamhg@blog.com</v>
      </c>
      <c r="H632" s="2" t="str">
        <f>_xlfn.XLOOKUP(C632,customers!$A$1:$A$1001,customers!$G$1:$G$1001,,0)</f>
        <v>Ireland</v>
      </c>
      <c r="I632" t="str">
        <f>INDEX(products!$A$1:$G$49,MATCH(orders!$D632,products!$A$1:$A$49,0),MATCH(orders!I$1,products!$A$1:$G$1,0))</f>
        <v>Ara</v>
      </c>
      <c r="J632" t="str">
        <f t="shared" si="18"/>
        <v>Arabica</v>
      </c>
      <c r="K632" t="str">
        <f>INDEX(products!$A$1:$G$49,MATCH(orders!$D632,products!$A$1:$A$49,0),MATCH(orders!K$1,products!$A$1:$G$1,0))</f>
        <v>D</v>
      </c>
      <c r="L632" t="str">
        <f t="shared" si="19"/>
        <v>Dark</v>
      </c>
      <c r="M632" s="4">
        <f>INDEX(products!$A$1:$G$49,MATCH(orders!$D632,products!$A$1:$A$49,0),MATCH(orders!M$1,products!$A$1:$G$1,0))</f>
        <v>0.2</v>
      </c>
      <c r="N632" s="5">
        <f>INDEX(products!$A$1:$G$49,MATCH(orders!$D632,products!$A$1:$A$49,0),MATCH(orders!N$1,products!$A$1:$G$1,0))</f>
        <v>2.9849999999999999</v>
      </c>
      <c r="O632" s="5">
        <f>N632*E632</f>
        <v>2.9849999999999999</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IF(_xlfn.XLOOKUP(orders!C633,customers!$A$1:$A$1001,customers!$C$1:$C$1001,,0)=0,"No Email",_xlfn.XLOOKUP(orders!C633,customers!$A$1:$A$1001,customers!$C$1:$C$1001,,0))</f>
        <v>fbrighamhg@blog.com</v>
      </c>
      <c r="H633" s="2" t="str">
        <f>_xlfn.XLOOKUP(C633,customers!$A$1:$A$1001,customers!$G$1:$G$1001,,0)</f>
        <v>Ireland</v>
      </c>
      <c r="I633" t="str">
        <f>INDEX(products!$A$1:$G$49,MATCH(orders!$D633,products!$A$1:$A$49,0),MATCH(orders!I$1,products!$A$1:$G$1,0))</f>
        <v>Rob</v>
      </c>
      <c r="J633" t="str">
        <f t="shared" si="18"/>
        <v>Robusta</v>
      </c>
      <c r="K633" t="str">
        <f>INDEX(products!$A$1:$G$49,MATCH(orders!$D633,products!$A$1:$A$49,0),MATCH(orders!K$1,products!$A$1:$G$1,0))</f>
        <v>D</v>
      </c>
      <c r="L633" t="str">
        <f t="shared" si="19"/>
        <v>Dark</v>
      </c>
      <c r="M633" s="4">
        <f>INDEX(products!$A$1:$G$49,MATCH(orders!$D633,products!$A$1:$A$49,0),MATCH(orders!M$1,products!$A$1:$G$1,0))</f>
        <v>2.5</v>
      </c>
      <c r="N633" s="5">
        <f>INDEX(products!$A$1:$G$49,MATCH(orders!$D633,products!$A$1:$A$49,0),MATCH(orders!N$1,products!$A$1:$G$1,0))</f>
        <v>20.584999999999997</v>
      </c>
      <c r="O633" s="5">
        <f>N633*E633</f>
        <v>102.92499999999998</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IF(_xlfn.XLOOKUP(orders!C634,customers!$A$1:$A$1001,customers!$C$1:$C$1001,,0)=0,"No Email",_xlfn.XLOOKUP(orders!C634,customers!$A$1:$A$1001,customers!$C$1:$C$1001,,0))</f>
        <v>myoxenhk@google.com</v>
      </c>
      <c r="H634" s="2" t="str">
        <f>_xlfn.XLOOKUP(C634,customers!$A$1:$A$1001,customers!$G$1:$G$1001,,0)</f>
        <v>United States</v>
      </c>
      <c r="I634" t="str">
        <f>INDEX(products!$A$1:$G$49,MATCH(orders!$D634,products!$A$1:$A$49,0),MATCH(orders!I$1,products!$A$1:$G$1,0))</f>
        <v>Exc</v>
      </c>
      <c r="J634" t="str">
        <f t="shared" si="18"/>
        <v>Excelsa</v>
      </c>
      <c r="K634" t="str">
        <f>INDEX(products!$A$1:$G$49,MATCH(orders!$D634,products!$A$1:$A$49,0),MATCH(orders!K$1,products!$A$1:$G$1,0))</f>
        <v>L</v>
      </c>
      <c r="L634" t="str">
        <f t="shared" si="19"/>
        <v>Light</v>
      </c>
      <c r="M634" s="4">
        <f>INDEX(products!$A$1:$G$49,MATCH(orders!$D634,products!$A$1:$A$49,0),MATCH(orders!M$1,products!$A$1:$G$1,0))</f>
        <v>0.5</v>
      </c>
      <c r="N634" s="5">
        <f>INDEX(products!$A$1:$G$49,MATCH(orders!$D634,products!$A$1:$A$49,0),MATCH(orders!N$1,products!$A$1:$G$1,0))</f>
        <v>8.91</v>
      </c>
      <c r="O634" s="5">
        <f>N634*E634</f>
        <v>35.64</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IF(_xlfn.XLOOKUP(orders!C635,customers!$A$1:$A$1001,customers!$C$1:$C$1001,,0)=0,"No Email",_xlfn.XLOOKUP(orders!C635,customers!$A$1:$A$1001,customers!$C$1:$C$1001,,0))</f>
        <v>gmcgavinhl@histats.com</v>
      </c>
      <c r="H635" s="2" t="str">
        <f>_xlfn.XLOOKUP(C635,customers!$A$1:$A$1001,customers!$G$1:$G$1001,,0)</f>
        <v>United States</v>
      </c>
      <c r="I635" t="str">
        <f>INDEX(products!$A$1:$G$49,MATCH(orders!$D635,products!$A$1:$A$49,0),MATCH(orders!I$1,products!$A$1:$G$1,0))</f>
        <v>Rob</v>
      </c>
      <c r="J635" t="str">
        <f t="shared" si="18"/>
        <v>Robusta</v>
      </c>
      <c r="K635" t="str">
        <f>INDEX(products!$A$1:$G$49,MATCH(orders!$D635,products!$A$1:$A$49,0),MATCH(orders!K$1,products!$A$1:$G$1,0))</f>
        <v>L</v>
      </c>
      <c r="L635" t="str">
        <f t="shared" si="19"/>
        <v>Light</v>
      </c>
      <c r="M635" s="4">
        <f>INDEX(products!$A$1:$G$49,MATCH(orders!$D635,products!$A$1:$A$49,0),MATCH(orders!M$1,products!$A$1:$G$1,0))</f>
        <v>1</v>
      </c>
      <c r="N635" s="5">
        <f>INDEX(products!$A$1:$G$49,MATCH(orders!$D635,products!$A$1:$A$49,0),MATCH(orders!N$1,products!$A$1:$G$1,0))</f>
        <v>11.95</v>
      </c>
      <c r="O635" s="5">
        <f>N635*E635</f>
        <v>47.8</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IF(_xlfn.XLOOKUP(orders!C636,customers!$A$1:$A$1001,customers!$C$1:$C$1001,,0)=0,"No Email",_xlfn.XLOOKUP(orders!C636,customers!$A$1:$A$1001,customers!$C$1:$C$1001,,0))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 t="shared" si="18"/>
        <v>Liberica</v>
      </c>
      <c r="K636" t="str">
        <f>INDEX(products!$A$1:$G$49,MATCH(orders!$D636,products!$A$1:$A$49,0),MATCH(orders!K$1,products!$A$1:$G$1,0))</f>
        <v>M</v>
      </c>
      <c r="L636" t="str">
        <f t="shared" si="19"/>
        <v>Medium</v>
      </c>
      <c r="M636" s="4">
        <f>INDEX(products!$A$1:$G$49,MATCH(orders!$D636,products!$A$1:$A$49,0),MATCH(orders!M$1,products!$A$1:$G$1,0))</f>
        <v>1</v>
      </c>
      <c r="N636" s="5">
        <f>INDEX(products!$A$1:$G$49,MATCH(orders!$D636,products!$A$1:$A$49,0),MATCH(orders!N$1,products!$A$1:$G$1,0))</f>
        <v>14.55</v>
      </c>
      <c r="O636" s="5">
        <f>N636*E636</f>
        <v>43.650000000000006</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IF(_xlfn.XLOOKUP(orders!C637,customers!$A$1:$A$1001,customers!$C$1:$C$1001,,0)=0,"No Email",_xlfn.XLOOKUP(orders!C637,customers!$A$1:$A$1001,customers!$C$1:$C$1001,,0))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 t="shared" si="18"/>
        <v>Excelsa</v>
      </c>
      <c r="K637" t="str">
        <f>INDEX(products!$A$1:$G$49,MATCH(orders!$D637,products!$A$1:$A$49,0),MATCH(orders!K$1,products!$A$1:$G$1,0))</f>
        <v>L</v>
      </c>
      <c r="L637" t="str">
        <f t="shared" si="19"/>
        <v>Light</v>
      </c>
      <c r="M637" s="4">
        <f>INDEX(products!$A$1:$G$49,MATCH(orders!$D637,products!$A$1:$A$49,0),MATCH(orders!M$1,products!$A$1:$G$1,0))</f>
        <v>0.5</v>
      </c>
      <c r="N637" s="5">
        <f>INDEX(products!$A$1:$G$49,MATCH(orders!$D637,products!$A$1:$A$49,0),MATCH(orders!N$1,products!$A$1:$G$1,0))</f>
        <v>8.91</v>
      </c>
      <c r="O637" s="5">
        <f>N637*E637</f>
        <v>35.64</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IF(_xlfn.XLOOKUP(orders!C638,customers!$A$1:$A$1001,customers!$C$1:$C$1001,,0)=0,"No Email",_xlfn.XLOOKUP(orders!C638,customers!$A$1:$A$1001,customers!$C$1:$C$1001,,0))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 t="shared" si="18"/>
        <v>Liberica</v>
      </c>
      <c r="K638" t="str">
        <f>INDEX(products!$A$1:$G$49,MATCH(orders!$D638,products!$A$1:$A$49,0),MATCH(orders!K$1,products!$A$1:$G$1,0))</f>
        <v>L</v>
      </c>
      <c r="L638" t="str">
        <f t="shared" si="19"/>
        <v>Light</v>
      </c>
      <c r="M638" s="4">
        <f>INDEX(products!$A$1:$G$49,MATCH(orders!$D638,products!$A$1:$A$49,0),MATCH(orders!M$1,products!$A$1:$G$1,0))</f>
        <v>1</v>
      </c>
      <c r="N638" s="5">
        <f>INDEX(products!$A$1:$G$49,MATCH(orders!$D638,products!$A$1:$A$49,0),MATCH(orders!N$1,products!$A$1:$G$1,0))</f>
        <v>15.85</v>
      </c>
      <c r="O638" s="5">
        <f>N638*E638</f>
        <v>95.1</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IF(_xlfn.XLOOKUP(orders!C639,customers!$A$1:$A$1001,customers!$C$1:$C$1001,,0)=0,"No Email",_xlfn.XLOOKUP(orders!C639,customers!$A$1:$A$1001,customers!$C$1:$C$1001,,0))</f>
        <v>bpaumierhp@umn.edu</v>
      </c>
      <c r="H639" s="2" t="str">
        <f>_xlfn.XLOOKUP(C639,customers!$A$1:$A$1001,customers!$G$1:$G$1001,,0)</f>
        <v>Ireland</v>
      </c>
      <c r="I639" t="str">
        <f>INDEX(products!$A$1:$G$49,MATCH(orders!$D639,products!$A$1:$A$49,0),MATCH(orders!I$1,products!$A$1:$G$1,0))</f>
        <v>Exc</v>
      </c>
      <c r="J639" t="str">
        <f t="shared" si="18"/>
        <v>Excelsa</v>
      </c>
      <c r="K639" t="str">
        <f>INDEX(products!$A$1:$G$49,MATCH(orders!$D639,products!$A$1:$A$49,0),MATCH(orders!K$1,products!$A$1:$G$1,0))</f>
        <v>M</v>
      </c>
      <c r="L639" t="str">
        <f t="shared" si="19"/>
        <v>Medium</v>
      </c>
      <c r="M639" s="4">
        <f>INDEX(products!$A$1:$G$49,MATCH(orders!$D639,products!$A$1:$A$49,0),MATCH(orders!M$1,products!$A$1:$G$1,0))</f>
        <v>2.5</v>
      </c>
      <c r="N639" s="5">
        <f>INDEX(products!$A$1:$G$49,MATCH(orders!$D639,products!$A$1:$A$49,0),MATCH(orders!N$1,products!$A$1:$G$1,0))</f>
        <v>31.624999999999996</v>
      </c>
      <c r="O639" s="5">
        <f>N639*E639</f>
        <v>31.624999999999996</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IF(_xlfn.XLOOKUP(orders!C640,customers!$A$1:$A$1001,customers!$C$1:$C$1001,,0)=0,"No Email",_xlfn.XLOOKUP(orders!C640,customers!$A$1:$A$1001,customers!$C$1:$C$1001,,0))</f>
        <v>No Email</v>
      </c>
      <c r="H640" s="2" t="str">
        <f>_xlfn.XLOOKUP(C640,customers!$A$1:$A$1001,customers!$G$1:$G$1001,,0)</f>
        <v>Ireland</v>
      </c>
      <c r="I640" t="str">
        <f>INDEX(products!$A$1:$G$49,MATCH(orders!$D640,products!$A$1:$A$49,0),MATCH(orders!I$1,products!$A$1:$G$1,0))</f>
        <v>Ara</v>
      </c>
      <c r="J640" t="str">
        <f t="shared" si="18"/>
        <v>Arabica</v>
      </c>
      <c r="K640" t="str">
        <f>INDEX(products!$A$1:$G$49,MATCH(orders!$D640,products!$A$1:$A$49,0),MATCH(orders!K$1,products!$A$1:$G$1,0))</f>
        <v>M</v>
      </c>
      <c r="L640" t="str">
        <f t="shared" si="19"/>
        <v>Medium</v>
      </c>
      <c r="M640" s="4">
        <f>INDEX(products!$A$1:$G$49,MATCH(orders!$D640,products!$A$1:$A$49,0),MATCH(orders!M$1,products!$A$1:$G$1,0))</f>
        <v>2.5</v>
      </c>
      <c r="N640" s="5">
        <f>INDEX(products!$A$1:$G$49,MATCH(orders!$D640,products!$A$1:$A$49,0),MATCH(orders!N$1,products!$A$1:$G$1,0))</f>
        <v>25.874999999999996</v>
      </c>
      <c r="O640" s="5">
        <f>N640*E640</f>
        <v>77.624999999999986</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IF(_xlfn.XLOOKUP(orders!C641,customers!$A$1:$A$1001,customers!$C$1:$C$1001,,0)=0,"No Email",_xlfn.XLOOKUP(orders!C641,customers!$A$1:$A$1001,customers!$C$1:$C$1001,,0))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 t="shared" si="18"/>
        <v>Liberica</v>
      </c>
      <c r="K641" t="str">
        <f>INDEX(products!$A$1:$G$49,MATCH(orders!$D641,products!$A$1:$A$49,0),MATCH(orders!K$1,products!$A$1:$G$1,0))</f>
        <v>D</v>
      </c>
      <c r="L641" t="str">
        <f t="shared" si="19"/>
        <v>Dark</v>
      </c>
      <c r="M641" s="4">
        <f>INDEX(products!$A$1:$G$49,MATCH(orders!$D641,products!$A$1:$A$49,0),MATCH(orders!M$1,products!$A$1:$G$1,0))</f>
        <v>0.2</v>
      </c>
      <c r="N641" s="5">
        <f>INDEX(products!$A$1:$G$49,MATCH(orders!$D641,products!$A$1:$A$49,0),MATCH(orders!N$1,products!$A$1:$G$1,0))</f>
        <v>3.8849999999999998</v>
      </c>
      <c r="O641" s="5">
        <f>N641*E641</f>
        <v>3.8849999999999998</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IF(_xlfn.XLOOKUP(orders!C642,customers!$A$1:$A$1001,customers!$C$1:$C$1001,,0)=0,"No Email",_xlfn.XLOOKUP(orders!C642,customers!$A$1:$A$1001,customers!$C$1:$C$1001,,0))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 t="shared" si="18"/>
        <v>Robusta</v>
      </c>
      <c r="K642" t="str">
        <f>INDEX(products!$A$1:$G$49,MATCH(orders!$D642,products!$A$1:$A$49,0),MATCH(orders!K$1,products!$A$1:$G$1,0))</f>
        <v>L</v>
      </c>
      <c r="L642" t="str">
        <f t="shared" si="19"/>
        <v>Light</v>
      </c>
      <c r="M642" s="4">
        <f>INDEX(products!$A$1:$G$49,MATCH(orders!$D642,products!$A$1:$A$49,0),MATCH(orders!M$1,products!$A$1:$G$1,0))</f>
        <v>2.5</v>
      </c>
      <c r="N642" s="5">
        <f>INDEX(products!$A$1:$G$49,MATCH(orders!$D642,products!$A$1:$A$49,0),MATCH(orders!N$1,products!$A$1:$G$1,0))</f>
        <v>27.484999999999996</v>
      </c>
      <c r="O642" s="5">
        <f>N642*E642</f>
        <v>137.42499999999998</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IF(_xlfn.XLOOKUP(orders!C643,customers!$A$1:$A$1001,customers!$C$1:$C$1001,,0)=0,"No Email",_xlfn.XLOOKUP(orders!C643,customers!$A$1:$A$1001,customers!$C$1:$C$1001,,0))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 t="shared" ref="J643:J706" si="20">IF(I643="Rob","Robusta",IF(I643="Exc","Excelsa",IF(I643="Ara","Arabica",IF(I643="Lib","Liberica",""))))</f>
        <v>Robusta</v>
      </c>
      <c r="K643" t="str">
        <f>INDEX(products!$A$1:$G$49,MATCH(orders!$D643,products!$A$1:$A$49,0),MATCH(orders!K$1,products!$A$1:$G$1,0))</f>
        <v>L</v>
      </c>
      <c r="L643" t="str">
        <f t="shared" ref="L643:L706" si="21">IF(K643="L","Light",IF(K643="M","Medium",IF(K643="D","Dark","")))</f>
        <v>Light</v>
      </c>
      <c r="M643" s="4">
        <f>INDEX(products!$A$1:$G$49,MATCH(orders!$D643,products!$A$1:$A$49,0),MATCH(orders!M$1,products!$A$1:$G$1,0))</f>
        <v>1</v>
      </c>
      <c r="N643" s="5">
        <f>INDEX(products!$A$1:$G$49,MATCH(orders!$D643,products!$A$1:$A$49,0),MATCH(orders!N$1,products!$A$1:$G$1,0))</f>
        <v>11.95</v>
      </c>
      <c r="O643" s="5">
        <f>N643*E643</f>
        <v>35.849999999999994</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IF(_xlfn.XLOOKUP(orders!C644,customers!$A$1:$A$1001,customers!$C$1:$C$1001,,0)=0,"No Email",_xlfn.XLOOKUP(orders!C644,customers!$A$1:$A$1001,customers!$C$1:$C$1001,,0))</f>
        <v>mbaistowhu@i2i.jp</v>
      </c>
      <c r="H644" s="2" t="str">
        <f>_xlfn.XLOOKUP(C644,customers!$A$1:$A$1001,customers!$G$1:$G$1001,,0)</f>
        <v>United Kingdom</v>
      </c>
      <c r="I644" t="str">
        <f>INDEX(products!$A$1:$G$49,MATCH(orders!$D644,products!$A$1:$A$49,0),MATCH(orders!I$1,products!$A$1:$G$1,0))</f>
        <v>Exc</v>
      </c>
      <c r="J644" t="str">
        <f t="shared" si="20"/>
        <v>Excelsa</v>
      </c>
      <c r="K644" t="str">
        <f>INDEX(products!$A$1:$G$49,MATCH(orders!$D644,products!$A$1:$A$49,0),MATCH(orders!K$1,products!$A$1:$G$1,0))</f>
        <v>M</v>
      </c>
      <c r="L644" t="str">
        <f t="shared" si="21"/>
        <v>Medium</v>
      </c>
      <c r="M644" s="4">
        <f>INDEX(products!$A$1:$G$49,MATCH(orders!$D644,products!$A$1:$A$49,0),MATCH(orders!M$1,products!$A$1:$G$1,0))</f>
        <v>0.2</v>
      </c>
      <c r="N644" s="5">
        <f>INDEX(products!$A$1:$G$49,MATCH(orders!$D644,products!$A$1:$A$49,0),MATCH(orders!N$1,products!$A$1:$G$1,0))</f>
        <v>4.125</v>
      </c>
      <c r="O644" s="5">
        <f>N644*E644</f>
        <v>8.25</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IF(_xlfn.XLOOKUP(orders!C645,customers!$A$1:$A$1001,customers!$C$1:$C$1001,,0)=0,"No Email",_xlfn.XLOOKUP(orders!C645,customers!$A$1:$A$1001,customers!$C$1:$C$1001,,0))</f>
        <v>cpallanthv@typepad.com</v>
      </c>
      <c r="H645" s="2" t="str">
        <f>_xlfn.XLOOKUP(C645,customers!$A$1:$A$1001,customers!$G$1:$G$1001,,0)</f>
        <v>United States</v>
      </c>
      <c r="I645" t="str">
        <f>INDEX(products!$A$1:$G$49,MATCH(orders!$D645,products!$A$1:$A$49,0),MATCH(orders!I$1,products!$A$1:$G$1,0))</f>
        <v>Exc</v>
      </c>
      <c r="J645" t="str">
        <f t="shared" si="20"/>
        <v>Excelsa</v>
      </c>
      <c r="K645" t="str">
        <f>INDEX(products!$A$1:$G$49,MATCH(orders!$D645,products!$A$1:$A$49,0),MATCH(orders!K$1,products!$A$1:$G$1,0))</f>
        <v>L</v>
      </c>
      <c r="L645" t="str">
        <f t="shared" si="21"/>
        <v>Light</v>
      </c>
      <c r="M645" s="4">
        <f>INDEX(products!$A$1:$G$49,MATCH(orders!$D645,products!$A$1:$A$49,0),MATCH(orders!M$1,products!$A$1:$G$1,0))</f>
        <v>2.5</v>
      </c>
      <c r="N645" s="5">
        <f>INDEX(products!$A$1:$G$49,MATCH(orders!$D645,products!$A$1:$A$49,0),MATCH(orders!N$1,products!$A$1:$G$1,0))</f>
        <v>34.154999999999994</v>
      </c>
      <c r="O645" s="5">
        <f>N645*E645</f>
        <v>102.46499999999997</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IF(_xlfn.XLOOKUP(orders!C646,customers!$A$1:$A$1001,customers!$C$1:$C$1001,,0)=0,"No Email",_xlfn.XLOOKUP(orders!C646,customers!$A$1:$A$1001,customers!$C$1:$C$1001,,0))</f>
        <v>No Email</v>
      </c>
      <c r="H646" s="2" t="str">
        <f>_xlfn.XLOOKUP(C646,customers!$A$1:$A$1001,customers!$G$1:$G$1001,,0)</f>
        <v>United States</v>
      </c>
      <c r="I646" t="str">
        <f>INDEX(products!$A$1:$G$49,MATCH(orders!$D646,products!$A$1:$A$49,0),MATCH(orders!I$1,products!$A$1:$G$1,0))</f>
        <v>Rob</v>
      </c>
      <c r="J646" t="str">
        <f t="shared" si="20"/>
        <v>Robusta</v>
      </c>
      <c r="K646" t="str">
        <f>INDEX(products!$A$1:$G$49,MATCH(orders!$D646,products!$A$1:$A$49,0),MATCH(orders!K$1,products!$A$1:$G$1,0))</f>
        <v>D</v>
      </c>
      <c r="L646" t="str">
        <f t="shared" si="21"/>
        <v>Dark</v>
      </c>
      <c r="M646" s="4">
        <f>INDEX(products!$A$1:$G$49,MATCH(orders!$D646,products!$A$1:$A$49,0),MATCH(orders!M$1,products!$A$1:$G$1,0))</f>
        <v>2.5</v>
      </c>
      <c r="N646" s="5">
        <f>INDEX(products!$A$1:$G$49,MATCH(orders!$D646,products!$A$1:$A$49,0),MATCH(orders!N$1,products!$A$1:$G$1,0))</f>
        <v>20.584999999999997</v>
      </c>
      <c r="O646" s="5">
        <f>N646*E646</f>
        <v>41.169999999999995</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IF(_xlfn.XLOOKUP(orders!C647,customers!$A$1:$A$1001,customers!$C$1:$C$1001,,0)=0,"No Email",_xlfn.XLOOKUP(orders!C647,customers!$A$1:$A$1001,customers!$C$1:$C$1001,,0))</f>
        <v>dohx@redcross.org</v>
      </c>
      <c r="H647" s="2" t="str">
        <f>_xlfn.XLOOKUP(C647,customers!$A$1:$A$1001,customers!$G$1:$G$1001,,0)</f>
        <v>United States</v>
      </c>
      <c r="I647" t="str">
        <f>INDEX(products!$A$1:$G$49,MATCH(orders!$D647,products!$A$1:$A$49,0),MATCH(orders!I$1,products!$A$1:$G$1,0))</f>
        <v>Ara</v>
      </c>
      <c r="J647" t="str">
        <f t="shared" si="20"/>
        <v>Arabica</v>
      </c>
      <c r="K647" t="str">
        <f>INDEX(products!$A$1:$G$49,MATCH(orders!$D647,products!$A$1:$A$49,0),MATCH(orders!K$1,products!$A$1:$G$1,0))</f>
        <v>D</v>
      </c>
      <c r="L647" t="str">
        <f t="shared" si="21"/>
        <v>Dark</v>
      </c>
      <c r="M647" s="4">
        <f>INDEX(products!$A$1:$G$49,MATCH(orders!$D647,products!$A$1:$A$49,0),MATCH(orders!M$1,products!$A$1:$G$1,0))</f>
        <v>2.5</v>
      </c>
      <c r="N647" s="5">
        <f>INDEX(products!$A$1:$G$49,MATCH(orders!$D647,products!$A$1:$A$49,0),MATCH(orders!N$1,products!$A$1:$G$1,0))</f>
        <v>22.884999999999998</v>
      </c>
      <c r="O647" s="5">
        <f>N647*E647</f>
        <v>68.655000000000001</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IF(_xlfn.XLOOKUP(orders!C648,customers!$A$1:$A$1001,customers!$C$1:$C$1001,,0)=0,"No Email",_xlfn.XLOOKUP(orders!C648,customers!$A$1:$A$1001,customers!$C$1:$C$1001,,0))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 t="shared" si="20"/>
        <v>Arabica</v>
      </c>
      <c r="K648" t="str">
        <f>INDEX(products!$A$1:$G$49,MATCH(orders!$D648,products!$A$1:$A$49,0),MATCH(orders!K$1,products!$A$1:$G$1,0))</f>
        <v>D</v>
      </c>
      <c r="L648" t="str">
        <f t="shared" si="21"/>
        <v>Dark</v>
      </c>
      <c r="M648" s="4">
        <f>INDEX(products!$A$1:$G$49,MATCH(orders!$D648,products!$A$1:$A$49,0),MATCH(orders!M$1,products!$A$1:$G$1,0))</f>
        <v>1</v>
      </c>
      <c r="N648" s="5">
        <f>INDEX(products!$A$1:$G$49,MATCH(orders!$D648,products!$A$1:$A$49,0),MATCH(orders!N$1,products!$A$1:$G$1,0))</f>
        <v>9.9499999999999993</v>
      </c>
      <c r="O648" s="5">
        <f>N648*E648</f>
        <v>9.9499999999999993</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IF(_xlfn.XLOOKUP(orders!C649,customers!$A$1:$A$1001,customers!$C$1:$C$1001,,0)=0,"No Email",_xlfn.XLOOKUP(orders!C649,customers!$A$1:$A$1001,customers!$C$1:$C$1001,,0))</f>
        <v>achillhz@epa.gov</v>
      </c>
      <c r="H649" s="2" t="str">
        <f>_xlfn.XLOOKUP(C649,customers!$A$1:$A$1001,customers!$G$1:$G$1001,,0)</f>
        <v>United Kingdom</v>
      </c>
      <c r="I649" t="str">
        <f>INDEX(products!$A$1:$G$49,MATCH(orders!$D649,products!$A$1:$A$49,0),MATCH(orders!I$1,products!$A$1:$G$1,0))</f>
        <v>Lib</v>
      </c>
      <c r="J649" t="str">
        <f t="shared" si="20"/>
        <v>Liberica</v>
      </c>
      <c r="K649" t="str">
        <f>INDEX(products!$A$1:$G$49,MATCH(orders!$D649,products!$A$1:$A$49,0),MATCH(orders!K$1,products!$A$1:$G$1,0))</f>
        <v>L</v>
      </c>
      <c r="L649" t="str">
        <f t="shared" si="21"/>
        <v>Light</v>
      </c>
      <c r="M649" s="4">
        <f>INDEX(products!$A$1:$G$49,MATCH(orders!$D649,products!$A$1:$A$49,0),MATCH(orders!M$1,products!$A$1:$G$1,0))</f>
        <v>0.5</v>
      </c>
      <c r="N649" s="5">
        <f>INDEX(products!$A$1:$G$49,MATCH(orders!$D649,products!$A$1:$A$49,0),MATCH(orders!N$1,products!$A$1:$G$1,0))</f>
        <v>9.51</v>
      </c>
      <c r="O649" s="5">
        <f>N649*E649</f>
        <v>28.53</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IF(_xlfn.XLOOKUP(orders!C650,customers!$A$1:$A$1001,customers!$C$1:$C$1001,,0)=0,"No Email",_xlfn.XLOOKUP(orders!C650,customers!$A$1:$A$1001,customers!$C$1:$C$1001,,0))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 t="shared" si="20"/>
        <v>Robusta</v>
      </c>
      <c r="K650" t="str">
        <f>INDEX(products!$A$1:$G$49,MATCH(orders!$D650,products!$A$1:$A$49,0),MATCH(orders!K$1,products!$A$1:$G$1,0))</f>
        <v>D</v>
      </c>
      <c r="L650" t="str">
        <f t="shared" si="21"/>
        <v>Dark</v>
      </c>
      <c r="M650" s="4">
        <f>INDEX(products!$A$1:$G$49,MATCH(orders!$D650,products!$A$1:$A$49,0),MATCH(orders!M$1,products!$A$1:$G$1,0))</f>
        <v>0.2</v>
      </c>
      <c r="N650" s="5">
        <f>INDEX(products!$A$1:$G$49,MATCH(orders!$D650,products!$A$1:$A$49,0),MATCH(orders!N$1,products!$A$1:$G$1,0))</f>
        <v>2.6849999999999996</v>
      </c>
      <c r="O650" s="5">
        <f>N650*E650</f>
        <v>16.11</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IF(_xlfn.XLOOKUP(orders!C651,customers!$A$1:$A$1001,customers!$C$1:$C$1001,,0)=0,"No Email",_xlfn.XLOOKUP(orders!C651,customers!$A$1:$A$1001,customers!$C$1:$C$1001,,0))</f>
        <v>cdenysi1@is.gd</v>
      </c>
      <c r="H651" s="2" t="str">
        <f>_xlfn.XLOOKUP(C651,customers!$A$1:$A$1001,customers!$G$1:$G$1001,,0)</f>
        <v>United Kingdom</v>
      </c>
      <c r="I651" t="str">
        <f>INDEX(products!$A$1:$G$49,MATCH(orders!$D651,products!$A$1:$A$49,0),MATCH(orders!I$1,products!$A$1:$G$1,0))</f>
        <v>Lib</v>
      </c>
      <c r="J651" t="str">
        <f t="shared" si="20"/>
        <v>Liberica</v>
      </c>
      <c r="K651" t="str">
        <f>INDEX(products!$A$1:$G$49,MATCH(orders!$D651,products!$A$1:$A$49,0),MATCH(orders!K$1,products!$A$1:$G$1,0))</f>
        <v>L</v>
      </c>
      <c r="L651" t="str">
        <f t="shared" si="21"/>
        <v>Light</v>
      </c>
      <c r="M651" s="4">
        <f>INDEX(products!$A$1:$G$49,MATCH(orders!$D651,products!$A$1:$A$49,0),MATCH(orders!M$1,products!$A$1:$G$1,0))</f>
        <v>1</v>
      </c>
      <c r="N651" s="5">
        <f>INDEX(products!$A$1:$G$49,MATCH(orders!$D651,products!$A$1:$A$49,0),MATCH(orders!N$1,products!$A$1:$G$1,0))</f>
        <v>15.85</v>
      </c>
      <c r="O651" s="5">
        <f>N651*E651</f>
        <v>95.1</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IF(_xlfn.XLOOKUP(orders!C652,customers!$A$1:$A$1001,customers!$C$1:$C$1001,,0)=0,"No Email",_xlfn.XLOOKUP(orders!C652,customers!$A$1:$A$1001,customers!$C$1:$C$1001,,0))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 t="shared" si="20"/>
        <v>Robusta</v>
      </c>
      <c r="K652" t="str">
        <f>INDEX(products!$A$1:$G$49,MATCH(orders!$D652,products!$A$1:$A$49,0),MATCH(orders!K$1,products!$A$1:$G$1,0))</f>
        <v>D</v>
      </c>
      <c r="L652" t="str">
        <f t="shared" si="21"/>
        <v>Dark</v>
      </c>
      <c r="M652" s="4">
        <f>INDEX(products!$A$1:$G$49,MATCH(orders!$D652,products!$A$1:$A$49,0),MATCH(orders!M$1,products!$A$1:$G$1,0))</f>
        <v>0.5</v>
      </c>
      <c r="N652" s="5">
        <f>INDEX(products!$A$1:$G$49,MATCH(orders!$D652,products!$A$1:$A$49,0),MATCH(orders!N$1,products!$A$1:$G$1,0))</f>
        <v>5.3699999999999992</v>
      </c>
      <c r="O652" s="5">
        <f>N652*E652</f>
        <v>5.3699999999999992</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IF(_xlfn.XLOOKUP(orders!C653,customers!$A$1:$A$1001,customers!$C$1:$C$1001,,0)=0,"No Email",_xlfn.XLOOKUP(orders!C653,customers!$A$1:$A$1001,customers!$C$1:$C$1001,,0))</f>
        <v>No Email</v>
      </c>
      <c r="H653" s="2" t="str">
        <f>_xlfn.XLOOKUP(C653,customers!$A$1:$A$1001,customers!$G$1:$G$1001,,0)</f>
        <v>United States</v>
      </c>
      <c r="I653" t="str">
        <f>INDEX(products!$A$1:$G$49,MATCH(orders!$D653,products!$A$1:$A$49,0),MATCH(orders!I$1,products!$A$1:$G$1,0))</f>
        <v>Rob</v>
      </c>
      <c r="J653" t="str">
        <f t="shared" si="20"/>
        <v>Robusta</v>
      </c>
      <c r="K653" t="str">
        <f>INDEX(products!$A$1:$G$49,MATCH(orders!$D653,products!$A$1:$A$49,0),MATCH(orders!K$1,products!$A$1:$G$1,0))</f>
        <v>L</v>
      </c>
      <c r="L653" t="str">
        <f t="shared" si="21"/>
        <v>Light</v>
      </c>
      <c r="M653" s="4">
        <f>INDEX(products!$A$1:$G$49,MATCH(orders!$D653,products!$A$1:$A$49,0),MATCH(orders!M$1,products!$A$1:$G$1,0))</f>
        <v>1</v>
      </c>
      <c r="N653" s="5">
        <f>INDEX(products!$A$1:$G$49,MATCH(orders!$D653,products!$A$1:$A$49,0),MATCH(orders!N$1,products!$A$1:$G$1,0))</f>
        <v>11.95</v>
      </c>
      <c r="O653" s="5">
        <f>N653*E653</f>
        <v>47.8</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IF(_xlfn.XLOOKUP(orders!C654,customers!$A$1:$A$1001,customers!$C$1:$C$1001,,0)=0,"No Email",_xlfn.XLOOKUP(orders!C654,customers!$A$1:$A$1001,customers!$C$1:$C$1001,,0))</f>
        <v>rzywickii4@ifeng.com</v>
      </c>
      <c r="H654" s="2" t="str">
        <f>_xlfn.XLOOKUP(C654,customers!$A$1:$A$1001,customers!$G$1:$G$1001,,0)</f>
        <v>Ireland</v>
      </c>
      <c r="I654" t="str">
        <f>INDEX(products!$A$1:$G$49,MATCH(orders!$D654,products!$A$1:$A$49,0),MATCH(orders!I$1,products!$A$1:$G$1,0))</f>
        <v>Lib</v>
      </c>
      <c r="J654" t="str">
        <f t="shared" si="20"/>
        <v>Liberica</v>
      </c>
      <c r="K654" t="str">
        <f>INDEX(products!$A$1:$G$49,MATCH(orders!$D654,products!$A$1:$A$49,0),MATCH(orders!K$1,products!$A$1:$G$1,0))</f>
        <v>L</v>
      </c>
      <c r="L654" t="str">
        <f t="shared" si="21"/>
        <v>Light</v>
      </c>
      <c r="M654" s="4">
        <f>INDEX(products!$A$1:$G$49,MATCH(orders!$D654,products!$A$1:$A$49,0),MATCH(orders!M$1,products!$A$1:$G$1,0))</f>
        <v>1</v>
      </c>
      <c r="N654" s="5">
        <f>INDEX(products!$A$1:$G$49,MATCH(orders!$D654,products!$A$1:$A$49,0),MATCH(orders!N$1,products!$A$1:$G$1,0))</f>
        <v>15.85</v>
      </c>
      <c r="O654" s="5">
        <f>N654*E654</f>
        <v>63.4</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IF(_xlfn.XLOOKUP(orders!C655,customers!$A$1:$A$1001,customers!$C$1:$C$1001,,0)=0,"No Email",_xlfn.XLOOKUP(orders!C655,customers!$A$1:$A$1001,customers!$C$1:$C$1001,,0))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 t="shared" si="20"/>
        <v>Arabica</v>
      </c>
      <c r="K655" t="str">
        <f>INDEX(products!$A$1:$G$49,MATCH(orders!$D655,products!$A$1:$A$49,0),MATCH(orders!K$1,products!$A$1:$G$1,0))</f>
        <v>M</v>
      </c>
      <c r="L655" t="str">
        <f t="shared" si="21"/>
        <v>Medium</v>
      </c>
      <c r="M655" s="4">
        <f>INDEX(products!$A$1:$G$49,MATCH(orders!$D655,products!$A$1:$A$49,0),MATCH(orders!M$1,products!$A$1:$G$1,0))</f>
        <v>2.5</v>
      </c>
      <c r="N655" s="5">
        <f>INDEX(products!$A$1:$G$49,MATCH(orders!$D655,products!$A$1:$A$49,0),MATCH(orders!N$1,products!$A$1:$G$1,0))</f>
        <v>25.874999999999996</v>
      </c>
      <c r="O655" s="5">
        <f>N655*E655</f>
        <v>103.49999999999999</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IF(_xlfn.XLOOKUP(orders!C656,customers!$A$1:$A$1001,customers!$C$1:$C$1001,,0)=0,"No Email",_xlfn.XLOOKUP(orders!C656,customers!$A$1:$A$1001,customers!$C$1:$C$1001,,0))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 t="shared" si="20"/>
        <v>Arabica</v>
      </c>
      <c r="K656" t="str">
        <f>INDEX(products!$A$1:$G$49,MATCH(orders!$D656,products!$A$1:$A$49,0),MATCH(orders!K$1,products!$A$1:$G$1,0))</f>
        <v>D</v>
      </c>
      <c r="L656" t="str">
        <f t="shared" si="21"/>
        <v>Dark</v>
      </c>
      <c r="M656" s="4">
        <f>INDEX(products!$A$1:$G$49,MATCH(orders!$D656,products!$A$1:$A$49,0),MATCH(orders!M$1,products!$A$1:$G$1,0))</f>
        <v>2.5</v>
      </c>
      <c r="N656" s="5">
        <f>INDEX(products!$A$1:$G$49,MATCH(orders!$D656,products!$A$1:$A$49,0),MATCH(orders!N$1,products!$A$1:$G$1,0))</f>
        <v>22.884999999999998</v>
      </c>
      <c r="O656" s="5">
        <f>N656*E656</f>
        <v>68.655000000000001</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IF(_xlfn.XLOOKUP(orders!C657,customers!$A$1:$A$1001,customers!$C$1:$C$1001,,0)=0,"No Email",_xlfn.XLOOKUP(orders!C657,customers!$A$1:$A$1001,customers!$C$1:$C$1001,,0))</f>
        <v>mmcparlandi7@w3.org</v>
      </c>
      <c r="H657" s="2" t="str">
        <f>_xlfn.XLOOKUP(C657,customers!$A$1:$A$1001,customers!$G$1:$G$1001,,0)</f>
        <v>United States</v>
      </c>
      <c r="I657" t="str">
        <f>INDEX(products!$A$1:$G$49,MATCH(orders!$D657,products!$A$1:$A$49,0),MATCH(orders!I$1,products!$A$1:$G$1,0))</f>
        <v>Rob</v>
      </c>
      <c r="J657" t="str">
        <f t="shared" si="20"/>
        <v>Robusta</v>
      </c>
      <c r="K657" t="str">
        <f>INDEX(products!$A$1:$G$49,MATCH(orders!$D657,products!$A$1:$A$49,0),MATCH(orders!K$1,products!$A$1:$G$1,0))</f>
        <v>M</v>
      </c>
      <c r="L657" t="str">
        <f t="shared" si="21"/>
        <v>Medium</v>
      </c>
      <c r="M657" s="4">
        <f>INDEX(products!$A$1:$G$49,MATCH(orders!$D657,products!$A$1:$A$49,0),MATCH(orders!M$1,products!$A$1:$G$1,0))</f>
        <v>2.5</v>
      </c>
      <c r="N657" s="5">
        <f>INDEX(products!$A$1:$G$49,MATCH(orders!$D657,products!$A$1:$A$49,0),MATCH(orders!N$1,products!$A$1:$G$1,0))</f>
        <v>22.884999999999998</v>
      </c>
      <c r="O657" s="5">
        <f>N657*E657</f>
        <v>45.769999999999996</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IF(_xlfn.XLOOKUP(orders!C658,customers!$A$1:$A$1001,customers!$C$1:$C$1001,,0)=0,"No Email",_xlfn.XLOOKUP(orders!C658,customers!$A$1:$A$1001,customers!$C$1:$C$1001,,0))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 t="shared" si="20"/>
        <v>Liberica</v>
      </c>
      <c r="K658" t="str">
        <f>INDEX(products!$A$1:$G$49,MATCH(orders!$D658,products!$A$1:$A$49,0),MATCH(orders!K$1,products!$A$1:$G$1,0))</f>
        <v>D</v>
      </c>
      <c r="L658" t="str">
        <f t="shared" si="21"/>
        <v>Dark</v>
      </c>
      <c r="M658" s="4">
        <f>INDEX(products!$A$1:$G$49,MATCH(orders!$D658,products!$A$1:$A$49,0),MATCH(orders!M$1,products!$A$1:$G$1,0))</f>
        <v>1</v>
      </c>
      <c r="N658" s="5">
        <f>INDEX(products!$A$1:$G$49,MATCH(orders!$D658,products!$A$1:$A$49,0),MATCH(orders!N$1,products!$A$1:$G$1,0))</f>
        <v>12.95</v>
      </c>
      <c r="O658" s="5">
        <f>N658*E658</f>
        <v>51.8</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IF(_xlfn.XLOOKUP(orders!C659,customers!$A$1:$A$1001,customers!$C$1:$C$1001,,0)=0,"No Email",_xlfn.XLOOKUP(orders!C659,customers!$A$1:$A$1001,customers!$C$1:$C$1001,,0))</f>
        <v>wplacei9@wsj.com</v>
      </c>
      <c r="H659" s="2" t="str">
        <f>_xlfn.XLOOKUP(C659,customers!$A$1:$A$1001,customers!$G$1:$G$1001,,0)</f>
        <v>United States</v>
      </c>
      <c r="I659" t="str">
        <f>INDEX(products!$A$1:$G$49,MATCH(orders!$D659,products!$A$1:$A$49,0),MATCH(orders!I$1,products!$A$1:$G$1,0))</f>
        <v>Ara</v>
      </c>
      <c r="J659" t="str">
        <f t="shared" si="20"/>
        <v>Arabica</v>
      </c>
      <c r="K659" t="str">
        <f>INDEX(products!$A$1:$G$49,MATCH(orders!$D659,products!$A$1:$A$49,0),MATCH(orders!K$1,products!$A$1:$G$1,0))</f>
        <v>M</v>
      </c>
      <c r="L659" t="str">
        <f t="shared" si="21"/>
        <v>Medium</v>
      </c>
      <c r="M659" s="4">
        <f>INDEX(products!$A$1:$G$49,MATCH(orders!$D659,products!$A$1:$A$49,0),MATCH(orders!M$1,products!$A$1:$G$1,0))</f>
        <v>0.5</v>
      </c>
      <c r="N659" s="5">
        <f>INDEX(products!$A$1:$G$49,MATCH(orders!$D659,products!$A$1:$A$49,0),MATCH(orders!N$1,products!$A$1:$G$1,0))</f>
        <v>6.75</v>
      </c>
      <c r="O659" s="5">
        <f>N659*E659</f>
        <v>13.5</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IF(_xlfn.XLOOKUP(orders!C660,customers!$A$1:$A$1001,customers!$C$1:$C$1001,,0)=0,"No Email",_xlfn.XLOOKUP(orders!C660,customers!$A$1:$A$1001,customers!$C$1:$C$1001,,0))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 t="shared" si="20"/>
        <v>Excelsa</v>
      </c>
      <c r="K660" t="str">
        <f>INDEX(products!$A$1:$G$49,MATCH(orders!$D660,products!$A$1:$A$49,0),MATCH(orders!K$1,products!$A$1:$G$1,0))</f>
        <v>M</v>
      </c>
      <c r="L660" t="str">
        <f t="shared" si="21"/>
        <v>Medium</v>
      </c>
      <c r="M660" s="4">
        <f>INDEX(products!$A$1:$G$49,MATCH(orders!$D660,products!$A$1:$A$49,0),MATCH(orders!M$1,products!$A$1:$G$1,0))</f>
        <v>0.5</v>
      </c>
      <c r="N660" s="5">
        <f>INDEX(products!$A$1:$G$49,MATCH(orders!$D660,products!$A$1:$A$49,0),MATCH(orders!N$1,products!$A$1:$G$1,0))</f>
        <v>8.25</v>
      </c>
      <c r="O660" s="5">
        <f>N660*E660</f>
        <v>24.75</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IF(_xlfn.XLOOKUP(orders!C661,customers!$A$1:$A$1001,customers!$C$1:$C$1001,,0)=0,"No Email",_xlfn.XLOOKUP(orders!C661,customers!$A$1:$A$1001,customers!$C$1:$C$1001,,0))</f>
        <v>dgadsdenib@google.com.hk</v>
      </c>
      <c r="H661" s="2" t="str">
        <f>_xlfn.XLOOKUP(C661,customers!$A$1:$A$1001,customers!$G$1:$G$1001,,0)</f>
        <v>Ireland</v>
      </c>
      <c r="I661" t="str">
        <f>INDEX(products!$A$1:$G$49,MATCH(orders!$D661,products!$A$1:$A$49,0),MATCH(orders!I$1,products!$A$1:$G$1,0))</f>
        <v>Ara</v>
      </c>
      <c r="J661" t="str">
        <f t="shared" si="20"/>
        <v>Arabica</v>
      </c>
      <c r="K661" t="str">
        <f>INDEX(products!$A$1:$G$49,MATCH(orders!$D661,products!$A$1:$A$49,0),MATCH(orders!K$1,products!$A$1:$G$1,0))</f>
        <v>D</v>
      </c>
      <c r="L661" t="str">
        <f t="shared" si="21"/>
        <v>Dark</v>
      </c>
      <c r="M661" s="4">
        <f>INDEX(products!$A$1:$G$49,MATCH(orders!$D661,products!$A$1:$A$49,0),MATCH(orders!M$1,products!$A$1:$G$1,0))</f>
        <v>2.5</v>
      </c>
      <c r="N661" s="5">
        <f>INDEX(products!$A$1:$G$49,MATCH(orders!$D661,products!$A$1:$A$49,0),MATCH(orders!N$1,products!$A$1:$G$1,0))</f>
        <v>22.884999999999998</v>
      </c>
      <c r="O661" s="5">
        <f>N661*E661</f>
        <v>45.769999999999996</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IF(_xlfn.XLOOKUP(orders!C662,customers!$A$1:$A$1001,customers!$C$1:$C$1001,,0)=0,"No Email",_xlfn.XLOOKUP(orders!C662,customers!$A$1:$A$1001,customers!$C$1:$C$1001,,0))</f>
        <v>vwakelinic@unesco.org</v>
      </c>
      <c r="H662" s="2" t="str">
        <f>_xlfn.XLOOKUP(C662,customers!$A$1:$A$1001,customers!$G$1:$G$1001,,0)</f>
        <v>United States</v>
      </c>
      <c r="I662" t="str">
        <f>INDEX(products!$A$1:$G$49,MATCH(orders!$D662,products!$A$1:$A$49,0),MATCH(orders!I$1,products!$A$1:$G$1,0))</f>
        <v>Exc</v>
      </c>
      <c r="J662" t="str">
        <f t="shared" si="20"/>
        <v>Excelsa</v>
      </c>
      <c r="K662" t="str">
        <f>INDEX(products!$A$1:$G$49,MATCH(orders!$D662,products!$A$1:$A$49,0),MATCH(orders!K$1,products!$A$1:$G$1,0))</f>
        <v>L</v>
      </c>
      <c r="L662" t="str">
        <f t="shared" si="21"/>
        <v>Light</v>
      </c>
      <c r="M662" s="4">
        <f>INDEX(products!$A$1:$G$49,MATCH(orders!$D662,products!$A$1:$A$49,0),MATCH(orders!M$1,products!$A$1:$G$1,0))</f>
        <v>0.5</v>
      </c>
      <c r="N662" s="5">
        <f>INDEX(products!$A$1:$G$49,MATCH(orders!$D662,products!$A$1:$A$49,0),MATCH(orders!N$1,products!$A$1:$G$1,0))</f>
        <v>8.91</v>
      </c>
      <c r="O662" s="5">
        <f>N662*E662</f>
        <v>53.46</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IF(_xlfn.XLOOKUP(orders!C663,customers!$A$1:$A$1001,customers!$C$1:$C$1001,,0)=0,"No Email",_xlfn.XLOOKUP(orders!C663,customers!$A$1:$A$1001,customers!$C$1:$C$1001,,0))</f>
        <v>acampsallid@zimbio.com</v>
      </c>
      <c r="H663" s="2" t="str">
        <f>_xlfn.XLOOKUP(C663,customers!$A$1:$A$1001,customers!$G$1:$G$1001,,0)</f>
        <v>United States</v>
      </c>
      <c r="I663" t="str">
        <f>INDEX(products!$A$1:$G$49,MATCH(orders!$D663,products!$A$1:$A$49,0),MATCH(orders!I$1,products!$A$1:$G$1,0))</f>
        <v>Ara</v>
      </c>
      <c r="J663" t="str">
        <f t="shared" si="20"/>
        <v>Arabica</v>
      </c>
      <c r="K663" t="str">
        <f>INDEX(products!$A$1:$G$49,MATCH(orders!$D663,products!$A$1:$A$49,0),MATCH(orders!K$1,products!$A$1:$G$1,0))</f>
        <v>M</v>
      </c>
      <c r="L663" t="str">
        <f t="shared" si="21"/>
        <v>Medium</v>
      </c>
      <c r="M663" s="4">
        <f>INDEX(products!$A$1:$G$49,MATCH(orders!$D663,products!$A$1:$A$49,0),MATCH(orders!M$1,products!$A$1:$G$1,0))</f>
        <v>0.2</v>
      </c>
      <c r="N663" s="5">
        <f>INDEX(products!$A$1:$G$49,MATCH(orders!$D663,products!$A$1:$A$49,0),MATCH(orders!N$1,products!$A$1:$G$1,0))</f>
        <v>3.375</v>
      </c>
      <c r="O663" s="5">
        <f>N663*E663</f>
        <v>20.25</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IF(_xlfn.XLOOKUP(orders!C664,customers!$A$1:$A$1001,customers!$C$1:$C$1001,,0)=0,"No Email",_xlfn.XLOOKUP(orders!C664,customers!$A$1:$A$1001,customers!$C$1:$C$1001,,0))</f>
        <v>smosebyie@stanford.edu</v>
      </c>
      <c r="H664" s="2" t="str">
        <f>_xlfn.XLOOKUP(C664,customers!$A$1:$A$1001,customers!$G$1:$G$1001,,0)</f>
        <v>United States</v>
      </c>
      <c r="I664" t="str">
        <f>INDEX(products!$A$1:$G$49,MATCH(orders!$D664,products!$A$1:$A$49,0),MATCH(orders!I$1,products!$A$1:$G$1,0))</f>
        <v>Lib</v>
      </c>
      <c r="J664" t="str">
        <f t="shared" si="20"/>
        <v>Liberica</v>
      </c>
      <c r="K664" t="str">
        <f>INDEX(products!$A$1:$G$49,MATCH(orders!$D664,products!$A$1:$A$49,0),MATCH(orders!K$1,products!$A$1:$G$1,0))</f>
        <v>D</v>
      </c>
      <c r="L664" t="str">
        <f t="shared" si="21"/>
        <v>Dark</v>
      </c>
      <c r="M664" s="4">
        <f>INDEX(products!$A$1:$G$49,MATCH(orders!$D664,products!$A$1:$A$49,0),MATCH(orders!M$1,products!$A$1:$G$1,0))</f>
        <v>2.5</v>
      </c>
      <c r="N664" s="5">
        <f>INDEX(products!$A$1:$G$49,MATCH(orders!$D664,products!$A$1:$A$49,0),MATCH(orders!N$1,products!$A$1:$G$1,0))</f>
        <v>29.784999999999997</v>
      </c>
      <c r="O664" s="5">
        <f>N664*E664</f>
        <v>148.92499999999998</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IF(_xlfn.XLOOKUP(orders!C665,customers!$A$1:$A$1001,customers!$C$1:$C$1001,,0)=0,"No Email",_xlfn.XLOOKUP(orders!C665,customers!$A$1:$A$1001,customers!$C$1:$C$1001,,0))</f>
        <v>cwassif@prweb.com</v>
      </c>
      <c r="H665" s="2" t="str">
        <f>_xlfn.XLOOKUP(C665,customers!$A$1:$A$1001,customers!$G$1:$G$1001,,0)</f>
        <v>United States</v>
      </c>
      <c r="I665" t="str">
        <f>INDEX(products!$A$1:$G$49,MATCH(orders!$D665,products!$A$1:$A$49,0),MATCH(orders!I$1,products!$A$1:$G$1,0))</f>
        <v>Ara</v>
      </c>
      <c r="J665" t="str">
        <f t="shared" si="20"/>
        <v>Arabica</v>
      </c>
      <c r="K665" t="str">
        <f>INDEX(products!$A$1:$G$49,MATCH(orders!$D665,products!$A$1:$A$49,0),MATCH(orders!K$1,products!$A$1:$G$1,0))</f>
        <v>M</v>
      </c>
      <c r="L665" t="str">
        <f t="shared" si="21"/>
        <v>Medium</v>
      </c>
      <c r="M665" s="4">
        <f>INDEX(products!$A$1:$G$49,MATCH(orders!$D665,products!$A$1:$A$49,0),MATCH(orders!M$1,products!$A$1:$G$1,0))</f>
        <v>1</v>
      </c>
      <c r="N665" s="5">
        <f>INDEX(products!$A$1:$G$49,MATCH(orders!$D665,products!$A$1:$A$49,0),MATCH(orders!N$1,products!$A$1:$G$1,0))</f>
        <v>11.25</v>
      </c>
      <c r="O665" s="5">
        <f>N665*E665</f>
        <v>67.5</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IF(_xlfn.XLOOKUP(orders!C666,customers!$A$1:$A$1001,customers!$C$1:$C$1001,,0)=0,"No Email",_xlfn.XLOOKUP(orders!C666,customers!$A$1:$A$1001,customers!$C$1:$C$1001,,0))</f>
        <v>isjostromig@pbs.org</v>
      </c>
      <c r="H666" s="2" t="str">
        <f>_xlfn.XLOOKUP(C666,customers!$A$1:$A$1001,customers!$G$1:$G$1001,,0)</f>
        <v>United States</v>
      </c>
      <c r="I666" t="str">
        <f>INDEX(products!$A$1:$G$49,MATCH(orders!$D666,products!$A$1:$A$49,0),MATCH(orders!I$1,products!$A$1:$G$1,0))</f>
        <v>Exc</v>
      </c>
      <c r="J666" t="str">
        <f t="shared" si="20"/>
        <v>Excelsa</v>
      </c>
      <c r="K666" t="str">
        <f>INDEX(products!$A$1:$G$49,MATCH(orders!$D666,products!$A$1:$A$49,0),MATCH(orders!K$1,products!$A$1:$G$1,0))</f>
        <v>D</v>
      </c>
      <c r="L666" t="str">
        <f t="shared" si="21"/>
        <v>Dark</v>
      </c>
      <c r="M666" s="4">
        <f>INDEX(products!$A$1:$G$49,MATCH(orders!$D666,products!$A$1:$A$49,0),MATCH(orders!M$1,products!$A$1:$G$1,0))</f>
        <v>1</v>
      </c>
      <c r="N666" s="5">
        <f>INDEX(products!$A$1:$G$49,MATCH(orders!$D666,products!$A$1:$A$49,0),MATCH(orders!N$1,products!$A$1:$G$1,0))</f>
        <v>12.15</v>
      </c>
      <c r="O666" s="5">
        <f>N666*E666</f>
        <v>72.900000000000006</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IF(_xlfn.XLOOKUP(orders!C667,customers!$A$1:$A$1001,customers!$C$1:$C$1001,,0)=0,"No Email",_xlfn.XLOOKUP(orders!C667,customers!$A$1:$A$1001,customers!$C$1:$C$1001,,0))</f>
        <v>isjostromig@pbs.org</v>
      </c>
      <c r="H667" s="2" t="str">
        <f>_xlfn.XLOOKUP(C667,customers!$A$1:$A$1001,customers!$G$1:$G$1001,,0)</f>
        <v>United States</v>
      </c>
      <c r="I667" t="str">
        <f>INDEX(products!$A$1:$G$49,MATCH(orders!$D667,products!$A$1:$A$49,0),MATCH(orders!I$1,products!$A$1:$G$1,0))</f>
        <v>Lib</v>
      </c>
      <c r="J667" t="str">
        <f t="shared" si="20"/>
        <v>Liberica</v>
      </c>
      <c r="K667" t="str">
        <f>INDEX(products!$A$1:$G$49,MATCH(orders!$D667,products!$A$1:$A$49,0),MATCH(orders!K$1,products!$A$1:$G$1,0))</f>
        <v>D</v>
      </c>
      <c r="L667" t="str">
        <f t="shared" si="21"/>
        <v>Dark</v>
      </c>
      <c r="M667" s="4">
        <f>INDEX(products!$A$1:$G$49,MATCH(orders!$D667,products!$A$1:$A$49,0),MATCH(orders!M$1,products!$A$1:$G$1,0))</f>
        <v>0.2</v>
      </c>
      <c r="N667" s="5">
        <f>INDEX(products!$A$1:$G$49,MATCH(orders!$D667,products!$A$1:$A$49,0),MATCH(orders!N$1,products!$A$1:$G$1,0))</f>
        <v>3.8849999999999998</v>
      </c>
      <c r="O667" s="5">
        <f>N667*E667</f>
        <v>7.77</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IF(_xlfn.XLOOKUP(orders!C668,customers!$A$1:$A$1001,customers!$C$1:$C$1001,,0)=0,"No Email",_xlfn.XLOOKUP(orders!C668,customers!$A$1:$A$1001,customers!$C$1:$C$1001,,0))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 t="shared" si="20"/>
        <v>Arabica</v>
      </c>
      <c r="K668" t="str">
        <f>INDEX(products!$A$1:$G$49,MATCH(orders!$D668,products!$A$1:$A$49,0),MATCH(orders!K$1,products!$A$1:$G$1,0))</f>
        <v>D</v>
      </c>
      <c r="L668" t="str">
        <f t="shared" si="21"/>
        <v>Dark</v>
      </c>
      <c r="M668" s="4">
        <f>INDEX(products!$A$1:$G$49,MATCH(orders!$D668,products!$A$1:$A$49,0),MATCH(orders!M$1,products!$A$1:$G$1,0))</f>
        <v>2.5</v>
      </c>
      <c r="N668" s="5">
        <f>INDEX(products!$A$1:$G$49,MATCH(orders!$D668,products!$A$1:$A$49,0),MATCH(orders!N$1,products!$A$1:$G$1,0))</f>
        <v>22.884999999999998</v>
      </c>
      <c r="O668" s="5">
        <f>N668*E668</f>
        <v>91.539999999999992</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IF(_xlfn.XLOOKUP(orders!C669,customers!$A$1:$A$1001,customers!$C$1:$C$1001,,0)=0,"No Email",_xlfn.XLOOKUP(orders!C669,customers!$A$1:$A$1001,customers!$C$1:$C$1001,,0))</f>
        <v>nrudlandij@blogs.com</v>
      </c>
      <c r="H669" s="2" t="str">
        <f>_xlfn.XLOOKUP(C669,customers!$A$1:$A$1001,customers!$G$1:$G$1001,,0)</f>
        <v>Ireland</v>
      </c>
      <c r="I669" t="str">
        <f>INDEX(products!$A$1:$G$49,MATCH(orders!$D669,products!$A$1:$A$49,0),MATCH(orders!I$1,products!$A$1:$G$1,0))</f>
        <v>Ara</v>
      </c>
      <c r="J669" t="str">
        <f t="shared" si="20"/>
        <v>Arabica</v>
      </c>
      <c r="K669" t="str">
        <f>INDEX(products!$A$1:$G$49,MATCH(orders!$D669,products!$A$1:$A$49,0),MATCH(orders!K$1,products!$A$1:$G$1,0))</f>
        <v>D</v>
      </c>
      <c r="L669" t="str">
        <f t="shared" si="21"/>
        <v>Dark</v>
      </c>
      <c r="M669" s="4">
        <f>INDEX(products!$A$1:$G$49,MATCH(orders!$D669,products!$A$1:$A$49,0),MATCH(orders!M$1,products!$A$1:$G$1,0))</f>
        <v>1</v>
      </c>
      <c r="N669" s="5">
        <f>INDEX(products!$A$1:$G$49,MATCH(orders!$D669,products!$A$1:$A$49,0),MATCH(orders!N$1,products!$A$1:$G$1,0))</f>
        <v>9.9499999999999993</v>
      </c>
      <c r="O669" s="5">
        <f>N669*E669</f>
        <v>59.699999999999996</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IF(_xlfn.XLOOKUP(orders!C670,customers!$A$1:$A$1001,customers!$C$1:$C$1001,,0)=0,"No Email",_xlfn.XLOOKUP(orders!C670,customers!$A$1:$A$1001,customers!$C$1:$C$1001,,0))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 t="shared" si="20"/>
        <v>Robusta</v>
      </c>
      <c r="K670" t="str">
        <f>INDEX(products!$A$1:$G$49,MATCH(orders!$D670,products!$A$1:$A$49,0),MATCH(orders!K$1,products!$A$1:$G$1,0))</f>
        <v>L</v>
      </c>
      <c r="L670" t="str">
        <f t="shared" si="21"/>
        <v>Light</v>
      </c>
      <c r="M670" s="4">
        <f>INDEX(products!$A$1:$G$49,MATCH(orders!$D670,products!$A$1:$A$49,0),MATCH(orders!M$1,products!$A$1:$G$1,0))</f>
        <v>2.5</v>
      </c>
      <c r="N670" s="5">
        <f>INDEX(products!$A$1:$G$49,MATCH(orders!$D670,products!$A$1:$A$49,0),MATCH(orders!N$1,products!$A$1:$G$1,0))</f>
        <v>27.484999999999996</v>
      </c>
      <c r="O670" s="5">
        <f>N670*E670</f>
        <v>137.42499999999998</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IF(_xlfn.XLOOKUP(orders!C671,customers!$A$1:$A$1001,customers!$C$1:$C$1001,,0)=0,"No Email",_xlfn.XLOOKUP(orders!C671,customers!$A$1:$A$1001,customers!$C$1:$C$1001,,0))</f>
        <v>ftourryil@google.de</v>
      </c>
      <c r="H671" s="2" t="str">
        <f>_xlfn.XLOOKUP(C671,customers!$A$1:$A$1001,customers!$G$1:$G$1001,,0)</f>
        <v>United States</v>
      </c>
      <c r="I671" t="str">
        <f>INDEX(products!$A$1:$G$49,MATCH(orders!$D671,products!$A$1:$A$49,0),MATCH(orders!I$1,products!$A$1:$G$1,0))</f>
        <v>Lib</v>
      </c>
      <c r="J671" t="str">
        <f t="shared" si="20"/>
        <v>Liberica</v>
      </c>
      <c r="K671" t="str">
        <f>INDEX(products!$A$1:$G$49,MATCH(orders!$D671,products!$A$1:$A$49,0),MATCH(orders!K$1,products!$A$1:$G$1,0))</f>
        <v>M</v>
      </c>
      <c r="L671" t="str">
        <f t="shared" si="21"/>
        <v>Medium</v>
      </c>
      <c r="M671" s="4">
        <f>INDEX(products!$A$1:$G$49,MATCH(orders!$D671,products!$A$1:$A$49,0),MATCH(orders!M$1,products!$A$1:$G$1,0))</f>
        <v>2.5</v>
      </c>
      <c r="N671" s="5">
        <f>INDEX(products!$A$1:$G$49,MATCH(orders!$D671,products!$A$1:$A$49,0),MATCH(orders!N$1,products!$A$1:$G$1,0))</f>
        <v>33.464999999999996</v>
      </c>
      <c r="O671" s="5">
        <f>N671*E671</f>
        <v>66.929999999999993</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IF(_xlfn.XLOOKUP(orders!C672,customers!$A$1:$A$1001,customers!$C$1:$C$1001,,0)=0,"No Email",_xlfn.XLOOKUP(orders!C672,customers!$A$1:$A$1001,customers!$C$1:$C$1001,,0))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 t="shared" si="20"/>
        <v>Liberica</v>
      </c>
      <c r="K672" t="str">
        <f>INDEX(products!$A$1:$G$49,MATCH(orders!$D672,products!$A$1:$A$49,0),MATCH(orders!K$1,products!$A$1:$G$1,0))</f>
        <v>M</v>
      </c>
      <c r="L672" t="str">
        <f t="shared" si="21"/>
        <v>Medium</v>
      </c>
      <c r="M672" s="4">
        <f>INDEX(products!$A$1:$G$49,MATCH(orders!$D672,products!$A$1:$A$49,0),MATCH(orders!M$1,products!$A$1:$G$1,0))</f>
        <v>0.2</v>
      </c>
      <c r="N672" s="5">
        <f>INDEX(products!$A$1:$G$49,MATCH(orders!$D672,products!$A$1:$A$49,0),MATCH(orders!N$1,products!$A$1:$G$1,0))</f>
        <v>4.3650000000000002</v>
      </c>
      <c r="O672" s="5">
        <f>N672*E672</f>
        <v>13.095000000000001</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IF(_xlfn.XLOOKUP(orders!C673,customers!$A$1:$A$1001,customers!$C$1:$C$1001,,0)=0,"No Email",_xlfn.XLOOKUP(orders!C673,customers!$A$1:$A$1001,customers!$C$1:$C$1001,,0))</f>
        <v>gheindrickin@usda.gov</v>
      </c>
      <c r="H673" s="2" t="str">
        <f>_xlfn.XLOOKUP(C673,customers!$A$1:$A$1001,customers!$G$1:$G$1001,,0)</f>
        <v>United States</v>
      </c>
      <c r="I673" t="str">
        <f>INDEX(products!$A$1:$G$49,MATCH(orders!$D673,products!$A$1:$A$49,0),MATCH(orders!I$1,products!$A$1:$G$1,0))</f>
        <v>Rob</v>
      </c>
      <c r="J673" t="str">
        <f t="shared" si="20"/>
        <v>Robusta</v>
      </c>
      <c r="K673" t="str">
        <f>INDEX(products!$A$1:$G$49,MATCH(orders!$D673,products!$A$1:$A$49,0),MATCH(orders!K$1,products!$A$1:$G$1,0))</f>
        <v>L</v>
      </c>
      <c r="L673" t="str">
        <f t="shared" si="21"/>
        <v>Light</v>
      </c>
      <c r="M673" s="4">
        <f>INDEX(products!$A$1:$G$49,MATCH(orders!$D673,products!$A$1:$A$49,0),MATCH(orders!M$1,products!$A$1:$G$1,0))</f>
        <v>1</v>
      </c>
      <c r="N673" s="5">
        <f>INDEX(products!$A$1:$G$49,MATCH(orders!$D673,products!$A$1:$A$49,0),MATCH(orders!N$1,products!$A$1:$G$1,0))</f>
        <v>11.95</v>
      </c>
      <c r="O673" s="5">
        <f>N673*E673</f>
        <v>59.75</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IF(_xlfn.XLOOKUP(orders!C674,customers!$A$1:$A$1001,customers!$C$1:$C$1001,,0)=0,"No Email",_xlfn.XLOOKUP(orders!C674,customers!$A$1:$A$1001,customers!$C$1:$C$1001,,0))</f>
        <v>limasonio@discuz.net</v>
      </c>
      <c r="H674" s="2" t="str">
        <f>_xlfn.XLOOKUP(C674,customers!$A$1:$A$1001,customers!$G$1:$G$1001,,0)</f>
        <v>United States</v>
      </c>
      <c r="I674" t="str">
        <f>INDEX(products!$A$1:$G$49,MATCH(orders!$D674,products!$A$1:$A$49,0),MATCH(orders!I$1,products!$A$1:$G$1,0))</f>
        <v>Lib</v>
      </c>
      <c r="J674" t="str">
        <f t="shared" si="20"/>
        <v>Liberica</v>
      </c>
      <c r="K674" t="str">
        <f>INDEX(products!$A$1:$G$49,MATCH(orders!$D674,products!$A$1:$A$49,0),MATCH(orders!K$1,products!$A$1:$G$1,0))</f>
        <v>M</v>
      </c>
      <c r="L674" t="str">
        <f t="shared" si="21"/>
        <v>Medium</v>
      </c>
      <c r="M674" s="4">
        <f>INDEX(products!$A$1:$G$49,MATCH(orders!$D674,products!$A$1:$A$49,0),MATCH(orders!M$1,products!$A$1:$G$1,0))</f>
        <v>0.5</v>
      </c>
      <c r="N674" s="5">
        <f>INDEX(products!$A$1:$G$49,MATCH(orders!$D674,products!$A$1:$A$49,0),MATCH(orders!N$1,products!$A$1:$G$1,0))</f>
        <v>8.73</v>
      </c>
      <c r="O674" s="5">
        <f>N674*E674</f>
        <v>43.650000000000006</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IF(_xlfn.XLOOKUP(orders!C675,customers!$A$1:$A$1001,customers!$C$1:$C$1001,,0)=0,"No Email",_xlfn.XLOOKUP(orders!C675,customers!$A$1:$A$1001,customers!$C$1:$C$1001,,0))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 t="shared" si="20"/>
        <v>Excelsa</v>
      </c>
      <c r="K675" t="str">
        <f>INDEX(products!$A$1:$G$49,MATCH(orders!$D675,products!$A$1:$A$49,0),MATCH(orders!K$1,products!$A$1:$G$1,0))</f>
        <v>M</v>
      </c>
      <c r="L675" t="str">
        <f t="shared" si="21"/>
        <v>Medium</v>
      </c>
      <c r="M675" s="4">
        <f>INDEX(products!$A$1:$G$49,MATCH(orders!$D675,products!$A$1:$A$49,0),MATCH(orders!M$1,products!$A$1:$G$1,0))</f>
        <v>1</v>
      </c>
      <c r="N675" s="5">
        <f>INDEX(products!$A$1:$G$49,MATCH(orders!$D675,products!$A$1:$A$49,0),MATCH(orders!N$1,products!$A$1:$G$1,0))</f>
        <v>13.75</v>
      </c>
      <c r="O675" s="5">
        <f>N675*E675</f>
        <v>82.5</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IF(_xlfn.XLOOKUP(orders!C676,customers!$A$1:$A$1001,customers!$C$1:$C$1001,,0)=0,"No Email",_xlfn.XLOOKUP(orders!C676,customers!$A$1:$A$1001,customers!$C$1:$C$1001,,0))</f>
        <v>hlarvoriq@last.fm</v>
      </c>
      <c r="H676" s="2" t="str">
        <f>_xlfn.XLOOKUP(C676,customers!$A$1:$A$1001,customers!$G$1:$G$1001,,0)</f>
        <v>United States</v>
      </c>
      <c r="I676" t="str">
        <f>INDEX(products!$A$1:$G$49,MATCH(orders!$D676,products!$A$1:$A$49,0),MATCH(orders!I$1,products!$A$1:$G$1,0))</f>
        <v>Ara</v>
      </c>
      <c r="J676" t="str">
        <f t="shared" si="20"/>
        <v>Arabica</v>
      </c>
      <c r="K676" t="str">
        <f>INDEX(products!$A$1:$G$49,MATCH(orders!$D676,products!$A$1:$A$49,0),MATCH(orders!K$1,products!$A$1:$G$1,0))</f>
        <v>L</v>
      </c>
      <c r="L676" t="str">
        <f t="shared" si="21"/>
        <v>Light</v>
      </c>
      <c r="M676" s="4">
        <f>INDEX(products!$A$1:$G$49,MATCH(orders!$D676,products!$A$1:$A$49,0),MATCH(orders!M$1,products!$A$1:$G$1,0))</f>
        <v>2.5</v>
      </c>
      <c r="N676" s="5">
        <f>INDEX(products!$A$1:$G$49,MATCH(orders!$D676,products!$A$1:$A$49,0),MATCH(orders!N$1,products!$A$1:$G$1,0))</f>
        <v>29.784999999999997</v>
      </c>
      <c r="O676" s="5">
        <f>N676*E676</f>
        <v>178.70999999999998</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IF(_xlfn.XLOOKUP(orders!C677,customers!$A$1:$A$1001,customers!$C$1:$C$1001,,0)=0,"No Email",_xlfn.XLOOKUP(orders!C677,customers!$A$1:$A$1001,customers!$C$1:$C$1001,,0))</f>
        <v>No Email</v>
      </c>
      <c r="H677" s="2" t="str">
        <f>_xlfn.XLOOKUP(C677,customers!$A$1:$A$1001,customers!$G$1:$G$1001,,0)</f>
        <v>United States</v>
      </c>
      <c r="I677" t="str">
        <f>INDEX(products!$A$1:$G$49,MATCH(orders!$D677,products!$A$1:$A$49,0),MATCH(orders!I$1,products!$A$1:$G$1,0))</f>
        <v>Lib</v>
      </c>
      <c r="J677" t="str">
        <f t="shared" si="20"/>
        <v>Liberica</v>
      </c>
      <c r="K677" t="str">
        <f>INDEX(products!$A$1:$G$49,MATCH(orders!$D677,products!$A$1:$A$49,0),MATCH(orders!K$1,products!$A$1:$G$1,0))</f>
        <v>D</v>
      </c>
      <c r="L677" t="str">
        <f t="shared" si="21"/>
        <v>Dark</v>
      </c>
      <c r="M677" s="4">
        <f>INDEX(products!$A$1:$G$49,MATCH(orders!$D677,products!$A$1:$A$49,0),MATCH(orders!M$1,products!$A$1:$G$1,0))</f>
        <v>2.5</v>
      </c>
      <c r="N677" s="5">
        <f>INDEX(products!$A$1:$G$49,MATCH(orders!$D677,products!$A$1:$A$49,0),MATCH(orders!N$1,products!$A$1:$G$1,0))</f>
        <v>29.784999999999997</v>
      </c>
      <c r="O677" s="5">
        <f>N677*E677</f>
        <v>119.13999999999999</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IF(_xlfn.XLOOKUP(orders!C678,customers!$A$1:$A$1001,customers!$C$1:$C$1001,,0)=0,"No Email",_xlfn.XLOOKUP(orders!C678,customers!$A$1:$A$1001,customers!$C$1:$C$1001,,0))</f>
        <v>No Email</v>
      </c>
      <c r="H678" s="2" t="str">
        <f>_xlfn.XLOOKUP(C678,customers!$A$1:$A$1001,customers!$G$1:$G$1001,,0)</f>
        <v>United States</v>
      </c>
      <c r="I678" t="str">
        <f>INDEX(products!$A$1:$G$49,MATCH(orders!$D678,products!$A$1:$A$49,0),MATCH(orders!I$1,products!$A$1:$G$1,0))</f>
        <v>Lib</v>
      </c>
      <c r="J678" t="str">
        <f t="shared" si="20"/>
        <v>Liberica</v>
      </c>
      <c r="K678" t="str">
        <f>INDEX(products!$A$1:$G$49,MATCH(orders!$D678,products!$A$1:$A$49,0),MATCH(orders!K$1,products!$A$1:$G$1,0))</f>
        <v>L</v>
      </c>
      <c r="L678" t="str">
        <f t="shared" si="21"/>
        <v>Light</v>
      </c>
      <c r="M678" s="4">
        <f>INDEX(products!$A$1:$G$49,MATCH(orders!$D678,products!$A$1:$A$49,0),MATCH(orders!M$1,products!$A$1:$G$1,0))</f>
        <v>0.5</v>
      </c>
      <c r="N678" s="5">
        <f>INDEX(products!$A$1:$G$49,MATCH(orders!$D678,products!$A$1:$A$49,0),MATCH(orders!N$1,products!$A$1:$G$1,0))</f>
        <v>9.51</v>
      </c>
      <c r="O678" s="5">
        <f>N678*E678</f>
        <v>47.55</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IF(_xlfn.XLOOKUP(orders!C679,customers!$A$1:$A$1001,customers!$C$1:$C$1001,,0)=0,"No Email",_xlfn.XLOOKUP(orders!C679,customers!$A$1:$A$1001,customers!$C$1:$C$1001,,0))</f>
        <v>cpenwardenit@mlb.com</v>
      </c>
      <c r="H679" s="2" t="str">
        <f>_xlfn.XLOOKUP(C679,customers!$A$1:$A$1001,customers!$G$1:$G$1001,,0)</f>
        <v>Ireland</v>
      </c>
      <c r="I679" t="str">
        <f>INDEX(products!$A$1:$G$49,MATCH(orders!$D679,products!$A$1:$A$49,0),MATCH(orders!I$1,products!$A$1:$G$1,0))</f>
        <v>Lib</v>
      </c>
      <c r="J679" t="str">
        <f t="shared" si="20"/>
        <v>Liberica</v>
      </c>
      <c r="K679" t="str">
        <f>INDEX(products!$A$1:$G$49,MATCH(orders!$D679,products!$A$1:$A$49,0),MATCH(orders!K$1,products!$A$1:$G$1,0))</f>
        <v>M</v>
      </c>
      <c r="L679" t="str">
        <f t="shared" si="21"/>
        <v>Medium</v>
      </c>
      <c r="M679" s="4">
        <f>INDEX(products!$A$1:$G$49,MATCH(orders!$D679,products!$A$1:$A$49,0),MATCH(orders!M$1,products!$A$1:$G$1,0))</f>
        <v>0.5</v>
      </c>
      <c r="N679" s="5">
        <f>INDEX(products!$A$1:$G$49,MATCH(orders!$D679,products!$A$1:$A$49,0),MATCH(orders!N$1,products!$A$1:$G$1,0))</f>
        <v>8.73</v>
      </c>
      <c r="O679" s="5">
        <f>N679*E679</f>
        <v>43.650000000000006</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IF(_xlfn.XLOOKUP(orders!C680,customers!$A$1:$A$1001,customers!$C$1:$C$1001,,0)=0,"No Email",_xlfn.XLOOKUP(orders!C680,customers!$A$1:$A$1001,customers!$C$1:$C$1001,,0))</f>
        <v>mmiddisiu@dmoz.org</v>
      </c>
      <c r="H680" s="2" t="str">
        <f>_xlfn.XLOOKUP(C680,customers!$A$1:$A$1001,customers!$G$1:$G$1001,,0)</f>
        <v>United States</v>
      </c>
      <c r="I680" t="str">
        <f>INDEX(products!$A$1:$G$49,MATCH(orders!$D680,products!$A$1:$A$49,0),MATCH(orders!I$1,products!$A$1:$G$1,0))</f>
        <v>Ara</v>
      </c>
      <c r="J680" t="str">
        <f t="shared" si="20"/>
        <v>Arabica</v>
      </c>
      <c r="K680" t="str">
        <f>INDEX(products!$A$1:$G$49,MATCH(orders!$D680,products!$A$1:$A$49,0),MATCH(orders!K$1,products!$A$1:$G$1,0))</f>
        <v>L</v>
      </c>
      <c r="L680" t="str">
        <f t="shared" si="21"/>
        <v>Light</v>
      </c>
      <c r="M680" s="4">
        <f>INDEX(products!$A$1:$G$49,MATCH(orders!$D680,products!$A$1:$A$49,0),MATCH(orders!M$1,products!$A$1:$G$1,0))</f>
        <v>2.5</v>
      </c>
      <c r="N680" s="5">
        <f>INDEX(products!$A$1:$G$49,MATCH(orders!$D680,products!$A$1:$A$49,0),MATCH(orders!N$1,products!$A$1:$G$1,0))</f>
        <v>29.784999999999997</v>
      </c>
      <c r="O680" s="5">
        <f>N680*E680</f>
        <v>178.70999999999998</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IF(_xlfn.XLOOKUP(orders!C681,customers!$A$1:$A$1001,customers!$C$1:$C$1001,,0)=0,"No Email",_xlfn.XLOOKUP(orders!C681,customers!$A$1:$A$1001,customers!$C$1:$C$1001,,0))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 t="shared" si="20"/>
        <v>Robusta</v>
      </c>
      <c r="K681" t="str">
        <f>INDEX(products!$A$1:$G$49,MATCH(orders!$D681,products!$A$1:$A$49,0),MATCH(orders!K$1,products!$A$1:$G$1,0))</f>
        <v>L</v>
      </c>
      <c r="L681" t="str">
        <f t="shared" si="21"/>
        <v>Light</v>
      </c>
      <c r="M681" s="4">
        <f>INDEX(products!$A$1:$G$49,MATCH(orders!$D681,products!$A$1:$A$49,0),MATCH(orders!M$1,products!$A$1:$G$1,0))</f>
        <v>2.5</v>
      </c>
      <c r="N681" s="5">
        <f>INDEX(products!$A$1:$G$49,MATCH(orders!$D681,products!$A$1:$A$49,0),MATCH(orders!N$1,products!$A$1:$G$1,0))</f>
        <v>27.484999999999996</v>
      </c>
      <c r="O681" s="5">
        <f>N681*E681</f>
        <v>27.484999999999996</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IF(_xlfn.XLOOKUP(orders!C682,customers!$A$1:$A$1001,customers!$C$1:$C$1001,,0)=0,"No Email",_xlfn.XLOOKUP(orders!C682,customers!$A$1:$A$1001,customers!$C$1:$C$1001,,0))</f>
        <v>agoldieiw@goo.gl</v>
      </c>
      <c r="H682" s="2" t="str">
        <f>_xlfn.XLOOKUP(C682,customers!$A$1:$A$1001,customers!$G$1:$G$1001,,0)</f>
        <v>United States</v>
      </c>
      <c r="I682" t="str">
        <f>INDEX(products!$A$1:$G$49,MATCH(orders!$D682,products!$A$1:$A$49,0),MATCH(orders!I$1,products!$A$1:$G$1,0))</f>
        <v>Ara</v>
      </c>
      <c r="J682" t="str">
        <f t="shared" si="20"/>
        <v>Arabica</v>
      </c>
      <c r="K682" t="str">
        <f>INDEX(products!$A$1:$G$49,MATCH(orders!$D682,products!$A$1:$A$49,0),MATCH(orders!K$1,products!$A$1:$G$1,0))</f>
        <v>M</v>
      </c>
      <c r="L682" t="str">
        <f t="shared" si="21"/>
        <v>Medium</v>
      </c>
      <c r="M682" s="4">
        <f>INDEX(products!$A$1:$G$49,MATCH(orders!$D682,products!$A$1:$A$49,0),MATCH(orders!M$1,products!$A$1:$G$1,0))</f>
        <v>1</v>
      </c>
      <c r="N682" s="5">
        <f>INDEX(products!$A$1:$G$49,MATCH(orders!$D682,products!$A$1:$A$49,0),MATCH(orders!N$1,products!$A$1:$G$1,0))</f>
        <v>11.25</v>
      </c>
      <c r="O682" s="5">
        <f>N682*E682</f>
        <v>56.25</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IF(_xlfn.XLOOKUP(orders!C683,customers!$A$1:$A$1001,customers!$C$1:$C$1001,,0)=0,"No Email",_xlfn.XLOOKUP(orders!C683,customers!$A$1:$A$1001,customers!$C$1:$C$1001,,0))</f>
        <v>nayrisix@t-online.de</v>
      </c>
      <c r="H683" s="2" t="str">
        <f>_xlfn.XLOOKUP(C683,customers!$A$1:$A$1001,customers!$G$1:$G$1001,,0)</f>
        <v>United Kingdom</v>
      </c>
      <c r="I683" t="str">
        <f>INDEX(products!$A$1:$G$49,MATCH(orders!$D683,products!$A$1:$A$49,0),MATCH(orders!I$1,products!$A$1:$G$1,0))</f>
        <v>Lib</v>
      </c>
      <c r="J683" t="str">
        <f t="shared" si="20"/>
        <v>Liberica</v>
      </c>
      <c r="K683" t="str">
        <f>INDEX(products!$A$1:$G$49,MATCH(orders!$D683,products!$A$1:$A$49,0),MATCH(orders!K$1,products!$A$1:$G$1,0))</f>
        <v>L</v>
      </c>
      <c r="L683" t="str">
        <f t="shared" si="21"/>
        <v>Light</v>
      </c>
      <c r="M683" s="4">
        <f>INDEX(products!$A$1:$G$49,MATCH(orders!$D683,products!$A$1:$A$49,0),MATCH(orders!M$1,products!$A$1:$G$1,0))</f>
        <v>0.2</v>
      </c>
      <c r="N683" s="5">
        <f>INDEX(products!$A$1:$G$49,MATCH(orders!$D683,products!$A$1:$A$49,0),MATCH(orders!N$1,products!$A$1:$G$1,0))</f>
        <v>4.7549999999999999</v>
      </c>
      <c r="O683" s="5">
        <f>N683*E683</f>
        <v>9.51</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IF(_xlfn.XLOOKUP(orders!C684,customers!$A$1:$A$1001,customers!$C$1:$C$1001,,0)=0,"No Email",_xlfn.XLOOKUP(orders!C684,customers!$A$1:$A$1001,customers!$C$1:$C$1001,,0))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 t="shared" si="20"/>
        <v>Excelsa</v>
      </c>
      <c r="K684" t="str">
        <f>INDEX(products!$A$1:$G$49,MATCH(orders!$D684,products!$A$1:$A$49,0),MATCH(orders!K$1,products!$A$1:$G$1,0))</f>
        <v>M</v>
      </c>
      <c r="L684" t="str">
        <f t="shared" si="21"/>
        <v>Medium</v>
      </c>
      <c r="M684" s="4">
        <f>INDEX(products!$A$1:$G$49,MATCH(orders!$D684,products!$A$1:$A$49,0),MATCH(orders!M$1,products!$A$1:$G$1,0))</f>
        <v>0.2</v>
      </c>
      <c r="N684" s="5">
        <f>INDEX(products!$A$1:$G$49,MATCH(orders!$D684,products!$A$1:$A$49,0),MATCH(orders!N$1,products!$A$1:$G$1,0))</f>
        <v>4.125</v>
      </c>
      <c r="O684" s="5">
        <f>N684*E684</f>
        <v>8.25</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IF(_xlfn.XLOOKUP(orders!C685,customers!$A$1:$A$1001,customers!$C$1:$C$1001,,0)=0,"No Email",_xlfn.XLOOKUP(orders!C685,customers!$A$1:$A$1001,customers!$C$1:$C$1001,,0))</f>
        <v>tjacobovitziz@cbc.ca</v>
      </c>
      <c r="H685" s="2" t="str">
        <f>_xlfn.XLOOKUP(C685,customers!$A$1:$A$1001,customers!$G$1:$G$1001,,0)</f>
        <v>United States</v>
      </c>
      <c r="I685" t="str">
        <f>INDEX(products!$A$1:$G$49,MATCH(orders!$D685,products!$A$1:$A$49,0),MATCH(orders!I$1,products!$A$1:$G$1,0))</f>
        <v>Lib</v>
      </c>
      <c r="J685" t="str">
        <f t="shared" si="20"/>
        <v>Liberica</v>
      </c>
      <c r="K685" t="str">
        <f>INDEX(products!$A$1:$G$49,MATCH(orders!$D685,products!$A$1:$A$49,0),MATCH(orders!K$1,products!$A$1:$G$1,0))</f>
        <v>D</v>
      </c>
      <c r="L685" t="str">
        <f t="shared" si="21"/>
        <v>Dark</v>
      </c>
      <c r="M685" s="4">
        <f>INDEX(products!$A$1:$G$49,MATCH(orders!$D685,products!$A$1:$A$49,0),MATCH(orders!M$1,products!$A$1:$G$1,0))</f>
        <v>0.5</v>
      </c>
      <c r="N685" s="5">
        <f>INDEX(products!$A$1:$G$49,MATCH(orders!$D685,products!$A$1:$A$49,0),MATCH(orders!N$1,products!$A$1:$G$1,0))</f>
        <v>7.77</v>
      </c>
      <c r="O685" s="5">
        <f>N685*E685</f>
        <v>46.62</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IF(_xlfn.XLOOKUP(orders!C686,customers!$A$1:$A$1001,customers!$C$1:$C$1001,,0)=0,"No Email",_xlfn.XLOOKUP(orders!C686,customers!$A$1:$A$1001,customers!$C$1:$C$1001,,0))</f>
        <v>No Email</v>
      </c>
      <c r="H686" s="2" t="str">
        <f>_xlfn.XLOOKUP(C686,customers!$A$1:$A$1001,customers!$G$1:$G$1001,,0)</f>
        <v>United States</v>
      </c>
      <c r="I686" t="str">
        <f>INDEX(products!$A$1:$G$49,MATCH(orders!$D686,products!$A$1:$A$49,0),MATCH(orders!I$1,products!$A$1:$G$1,0))</f>
        <v>Rob</v>
      </c>
      <c r="J686" t="str">
        <f t="shared" si="20"/>
        <v>Robusta</v>
      </c>
      <c r="K686" t="str">
        <f>INDEX(products!$A$1:$G$49,MATCH(orders!$D686,products!$A$1:$A$49,0),MATCH(orders!K$1,products!$A$1:$G$1,0))</f>
        <v>L</v>
      </c>
      <c r="L686" t="str">
        <f t="shared" si="21"/>
        <v>Light</v>
      </c>
      <c r="M686" s="4">
        <f>INDEX(products!$A$1:$G$49,MATCH(orders!$D686,products!$A$1:$A$49,0),MATCH(orders!M$1,products!$A$1:$G$1,0))</f>
        <v>1</v>
      </c>
      <c r="N686" s="5">
        <f>INDEX(products!$A$1:$G$49,MATCH(orders!$D686,products!$A$1:$A$49,0),MATCH(orders!N$1,products!$A$1:$G$1,0))</f>
        <v>11.95</v>
      </c>
      <c r="O686" s="5">
        <f>N686*E686</f>
        <v>71.699999999999989</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IF(_xlfn.XLOOKUP(orders!C687,customers!$A$1:$A$1001,customers!$C$1:$C$1001,,0)=0,"No Email",_xlfn.XLOOKUP(orders!C687,customers!$A$1:$A$1001,customers!$C$1:$C$1001,,0))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 t="shared" si="20"/>
        <v>Liberica</v>
      </c>
      <c r="K687" t="str">
        <f>INDEX(products!$A$1:$G$49,MATCH(orders!$D687,products!$A$1:$A$49,0),MATCH(orders!K$1,products!$A$1:$G$1,0))</f>
        <v>L</v>
      </c>
      <c r="L687" t="str">
        <f t="shared" si="21"/>
        <v>Light</v>
      </c>
      <c r="M687" s="4">
        <f>INDEX(products!$A$1:$G$49,MATCH(orders!$D687,products!$A$1:$A$49,0),MATCH(orders!M$1,products!$A$1:$G$1,0))</f>
        <v>2.5</v>
      </c>
      <c r="N687" s="5">
        <f>INDEX(products!$A$1:$G$49,MATCH(orders!$D687,products!$A$1:$A$49,0),MATCH(orders!N$1,products!$A$1:$G$1,0))</f>
        <v>36.454999999999998</v>
      </c>
      <c r="O687" s="5">
        <f>N687*E687</f>
        <v>72.91</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IF(_xlfn.XLOOKUP(orders!C688,customers!$A$1:$A$1001,customers!$C$1:$C$1001,,0)=0,"No Email",_xlfn.XLOOKUP(orders!C688,customers!$A$1:$A$1001,customers!$C$1:$C$1001,,0))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 t="shared" si="20"/>
        <v>Robusta</v>
      </c>
      <c r="K688" t="str">
        <f>INDEX(products!$A$1:$G$49,MATCH(orders!$D688,products!$A$1:$A$49,0),MATCH(orders!K$1,products!$A$1:$G$1,0))</f>
        <v>D</v>
      </c>
      <c r="L688" t="str">
        <f t="shared" si="21"/>
        <v>Dark</v>
      </c>
      <c r="M688" s="4">
        <f>INDEX(products!$A$1:$G$49,MATCH(orders!$D688,products!$A$1:$A$49,0),MATCH(orders!M$1,products!$A$1:$G$1,0))</f>
        <v>0.2</v>
      </c>
      <c r="N688" s="5">
        <f>INDEX(products!$A$1:$G$49,MATCH(orders!$D688,products!$A$1:$A$49,0),MATCH(orders!N$1,products!$A$1:$G$1,0))</f>
        <v>2.6849999999999996</v>
      </c>
      <c r="O688" s="5">
        <f>N688*E688</f>
        <v>8.0549999999999997</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IF(_xlfn.XLOOKUP(orders!C689,customers!$A$1:$A$1001,customers!$C$1:$C$1001,,0)=0,"No Email",_xlfn.XLOOKUP(orders!C689,customers!$A$1:$A$1001,customers!$C$1:$C$1001,,0))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 t="shared" si="20"/>
        <v>Excelsa</v>
      </c>
      <c r="K689" t="str">
        <f>INDEX(products!$A$1:$G$49,MATCH(orders!$D689,products!$A$1:$A$49,0),MATCH(orders!K$1,products!$A$1:$G$1,0))</f>
        <v>M</v>
      </c>
      <c r="L689" t="str">
        <f t="shared" si="21"/>
        <v>Medium</v>
      </c>
      <c r="M689" s="4">
        <f>INDEX(products!$A$1:$G$49,MATCH(orders!$D689,products!$A$1:$A$49,0),MATCH(orders!M$1,products!$A$1:$G$1,0))</f>
        <v>0.5</v>
      </c>
      <c r="N689" s="5">
        <f>INDEX(products!$A$1:$G$49,MATCH(orders!$D689,products!$A$1:$A$49,0),MATCH(orders!N$1,products!$A$1:$G$1,0))</f>
        <v>8.25</v>
      </c>
      <c r="O689" s="5">
        <f>N689*E689</f>
        <v>16.5</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IF(_xlfn.XLOOKUP(orders!C690,customers!$A$1:$A$1001,customers!$C$1:$C$1001,,0)=0,"No Email",_xlfn.XLOOKUP(orders!C690,customers!$A$1:$A$1001,customers!$C$1:$C$1001,,0))</f>
        <v>kgrinstedj4@google.com.br</v>
      </c>
      <c r="H690" s="2" t="str">
        <f>_xlfn.XLOOKUP(C690,customers!$A$1:$A$1001,customers!$G$1:$G$1001,,0)</f>
        <v>Ireland</v>
      </c>
      <c r="I690" t="str">
        <f>INDEX(products!$A$1:$G$49,MATCH(orders!$D690,products!$A$1:$A$49,0),MATCH(orders!I$1,products!$A$1:$G$1,0))</f>
        <v>Ara</v>
      </c>
      <c r="J690" t="str">
        <f t="shared" si="20"/>
        <v>Arabica</v>
      </c>
      <c r="K690" t="str">
        <f>INDEX(products!$A$1:$G$49,MATCH(orders!$D690,products!$A$1:$A$49,0),MATCH(orders!K$1,products!$A$1:$G$1,0))</f>
        <v>L</v>
      </c>
      <c r="L690" t="str">
        <f t="shared" si="21"/>
        <v>Light</v>
      </c>
      <c r="M690" s="4">
        <f>INDEX(products!$A$1:$G$49,MATCH(orders!$D690,products!$A$1:$A$49,0),MATCH(orders!M$1,products!$A$1:$G$1,0))</f>
        <v>1</v>
      </c>
      <c r="N690" s="5">
        <f>INDEX(products!$A$1:$G$49,MATCH(orders!$D690,products!$A$1:$A$49,0),MATCH(orders!N$1,products!$A$1:$G$1,0))</f>
        <v>12.95</v>
      </c>
      <c r="O690" s="5">
        <f>N690*E690</f>
        <v>64.75</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IF(_xlfn.XLOOKUP(orders!C691,customers!$A$1:$A$1001,customers!$C$1:$C$1001,,0)=0,"No Email",_xlfn.XLOOKUP(orders!C691,customers!$A$1:$A$1001,customers!$C$1:$C$1001,,0))</f>
        <v>dskynerj5@hubpages.com</v>
      </c>
      <c r="H691" s="2" t="str">
        <f>_xlfn.XLOOKUP(C691,customers!$A$1:$A$1001,customers!$G$1:$G$1001,,0)</f>
        <v>United States</v>
      </c>
      <c r="I691" t="str">
        <f>INDEX(products!$A$1:$G$49,MATCH(orders!$D691,products!$A$1:$A$49,0),MATCH(orders!I$1,products!$A$1:$G$1,0))</f>
        <v>Ara</v>
      </c>
      <c r="J691" t="str">
        <f t="shared" si="20"/>
        <v>Arabica</v>
      </c>
      <c r="K691" t="str">
        <f>INDEX(products!$A$1:$G$49,MATCH(orders!$D691,products!$A$1:$A$49,0),MATCH(orders!K$1,products!$A$1:$G$1,0))</f>
        <v>M</v>
      </c>
      <c r="L691" t="str">
        <f t="shared" si="21"/>
        <v>Medium</v>
      </c>
      <c r="M691" s="4">
        <f>INDEX(products!$A$1:$G$49,MATCH(orders!$D691,products!$A$1:$A$49,0),MATCH(orders!M$1,products!$A$1:$G$1,0))</f>
        <v>0.5</v>
      </c>
      <c r="N691" s="5">
        <f>INDEX(products!$A$1:$G$49,MATCH(orders!$D691,products!$A$1:$A$49,0),MATCH(orders!N$1,products!$A$1:$G$1,0))</f>
        <v>6.75</v>
      </c>
      <c r="O691" s="5">
        <f>N691*E691</f>
        <v>33.75</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IF(_xlfn.XLOOKUP(orders!C692,customers!$A$1:$A$1001,customers!$C$1:$C$1001,,0)=0,"No Email",_xlfn.XLOOKUP(orders!C692,customers!$A$1:$A$1001,customers!$C$1:$C$1001,,0))</f>
        <v>No Email</v>
      </c>
      <c r="H692" s="2" t="str">
        <f>_xlfn.XLOOKUP(C692,customers!$A$1:$A$1001,customers!$G$1:$G$1001,,0)</f>
        <v>United States</v>
      </c>
      <c r="I692" t="str">
        <f>INDEX(products!$A$1:$G$49,MATCH(orders!$D692,products!$A$1:$A$49,0),MATCH(orders!I$1,products!$A$1:$G$1,0))</f>
        <v>Lib</v>
      </c>
      <c r="J692" t="str">
        <f t="shared" si="20"/>
        <v>Liberica</v>
      </c>
      <c r="K692" t="str">
        <f>INDEX(products!$A$1:$G$49,MATCH(orders!$D692,products!$A$1:$A$49,0),MATCH(orders!K$1,products!$A$1:$G$1,0))</f>
        <v>D</v>
      </c>
      <c r="L692" t="str">
        <f t="shared" si="21"/>
        <v>Dark</v>
      </c>
      <c r="M692" s="4">
        <f>INDEX(products!$A$1:$G$49,MATCH(orders!$D692,products!$A$1:$A$49,0),MATCH(orders!M$1,products!$A$1:$G$1,0))</f>
        <v>2.5</v>
      </c>
      <c r="N692" s="5">
        <f>INDEX(products!$A$1:$G$49,MATCH(orders!$D692,products!$A$1:$A$49,0),MATCH(orders!N$1,products!$A$1:$G$1,0))</f>
        <v>29.784999999999997</v>
      </c>
      <c r="O692" s="5">
        <f>N692*E692</f>
        <v>178.70999999999998</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IF(_xlfn.XLOOKUP(orders!C693,customers!$A$1:$A$1001,customers!$C$1:$C$1001,,0)=0,"No Email",_xlfn.XLOOKUP(orders!C693,customers!$A$1:$A$1001,customers!$C$1:$C$1001,,0))</f>
        <v>jdymokeje@prnewswire.com</v>
      </c>
      <c r="H693" s="2" t="str">
        <f>_xlfn.XLOOKUP(C693,customers!$A$1:$A$1001,customers!$G$1:$G$1001,,0)</f>
        <v>Ireland</v>
      </c>
      <c r="I693" t="str">
        <f>INDEX(products!$A$1:$G$49,MATCH(orders!$D693,products!$A$1:$A$49,0),MATCH(orders!I$1,products!$A$1:$G$1,0))</f>
        <v>Ara</v>
      </c>
      <c r="J693" t="str">
        <f t="shared" si="20"/>
        <v>Arabica</v>
      </c>
      <c r="K693" t="str">
        <f>INDEX(products!$A$1:$G$49,MATCH(orders!$D693,products!$A$1:$A$49,0),MATCH(orders!K$1,products!$A$1:$G$1,0))</f>
        <v>M</v>
      </c>
      <c r="L693" t="str">
        <f t="shared" si="21"/>
        <v>Medium</v>
      </c>
      <c r="M693" s="4">
        <f>INDEX(products!$A$1:$G$49,MATCH(orders!$D693,products!$A$1:$A$49,0),MATCH(orders!M$1,products!$A$1:$G$1,0))</f>
        <v>1</v>
      </c>
      <c r="N693" s="5">
        <f>INDEX(products!$A$1:$G$49,MATCH(orders!$D693,products!$A$1:$A$49,0),MATCH(orders!N$1,products!$A$1:$G$1,0))</f>
        <v>11.25</v>
      </c>
      <c r="O693" s="5">
        <f>N693*E693</f>
        <v>22.5</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IF(_xlfn.XLOOKUP(orders!C694,customers!$A$1:$A$1001,customers!$C$1:$C$1001,,0)=0,"No Email",_xlfn.XLOOKUP(orders!C694,customers!$A$1:$A$1001,customers!$C$1:$C$1001,,0))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 t="shared" si="20"/>
        <v>Liberica</v>
      </c>
      <c r="K694" t="str">
        <f>INDEX(products!$A$1:$G$49,MATCH(orders!$D694,products!$A$1:$A$49,0),MATCH(orders!K$1,products!$A$1:$G$1,0))</f>
        <v>D</v>
      </c>
      <c r="L694" t="str">
        <f t="shared" si="21"/>
        <v>Dark</v>
      </c>
      <c r="M694" s="4">
        <f>INDEX(products!$A$1:$G$49,MATCH(orders!$D694,products!$A$1:$A$49,0),MATCH(orders!M$1,products!$A$1:$G$1,0))</f>
        <v>1</v>
      </c>
      <c r="N694" s="5">
        <f>INDEX(products!$A$1:$G$49,MATCH(orders!$D694,products!$A$1:$A$49,0),MATCH(orders!N$1,products!$A$1:$G$1,0))</f>
        <v>12.95</v>
      </c>
      <c r="O694" s="5">
        <f>N694*E694</f>
        <v>12.95</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IF(_xlfn.XLOOKUP(orders!C695,customers!$A$1:$A$1001,customers!$C$1:$C$1001,,0)=0,"No Email",_xlfn.XLOOKUP(orders!C695,customers!$A$1:$A$1001,customers!$C$1:$C$1001,,0))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 t="shared" si="20"/>
        <v>Arabica</v>
      </c>
      <c r="K695" t="str">
        <f>INDEX(products!$A$1:$G$49,MATCH(orders!$D695,products!$A$1:$A$49,0),MATCH(orders!K$1,products!$A$1:$G$1,0))</f>
        <v>M</v>
      </c>
      <c r="L695" t="str">
        <f t="shared" si="21"/>
        <v>Medium</v>
      </c>
      <c r="M695" s="4">
        <f>INDEX(products!$A$1:$G$49,MATCH(orders!$D695,products!$A$1:$A$49,0),MATCH(orders!M$1,products!$A$1:$G$1,0))</f>
        <v>2.5</v>
      </c>
      <c r="N695" s="5">
        <f>INDEX(products!$A$1:$G$49,MATCH(orders!$D695,products!$A$1:$A$49,0),MATCH(orders!N$1,products!$A$1:$G$1,0))</f>
        <v>25.874999999999996</v>
      </c>
      <c r="O695" s="5">
        <f>N695*E695</f>
        <v>51.749999999999993</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IF(_xlfn.XLOOKUP(orders!C696,customers!$A$1:$A$1001,customers!$C$1:$C$1001,,0)=0,"No Email",_xlfn.XLOOKUP(orders!C696,customers!$A$1:$A$1001,customers!$C$1:$C$1001,,0))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 t="shared" si="20"/>
        <v>Excelsa</v>
      </c>
      <c r="K696" t="str">
        <f>INDEX(products!$A$1:$G$49,MATCH(orders!$D696,products!$A$1:$A$49,0),MATCH(orders!K$1,products!$A$1:$G$1,0))</f>
        <v>D</v>
      </c>
      <c r="L696" t="str">
        <f t="shared" si="21"/>
        <v>Dark</v>
      </c>
      <c r="M696" s="4">
        <f>INDEX(products!$A$1:$G$49,MATCH(orders!$D696,products!$A$1:$A$49,0),MATCH(orders!M$1,products!$A$1:$G$1,0))</f>
        <v>0.5</v>
      </c>
      <c r="N696" s="5">
        <f>INDEX(products!$A$1:$G$49,MATCH(orders!$D696,products!$A$1:$A$49,0),MATCH(orders!N$1,products!$A$1:$G$1,0))</f>
        <v>7.29</v>
      </c>
      <c r="O696" s="5">
        <f>N696*E696</f>
        <v>36.450000000000003</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IF(_xlfn.XLOOKUP(orders!C697,customers!$A$1:$A$1001,customers!$C$1:$C$1001,,0)=0,"No Email",_xlfn.XLOOKUP(orders!C697,customers!$A$1:$A$1001,customers!$C$1:$C$1001,,0))</f>
        <v>dcarojb@twitter.com</v>
      </c>
      <c r="H697" s="2" t="str">
        <f>_xlfn.XLOOKUP(C697,customers!$A$1:$A$1001,customers!$G$1:$G$1001,,0)</f>
        <v>United States</v>
      </c>
      <c r="I697" t="str">
        <f>INDEX(products!$A$1:$G$49,MATCH(orders!$D697,products!$A$1:$A$49,0),MATCH(orders!I$1,products!$A$1:$G$1,0))</f>
        <v>Lib</v>
      </c>
      <c r="J697" t="str">
        <f t="shared" si="20"/>
        <v>Liberica</v>
      </c>
      <c r="K697" t="str">
        <f>INDEX(products!$A$1:$G$49,MATCH(orders!$D697,products!$A$1:$A$49,0),MATCH(orders!K$1,products!$A$1:$G$1,0))</f>
        <v>L</v>
      </c>
      <c r="L697" t="str">
        <f t="shared" si="21"/>
        <v>Light</v>
      </c>
      <c r="M697" s="4">
        <f>INDEX(products!$A$1:$G$49,MATCH(orders!$D697,products!$A$1:$A$49,0),MATCH(orders!M$1,products!$A$1:$G$1,0))</f>
        <v>2.5</v>
      </c>
      <c r="N697" s="5">
        <f>INDEX(products!$A$1:$G$49,MATCH(orders!$D697,products!$A$1:$A$49,0),MATCH(orders!N$1,products!$A$1:$G$1,0))</f>
        <v>36.454999999999998</v>
      </c>
      <c r="O697" s="5">
        <f>N697*E697</f>
        <v>182.27499999999998</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IF(_xlfn.XLOOKUP(orders!C698,customers!$A$1:$A$1001,customers!$C$1:$C$1001,,0)=0,"No Email",_xlfn.XLOOKUP(orders!C698,customers!$A$1:$A$1001,customers!$C$1:$C$1001,,0))</f>
        <v>jbluckjc@imageshack.us</v>
      </c>
      <c r="H698" s="2" t="str">
        <f>_xlfn.XLOOKUP(C698,customers!$A$1:$A$1001,customers!$G$1:$G$1001,,0)</f>
        <v>United States</v>
      </c>
      <c r="I698" t="str">
        <f>INDEX(products!$A$1:$G$49,MATCH(orders!$D698,products!$A$1:$A$49,0),MATCH(orders!I$1,products!$A$1:$G$1,0))</f>
        <v>Lib</v>
      </c>
      <c r="J698" t="str">
        <f t="shared" si="20"/>
        <v>Liberica</v>
      </c>
      <c r="K698" t="str">
        <f>INDEX(products!$A$1:$G$49,MATCH(orders!$D698,products!$A$1:$A$49,0),MATCH(orders!K$1,products!$A$1:$G$1,0))</f>
        <v>D</v>
      </c>
      <c r="L698" t="str">
        <f t="shared" si="21"/>
        <v>Dark</v>
      </c>
      <c r="M698" s="4">
        <f>INDEX(products!$A$1:$G$49,MATCH(orders!$D698,products!$A$1:$A$49,0),MATCH(orders!M$1,products!$A$1:$G$1,0))</f>
        <v>0.5</v>
      </c>
      <c r="N698" s="5">
        <f>INDEX(products!$A$1:$G$49,MATCH(orders!$D698,products!$A$1:$A$49,0),MATCH(orders!N$1,products!$A$1:$G$1,0))</f>
        <v>7.77</v>
      </c>
      <c r="O698" s="5">
        <f>N698*E698</f>
        <v>31.08</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IF(_xlfn.XLOOKUP(orders!C699,customers!$A$1:$A$1001,customers!$C$1:$C$1001,,0)=0,"No Email",_xlfn.XLOOKUP(orders!C699,customers!$A$1:$A$1001,customers!$C$1:$C$1001,,0))</f>
        <v>No Email</v>
      </c>
      <c r="H699" s="2" t="str">
        <f>_xlfn.XLOOKUP(C699,customers!$A$1:$A$1001,customers!$G$1:$G$1001,,0)</f>
        <v>Ireland</v>
      </c>
      <c r="I699" t="str">
        <f>INDEX(products!$A$1:$G$49,MATCH(orders!$D699,products!$A$1:$A$49,0),MATCH(orders!I$1,products!$A$1:$G$1,0))</f>
        <v>Ara</v>
      </c>
      <c r="J699" t="str">
        <f t="shared" si="20"/>
        <v>Arabica</v>
      </c>
      <c r="K699" t="str">
        <f>INDEX(products!$A$1:$G$49,MATCH(orders!$D699,products!$A$1:$A$49,0),MATCH(orders!K$1,products!$A$1:$G$1,0))</f>
        <v>M</v>
      </c>
      <c r="L699" t="str">
        <f t="shared" si="21"/>
        <v>Medium</v>
      </c>
      <c r="M699" s="4">
        <f>INDEX(products!$A$1:$G$49,MATCH(orders!$D699,products!$A$1:$A$49,0),MATCH(orders!M$1,products!$A$1:$G$1,0))</f>
        <v>0.5</v>
      </c>
      <c r="N699" s="5">
        <f>INDEX(products!$A$1:$G$49,MATCH(orders!$D699,products!$A$1:$A$49,0),MATCH(orders!N$1,products!$A$1:$G$1,0))</f>
        <v>6.75</v>
      </c>
      <c r="O699" s="5">
        <f>N699*E699</f>
        <v>20.25</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IF(_xlfn.XLOOKUP(orders!C700,customers!$A$1:$A$1001,customers!$C$1:$C$1001,,0)=0,"No Email",_xlfn.XLOOKUP(orders!C700,customers!$A$1:$A$1001,customers!$C$1:$C$1001,,0))</f>
        <v>jdymokeje@prnewswire.com</v>
      </c>
      <c r="H700" s="2" t="str">
        <f>_xlfn.XLOOKUP(C700,customers!$A$1:$A$1001,customers!$G$1:$G$1001,,0)</f>
        <v>Ireland</v>
      </c>
      <c r="I700" t="str">
        <f>INDEX(products!$A$1:$G$49,MATCH(orders!$D700,products!$A$1:$A$49,0),MATCH(orders!I$1,products!$A$1:$G$1,0))</f>
        <v>Lib</v>
      </c>
      <c r="J700" t="str">
        <f t="shared" si="20"/>
        <v>Liberica</v>
      </c>
      <c r="K700" t="str">
        <f>INDEX(products!$A$1:$G$49,MATCH(orders!$D700,products!$A$1:$A$49,0),MATCH(orders!K$1,products!$A$1:$G$1,0))</f>
        <v>D</v>
      </c>
      <c r="L700" t="str">
        <f t="shared" si="21"/>
        <v>Dark</v>
      </c>
      <c r="M700" s="4">
        <f>INDEX(products!$A$1:$G$49,MATCH(orders!$D700,products!$A$1:$A$49,0),MATCH(orders!M$1,products!$A$1:$G$1,0))</f>
        <v>1</v>
      </c>
      <c r="N700" s="5">
        <f>INDEX(products!$A$1:$G$49,MATCH(orders!$D700,products!$A$1:$A$49,0),MATCH(orders!N$1,products!$A$1:$G$1,0))</f>
        <v>12.95</v>
      </c>
      <c r="O700" s="5">
        <f>N700*E700</f>
        <v>25.9</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IF(_xlfn.XLOOKUP(orders!C701,customers!$A$1:$A$1001,customers!$C$1:$C$1001,,0)=0,"No Email",_xlfn.XLOOKUP(orders!C701,customers!$A$1:$A$1001,customers!$C$1:$C$1001,,0))</f>
        <v>otadmanjf@ft.com</v>
      </c>
      <c r="H701" s="2" t="str">
        <f>_xlfn.XLOOKUP(C701,customers!$A$1:$A$1001,customers!$G$1:$G$1001,,0)</f>
        <v>United States</v>
      </c>
      <c r="I701" t="str">
        <f>INDEX(products!$A$1:$G$49,MATCH(orders!$D701,products!$A$1:$A$49,0),MATCH(orders!I$1,products!$A$1:$G$1,0))</f>
        <v>Ara</v>
      </c>
      <c r="J701" t="str">
        <f t="shared" si="20"/>
        <v>Arabica</v>
      </c>
      <c r="K701" t="str">
        <f>INDEX(products!$A$1:$G$49,MATCH(orders!$D701,products!$A$1:$A$49,0),MATCH(orders!K$1,products!$A$1:$G$1,0))</f>
        <v>D</v>
      </c>
      <c r="L701" t="str">
        <f t="shared" si="21"/>
        <v>Dark</v>
      </c>
      <c r="M701" s="4">
        <f>INDEX(products!$A$1:$G$49,MATCH(orders!$D701,products!$A$1:$A$49,0),MATCH(orders!M$1,products!$A$1:$G$1,0))</f>
        <v>0.5</v>
      </c>
      <c r="N701" s="5">
        <f>INDEX(products!$A$1:$G$49,MATCH(orders!$D701,products!$A$1:$A$49,0),MATCH(orders!N$1,products!$A$1:$G$1,0))</f>
        <v>5.97</v>
      </c>
      <c r="O701" s="5">
        <f>N701*E701</f>
        <v>23.88</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IF(_xlfn.XLOOKUP(orders!C702,customers!$A$1:$A$1001,customers!$C$1:$C$1001,,0)=0,"No Email",_xlfn.XLOOKUP(orders!C702,customers!$A$1:$A$1001,customers!$C$1:$C$1001,,0))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 t="shared" si="20"/>
        <v>Liberica</v>
      </c>
      <c r="K702" t="str">
        <f>INDEX(products!$A$1:$G$49,MATCH(orders!$D702,products!$A$1:$A$49,0),MATCH(orders!K$1,products!$A$1:$G$1,0))</f>
        <v>L</v>
      </c>
      <c r="L702" t="str">
        <f t="shared" si="21"/>
        <v>Light</v>
      </c>
      <c r="M702" s="4">
        <f>INDEX(products!$A$1:$G$49,MATCH(orders!$D702,products!$A$1:$A$49,0),MATCH(orders!M$1,products!$A$1:$G$1,0))</f>
        <v>0.5</v>
      </c>
      <c r="N702" s="5">
        <f>INDEX(products!$A$1:$G$49,MATCH(orders!$D702,products!$A$1:$A$49,0),MATCH(orders!N$1,products!$A$1:$G$1,0))</f>
        <v>9.51</v>
      </c>
      <c r="O702" s="5">
        <f>N702*E702</f>
        <v>19.02</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IF(_xlfn.XLOOKUP(orders!C703,customers!$A$1:$A$1001,customers!$C$1:$C$1001,,0)=0,"No Email",_xlfn.XLOOKUP(orders!C703,customers!$A$1:$A$1001,customers!$C$1:$C$1001,,0))</f>
        <v>nsictornesjh@buzzfeed.com</v>
      </c>
      <c r="H703" s="2" t="str">
        <f>_xlfn.XLOOKUP(C703,customers!$A$1:$A$1001,customers!$G$1:$G$1001,,0)</f>
        <v>Ireland</v>
      </c>
      <c r="I703" t="str">
        <f>INDEX(products!$A$1:$G$49,MATCH(orders!$D703,products!$A$1:$A$49,0),MATCH(orders!I$1,products!$A$1:$G$1,0))</f>
        <v>Ara</v>
      </c>
      <c r="J703" t="str">
        <f t="shared" si="20"/>
        <v>Arabica</v>
      </c>
      <c r="K703" t="str">
        <f>INDEX(products!$A$1:$G$49,MATCH(orders!$D703,products!$A$1:$A$49,0),MATCH(orders!K$1,products!$A$1:$G$1,0))</f>
        <v>D</v>
      </c>
      <c r="L703" t="str">
        <f t="shared" si="21"/>
        <v>Dark</v>
      </c>
      <c r="M703" s="4">
        <f>INDEX(products!$A$1:$G$49,MATCH(orders!$D703,products!$A$1:$A$49,0),MATCH(orders!M$1,products!$A$1:$G$1,0))</f>
        <v>0.5</v>
      </c>
      <c r="N703" s="5">
        <f>INDEX(products!$A$1:$G$49,MATCH(orders!$D703,products!$A$1:$A$49,0),MATCH(orders!N$1,products!$A$1:$G$1,0))</f>
        <v>5.97</v>
      </c>
      <c r="O703" s="5">
        <f>N703*E703</f>
        <v>29.849999999999998</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IF(_xlfn.XLOOKUP(orders!C704,customers!$A$1:$A$1001,customers!$C$1:$C$1001,,0)=0,"No Email",_xlfn.XLOOKUP(orders!C704,customers!$A$1:$A$1001,customers!$C$1:$C$1001,,0))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 t="shared" si="20"/>
        <v>Arabica</v>
      </c>
      <c r="K704" t="str">
        <f>INDEX(products!$A$1:$G$49,MATCH(orders!$D704,products!$A$1:$A$49,0),MATCH(orders!K$1,products!$A$1:$G$1,0))</f>
        <v>L</v>
      </c>
      <c r="L704" t="str">
        <f t="shared" si="21"/>
        <v>Light</v>
      </c>
      <c r="M704" s="4">
        <f>INDEX(products!$A$1:$G$49,MATCH(orders!$D704,products!$A$1:$A$49,0),MATCH(orders!M$1,products!$A$1:$G$1,0))</f>
        <v>0.5</v>
      </c>
      <c r="N704" s="5">
        <f>INDEX(products!$A$1:$G$49,MATCH(orders!$D704,products!$A$1:$A$49,0),MATCH(orders!N$1,products!$A$1:$G$1,0))</f>
        <v>7.77</v>
      </c>
      <c r="O704" s="5">
        <f>N704*E704</f>
        <v>7.77</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IF(_xlfn.XLOOKUP(orders!C705,customers!$A$1:$A$1001,customers!$C$1:$C$1001,,0)=0,"No Email",_xlfn.XLOOKUP(orders!C705,customers!$A$1:$A$1001,customers!$C$1:$C$1001,,0))</f>
        <v>No Email</v>
      </c>
      <c r="H705" s="2" t="str">
        <f>_xlfn.XLOOKUP(C705,customers!$A$1:$A$1001,customers!$G$1:$G$1001,,0)</f>
        <v>Ireland</v>
      </c>
      <c r="I705" t="str">
        <f>INDEX(products!$A$1:$G$49,MATCH(orders!$D705,products!$A$1:$A$49,0),MATCH(orders!I$1,products!$A$1:$G$1,0))</f>
        <v>Lib</v>
      </c>
      <c r="J705" t="str">
        <f t="shared" si="20"/>
        <v>Liberica</v>
      </c>
      <c r="K705" t="str">
        <f>INDEX(products!$A$1:$G$49,MATCH(orders!$D705,products!$A$1:$A$49,0),MATCH(orders!K$1,products!$A$1:$G$1,0))</f>
        <v>D</v>
      </c>
      <c r="L705" t="str">
        <f t="shared" si="21"/>
        <v>Dark</v>
      </c>
      <c r="M705" s="4">
        <f>INDEX(products!$A$1:$G$49,MATCH(orders!$D705,products!$A$1:$A$49,0),MATCH(orders!M$1,products!$A$1:$G$1,0))</f>
        <v>2.5</v>
      </c>
      <c r="N705" s="5">
        <f>INDEX(products!$A$1:$G$49,MATCH(orders!$D705,products!$A$1:$A$49,0),MATCH(orders!N$1,products!$A$1:$G$1,0))</f>
        <v>29.784999999999997</v>
      </c>
      <c r="O705" s="5">
        <f>N705*E705</f>
        <v>119.13999999999999</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IF(_xlfn.XLOOKUP(orders!C706,customers!$A$1:$A$1001,customers!$C$1:$C$1001,,0)=0,"No Email",_xlfn.XLOOKUP(orders!C706,customers!$A$1:$A$1001,customers!$C$1:$C$1001,,0))</f>
        <v>No Email</v>
      </c>
      <c r="H706" s="2" t="str">
        <f>_xlfn.XLOOKUP(C706,customers!$A$1:$A$1001,customers!$G$1:$G$1001,,0)</f>
        <v>United States</v>
      </c>
      <c r="I706" t="str">
        <f>INDEX(products!$A$1:$G$49,MATCH(orders!$D706,products!$A$1:$A$49,0),MATCH(orders!I$1,products!$A$1:$G$1,0))</f>
        <v>Exc</v>
      </c>
      <c r="J706" t="str">
        <f t="shared" si="20"/>
        <v>Excelsa</v>
      </c>
      <c r="K706" t="str">
        <f>INDEX(products!$A$1:$G$49,MATCH(orders!$D706,products!$A$1:$A$49,0),MATCH(orders!K$1,products!$A$1:$G$1,0))</f>
        <v>D</v>
      </c>
      <c r="L706" t="str">
        <f t="shared" si="21"/>
        <v>Dark</v>
      </c>
      <c r="M706" s="4">
        <f>INDEX(products!$A$1:$G$49,MATCH(orders!$D706,products!$A$1:$A$49,0),MATCH(orders!M$1,products!$A$1:$G$1,0))</f>
        <v>0.2</v>
      </c>
      <c r="N706" s="5">
        <f>INDEX(products!$A$1:$G$49,MATCH(orders!$D706,products!$A$1:$A$49,0),MATCH(orders!N$1,products!$A$1:$G$1,0))</f>
        <v>3.645</v>
      </c>
      <c r="O706" s="5">
        <f>N706*E706</f>
        <v>21.87</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IF(_xlfn.XLOOKUP(orders!C707,customers!$A$1:$A$1001,customers!$C$1:$C$1001,,0)=0,"No Email",_xlfn.XLOOKUP(orders!C707,customers!$A$1:$A$1001,customers!$C$1:$C$1001,,0))</f>
        <v>sgehringjl@gnu.org</v>
      </c>
      <c r="H707" s="2" t="str">
        <f>_xlfn.XLOOKUP(C707,customers!$A$1:$A$1001,customers!$G$1:$G$1001,,0)</f>
        <v>United States</v>
      </c>
      <c r="I707" t="str">
        <f>INDEX(products!$A$1:$G$49,MATCH(orders!$D707,products!$A$1:$A$49,0),MATCH(orders!I$1,products!$A$1:$G$1,0))</f>
        <v>Exc</v>
      </c>
      <c r="J707" t="str">
        <f t="shared" ref="J707:J770" si="22">IF(I707="Rob","Robusta",IF(I707="Exc","Excelsa",IF(I707="Ara","Arabica",IF(I707="Lib","Liberica",""))))</f>
        <v>Excelsa</v>
      </c>
      <c r="K707" t="str">
        <f>INDEX(products!$A$1:$G$49,MATCH(orders!$D707,products!$A$1:$A$49,0),MATCH(orders!K$1,products!$A$1:$G$1,0))</f>
        <v>L</v>
      </c>
      <c r="L707" t="str">
        <f t="shared" ref="L707:L770" si="23">IF(K707="L","Light",IF(K707="M","Medium",IF(K707="D","Dark","")))</f>
        <v>Light</v>
      </c>
      <c r="M707" s="4">
        <f>INDEX(products!$A$1:$G$49,MATCH(orders!$D707,products!$A$1:$A$49,0),MATCH(orders!M$1,products!$A$1:$G$1,0))</f>
        <v>0.5</v>
      </c>
      <c r="N707" s="5">
        <f>INDEX(products!$A$1:$G$49,MATCH(orders!$D707,products!$A$1:$A$49,0),MATCH(orders!N$1,products!$A$1:$G$1,0))</f>
        <v>8.91</v>
      </c>
      <c r="O707" s="5">
        <f>N707*E707</f>
        <v>17.82</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IF(_xlfn.XLOOKUP(orders!C708,customers!$A$1:$A$1001,customers!$C$1:$C$1001,,0)=0,"No Email",_xlfn.XLOOKUP(orders!C708,customers!$A$1:$A$1001,customers!$C$1:$C$1001,,0))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 t="shared" si="22"/>
        <v>Excelsa</v>
      </c>
      <c r="K708" t="str">
        <f>INDEX(products!$A$1:$G$49,MATCH(orders!$D708,products!$A$1:$A$49,0),MATCH(orders!K$1,products!$A$1:$G$1,0))</f>
        <v>M</v>
      </c>
      <c r="L708" t="str">
        <f t="shared" si="23"/>
        <v>Medium</v>
      </c>
      <c r="M708" s="4">
        <f>INDEX(products!$A$1:$G$49,MATCH(orders!$D708,products!$A$1:$A$49,0),MATCH(orders!M$1,products!$A$1:$G$1,0))</f>
        <v>0.2</v>
      </c>
      <c r="N708" s="5">
        <f>INDEX(products!$A$1:$G$49,MATCH(orders!$D708,products!$A$1:$A$49,0),MATCH(orders!N$1,products!$A$1:$G$1,0))</f>
        <v>4.125</v>
      </c>
      <c r="O708" s="5">
        <f>N708*E708</f>
        <v>12.375</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IF(_xlfn.XLOOKUP(orders!C709,customers!$A$1:$A$1001,customers!$C$1:$C$1001,,0)=0,"No Email",_xlfn.XLOOKUP(orders!C709,customers!$A$1:$A$1001,customers!$C$1:$C$1001,,0))</f>
        <v>No Email</v>
      </c>
      <c r="H709" s="2" t="str">
        <f>_xlfn.XLOOKUP(C709,customers!$A$1:$A$1001,customers!$G$1:$G$1001,,0)</f>
        <v>Ireland</v>
      </c>
      <c r="I709" t="str">
        <f>INDEX(products!$A$1:$G$49,MATCH(orders!$D709,products!$A$1:$A$49,0),MATCH(orders!I$1,products!$A$1:$G$1,0))</f>
        <v>Lib</v>
      </c>
      <c r="J709" t="str">
        <f t="shared" si="22"/>
        <v>Liberica</v>
      </c>
      <c r="K709" t="str">
        <f>INDEX(products!$A$1:$G$49,MATCH(orders!$D709,products!$A$1:$A$49,0),MATCH(orders!K$1,products!$A$1:$G$1,0))</f>
        <v>D</v>
      </c>
      <c r="L709" t="str">
        <f t="shared" si="23"/>
        <v>Dark</v>
      </c>
      <c r="M709" s="4">
        <f>INDEX(products!$A$1:$G$49,MATCH(orders!$D709,products!$A$1:$A$49,0),MATCH(orders!M$1,products!$A$1:$G$1,0))</f>
        <v>1</v>
      </c>
      <c r="N709" s="5">
        <f>INDEX(products!$A$1:$G$49,MATCH(orders!$D709,products!$A$1:$A$49,0),MATCH(orders!N$1,products!$A$1:$G$1,0))</f>
        <v>12.95</v>
      </c>
      <c r="O709" s="5">
        <f>N709*E709</f>
        <v>25.9</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IF(_xlfn.XLOOKUP(orders!C710,customers!$A$1:$A$1001,customers!$C$1:$C$1001,,0)=0,"No Email",_xlfn.XLOOKUP(orders!C710,customers!$A$1:$A$1001,customers!$C$1:$C$1001,,0))</f>
        <v>sdejo@newsvine.com</v>
      </c>
      <c r="H710" s="2" t="str">
        <f>_xlfn.XLOOKUP(C710,customers!$A$1:$A$1001,customers!$G$1:$G$1001,,0)</f>
        <v>United States</v>
      </c>
      <c r="I710" t="str">
        <f>INDEX(products!$A$1:$G$49,MATCH(orders!$D710,products!$A$1:$A$49,0),MATCH(orders!I$1,products!$A$1:$G$1,0))</f>
        <v>Ara</v>
      </c>
      <c r="J710" t="str">
        <f t="shared" si="22"/>
        <v>Arabica</v>
      </c>
      <c r="K710" t="str">
        <f>INDEX(products!$A$1:$G$49,MATCH(orders!$D710,products!$A$1:$A$49,0),MATCH(orders!K$1,products!$A$1:$G$1,0))</f>
        <v>M</v>
      </c>
      <c r="L710" t="str">
        <f t="shared" si="23"/>
        <v>Medium</v>
      </c>
      <c r="M710" s="4">
        <f>INDEX(products!$A$1:$G$49,MATCH(orders!$D710,products!$A$1:$A$49,0),MATCH(orders!M$1,products!$A$1:$G$1,0))</f>
        <v>0.5</v>
      </c>
      <c r="N710" s="5">
        <f>INDEX(products!$A$1:$G$49,MATCH(orders!$D710,products!$A$1:$A$49,0),MATCH(orders!N$1,products!$A$1:$G$1,0))</f>
        <v>6.75</v>
      </c>
      <c r="O710" s="5">
        <f>N710*E710</f>
        <v>13.5</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IF(_xlfn.XLOOKUP(orders!C711,customers!$A$1:$A$1001,customers!$C$1:$C$1001,,0)=0,"No Email",_xlfn.XLOOKUP(orders!C711,customers!$A$1:$A$1001,customers!$C$1:$C$1001,,0))</f>
        <v>No Email</v>
      </c>
      <c r="H711" s="2" t="str">
        <f>_xlfn.XLOOKUP(C711,customers!$A$1:$A$1001,customers!$G$1:$G$1001,,0)</f>
        <v>United States</v>
      </c>
      <c r="I711" t="str">
        <f>INDEX(products!$A$1:$G$49,MATCH(orders!$D711,products!$A$1:$A$49,0),MATCH(orders!I$1,products!$A$1:$G$1,0))</f>
        <v>Exc</v>
      </c>
      <c r="J711" t="str">
        <f t="shared" si="22"/>
        <v>Excelsa</v>
      </c>
      <c r="K711" t="str">
        <f>INDEX(products!$A$1:$G$49,MATCH(orders!$D711,products!$A$1:$A$49,0),MATCH(orders!K$1,products!$A$1:$G$1,0))</f>
        <v>L</v>
      </c>
      <c r="L711" t="str">
        <f t="shared" si="23"/>
        <v>Light</v>
      </c>
      <c r="M711" s="4">
        <f>INDEX(products!$A$1:$G$49,MATCH(orders!$D711,products!$A$1:$A$49,0),MATCH(orders!M$1,products!$A$1:$G$1,0))</f>
        <v>0.5</v>
      </c>
      <c r="N711" s="5">
        <f>INDEX(products!$A$1:$G$49,MATCH(orders!$D711,products!$A$1:$A$49,0),MATCH(orders!N$1,products!$A$1:$G$1,0))</f>
        <v>8.91</v>
      </c>
      <c r="O711" s="5">
        <f>N711*E711</f>
        <v>17.82</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IF(_xlfn.XLOOKUP(orders!C712,customers!$A$1:$A$1001,customers!$C$1:$C$1001,,0)=0,"No Email",_xlfn.XLOOKUP(orders!C712,customers!$A$1:$A$1001,customers!$C$1:$C$1001,,0))</f>
        <v>scountjq@nba.com</v>
      </c>
      <c r="H712" s="2" t="str">
        <f>_xlfn.XLOOKUP(C712,customers!$A$1:$A$1001,customers!$G$1:$G$1001,,0)</f>
        <v>United States</v>
      </c>
      <c r="I712" t="str">
        <f>INDEX(products!$A$1:$G$49,MATCH(orders!$D712,products!$A$1:$A$49,0),MATCH(orders!I$1,products!$A$1:$G$1,0))</f>
        <v>Exc</v>
      </c>
      <c r="J712" t="str">
        <f t="shared" si="22"/>
        <v>Excelsa</v>
      </c>
      <c r="K712" t="str">
        <f>INDEX(products!$A$1:$G$49,MATCH(orders!$D712,products!$A$1:$A$49,0),MATCH(orders!K$1,products!$A$1:$G$1,0))</f>
        <v>M</v>
      </c>
      <c r="L712" t="str">
        <f t="shared" si="23"/>
        <v>Medium</v>
      </c>
      <c r="M712" s="4">
        <f>INDEX(products!$A$1:$G$49,MATCH(orders!$D712,products!$A$1:$A$49,0),MATCH(orders!M$1,products!$A$1:$G$1,0))</f>
        <v>0.5</v>
      </c>
      <c r="N712" s="5">
        <f>INDEX(products!$A$1:$G$49,MATCH(orders!$D712,products!$A$1:$A$49,0),MATCH(orders!N$1,products!$A$1:$G$1,0))</f>
        <v>8.25</v>
      </c>
      <c r="O712" s="5">
        <f>N712*E712</f>
        <v>24.75</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IF(_xlfn.XLOOKUP(orders!C713,customers!$A$1:$A$1001,customers!$C$1:$C$1001,,0)=0,"No Email",_xlfn.XLOOKUP(orders!C713,customers!$A$1:$A$1001,customers!$C$1:$C$1001,,0))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 t="shared" si="22"/>
        <v>Robusta</v>
      </c>
      <c r="K713" t="str">
        <f>INDEX(products!$A$1:$G$49,MATCH(orders!$D713,products!$A$1:$A$49,0),MATCH(orders!K$1,products!$A$1:$G$1,0))</f>
        <v>M</v>
      </c>
      <c r="L713" t="str">
        <f t="shared" si="23"/>
        <v>Medium</v>
      </c>
      <c r="M713" s="4">
        <f>INDEX(products!$A$1:$G$49,MATCH(orders!$D713,products!$A$1:$A$49,0),MATCH(orders!M$1,products!$A$1:$G$1,0))</f>
        <v>0.2</v>
      </c>
      <c r="N713" s="5">
        <f>INDEX(products!$A$1:$G$49,MATCH(orders!$D713,products!$A$1:$A$49,0),MATCH(orders!N$1,products!$A$1:$G$1,0))</f>
        <v>2.9849999999999999</v>
      </c>
      <c r="O713" s="5">
        <f>N713*E713</f>
        <v>17.91</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IF(_xlfn.XLOOKUP(orders!C714,customers!$A$1:$A$1001,customers!$C$1:$C$1001,,0)=0,"No Email",_xlfn.XLOOKUP(orders!C714,customers!$A$1:$A$1001,customers!$C$1:$C$1001,,0))</f>
        <v>No Email</v>
      </c>
      <c r="H714" s="2" t="str">
        <f>_xlfn.XLOOKUP(C714,customers!$A$1:$A$1001,customers!$G$1:$G$1001,,0)</f>
        <v>United Kingdom</v>
      </c>
      <c r="I714" t="str">
        <f>INDEX(products!$A$1:$G$49,MATCH(orders!$D714,products!$A$1:$A$49,0),MATCH(orders!I$1,products!$A$1:$G$1,0))</f>
        <v>Exc</v>
      </c>
      <c r="J714" t="str">
        <f t="shared" si="22"/>
        <v>Excelsa</v>
      </c>
      <c r="K714" t="str">
        <f>INDEX(products!$A$1:$G$49,MATCH(orders!$D714,products!$A$1:$A$49,0),MATCH(orders!K$1,products!$A$1:$G$1,0))</f>
        <v>M</v>
      </c>
      <c r="L714" t="str">
        <f t="shared" si="23"/>
        <v>Medium</v>
      </c>
      <c r="M714" s="4">
        <f>INDEX(products!$A$1:$G$49,MATCH(orders!$D714,products!$A$1:$A$49,0),MATCH(orders!M$1,products!$A$1:$G$1,0))</f>
        <v>0.5</v>
      </c>
      <c r="N714" s="5">
        <f>INDEX(products!$A$1:$G$49,MATCH(orders!$D714,products!$A$1:$A$49,0),MATCH(orders!N$1,products!$A$1:$G$1,0))</f>
        <v>8.25</v>
      </c>
      <c r="O714" s="5">
        <f>N714*E714</f>
        <v>16.5</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IF(_xlfn.XLOOKUP(orders!C715,customers!$A$1:$A$1001,customers!$C$1:$C$1001,,0)=0,"No Email",_xlfn.XLOOKUP(orders!C715,customers!$A$1:$A$1001,customers!$C$1:$C$1001,,0))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 t="shared" si="22"/>
        <v>Robusta</v>
      </c>
      <c r="K715" t="str">
        <f>INDEX(products!$A$1:$G$49,MATCH(orders!$D715,products!$A$1:$A$49,0),MATCH(orders!K$1,products!$A$1:$G$1,0))</f>
        <v>M</v>
      </c>
      <c r="L715" t="str">
        <f t="shared" si="23"/>
        <v>Medium</v>
      </c>
      <c r="M715" s="4">
        <f>INDEX(products!$A$1:$G$49,MATCH(orders!$D715,products!$A$1:$A$49,0),MATCH(orders!M$1,products!$A$1:$G$1,0))</f>
        <v>0.2</v>
      </c>
      <c r="N715" s="5">
        <f>INDEX(products!$A$1:$G$49,MATCH(orders!$D715,products!$A$1:$A$49,0),MATCH(orders!N$1,products!$A$1:$G$1,0))</f>
        <v>2.9849999999999999</v>
      </c>
      <c r="O715" s="5">
        <f>N715*E715</f>
        <v>2.9849999999999999</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IF(_xlfn.XLOOKUP(orders!C716,customers!$A$1:$A$1001,customers!$C$1:$C$1001,,0)=0,"No Email",_xlfn.XLOOKUP(orders!C716,customers!$A$1:$A$1001,customers!$C$1:$C$1001,,0))</f>
        <v>aplluju@dagondesign.com</v>
      </c>
      <c r="H716" s="2" t="str">
        <f>_xlfn.XLOOKUP(C716,customers!$A$1:$A$1001,customers!$G$1:$G$1001,,0)</f>
        <v>Ireland</v>
      </c>
      <c r="I716" t="str">
        <f>INDEX(products!$A$1:$G$49,MATCH(orders!$D716,products!$A$1:$A$49,0),MATCH(orders!I$1,products!$A$1:$G$1,0))</f>
        <v>Exc</v>
      </c>
      <c r="J716" t="str">
        <f t="shared" si="22"/>
        <v>Excelsa</v>
      </c>
      <c r="K716" t="str">
        <f>INDEX(products!$A$1:$G$49,MATCH(orders!$D716,products!$A$1:$A$49,0),MATCH(orders!K$1,products!$A$1:$G$1,0))</f>
        <v>D</v>
      </c>
      <c r="L716" t="str">
        <f t="shared" si="23"/>
        <v>Dark</v>
      </c>
      <c r="M716" s="4">
        <f>INDEX(products!$A$1:$G$49,MATCH(orders!$D716,products!$A$1:$A$49,0),MATCH(orders!M$1,products!$A$1:$G$1,0))</f>
        <v>0.2</v>
      </c>
      <c r="N716" s="5">
        <f>INDEX(products!$A$1:$G$49,MATCH(orders!$D716,products!$A$1:$A$49,0),MATCH(orders!N$1,products!$A$1:$G$1,0))</f>
        <v>3.645</v>
      </c>
      <c r="O716" s="5">
        <f>N716*E716</f>
        <v>14.58</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IF(_xlfn.XLOOKUP(orders!C717,customers!$A$1:$A$1001,customers!$C$1:$C$1001,,0)=0,"No Email",_xlfn.XLOOKUP(orders!C717,customers!$A$1:$A$1001,customers!$C$1:$C$1001,,0))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 t="shared" si="22"/>
        <v>Excelsa</v>
      </c>
      <c r="K717" t="str">
        <f>INDEX(products!$A$1:$G$49,MATCH(orders!$D717,products!$A$1:$A$49,0),MATCH(orders!K$1,products!$A$1:$G$1,0))</f>
        <v>L</v>
      </c>
      <c r="L717" t="str">
        <f t="shared" si="23"/>
        <v>Light</v>
      </c>
      <c r="M717" s="4">
        <f>INDEX(products!$A$1:$G$49,MATCH(orders!$D717,products!$A$1:$A$49,0),MATCH(orders!M$1,products!$A$1:$G$1,0))</f>
        <v>1</v>
      </c>
      <c r="N717" s="5">
        <f>INDEX(products!$A$1:$G$49,MATCH(orders!$D717,products!$A$1:$A$49,0),MATCH(orders!N$1,products!$A$1:$G$1,0))</f>
        <v>14.85</v>
      </c>
      <c r="O717" s="5">
        <f>N717*E717</f>
        <v>89.1</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IF(_xlfn.XLOOKUP(orders!C718,customers!$A$1:$A$1001,customers!$C$1:$C$1001,,0)=0,"No Email",_xlfn.XLOOKUP(orders!C718,customers!$A$1:$A$1001,customers!$C$1:$C$1001,,0))</f>
        <v>jdymokeje@prnewswire.com</v>
      </c>
      <c r="H718" s="2" t="str">
        <f>_xlfn.XLOOKUP(C718,customers!$A$1:$A$1001,customers!$G$1:$G$1001,,0)</f>
        <v>Ireland</v>
      </c>
      <c r="I718" t="str">
        <f>INDEX(products!$A$1:$G$49,MATCH(orders!$D718,products!$A$1:$A$49,0),MATCH(orders!I$1,products!$A$1:$G$1,0))</f>
        <v>Rob</v>
      </c>
      <c r="J718" t="str">
        <f t="shared" si="22"/>
        <v>Robusta</v>
      </c>
      <c r="K718" t="str">
        <f>INDEX(products!$A$1:$G$49,MATCH(orders!$D718,products!$A$1:$A$49,0),MATCH(orders!K$1,products!$A$1:$G$1,0))</f>
        <v>L</v>
      </c>
      <c r="L718" t="str">
        <f t="shared" si="23"/>
        <v>Light</v>
      </c>
      <c r="M718" s="4">
        <f>INDEX(products!$A$1:$G$49,MATCH(orders!$D718,products!$A$1:$A$49,0),MATCH(orders!M$1,products!$A$1:$G$1,0))</f>
        <v>1</v>
      </c>
      <c r="N718" s="5">
        <f>INDEX(products!$A$1:$G$49,MATCH(orders!$D718,products!$A$1:$A$49,0),MATCH(orders!N$1,products!$A$1:$G$1,0))</f>
        <v>11.95</v>
      </c>
      <c r="O718" s="5">
        <f>N718*E718</f>
        <v>35.849999999999994</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IF(_xlfn.XLOOKUP(orders!C719,customers!$A$1:$A$1001,customers!$C$1:$C$1001,,0)=0,"No Email",_xlfn.XLOOKUP(orders!C719,customers!$A$1:$A$1001,customers!$C$1:$C$1001,,0))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 t="shared" si="22"/>
        <v>Arabica</v>
      </c>
      <c r="K719" t="str">
        <f>INDEX(products!$A$1:$G$49,MATCH(orders!$D719,products!$A$1:$A$49,0),MATCH(orders!K$1,products!$A$1:$G$1,0))</f>
        <v>D</v>
      </c>
      <c r="L719" t="str">
        <f t="shared" si="23"/>
        <v>Dark</v>
      </c>
      <c r="M719" s="4">
        <f>INDEX(products!$A$1:$G$49,MATCH(orders!$D719,products!$A$1:$A$49,0),MATCH(orders!M$1,products!$A$1:$G$1,0))</f>
        <v>2.5</v>
      </c>
      <c r="N719" s="5">
        <f>INDEX(products!$A$1:$G$49,MATCH(orders!$D719,products!$A$1:$A$49,0),MATCH(orders!N$1,products!$A$1:$G$1,0))</f>
        <v>22.884999999999998</v>
      </c>
      <c r="O719" s="5">
        <f>N719*E719</f>
        <v>68.655000000000001</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IF(_xlfn.XLOOKUP(orders!C720,customers!$A$1:$A$1001,customers!$C$1:$C$1001,,0)=0,"No Email",_xlfn.XLOOKUP(orders!C720,customers!$A$1:$A$1001,customers!$C$1:$C$1001,,0))</f>
        <v>dheafordjy@twitpic.com</v>
      </c>
      <c r="H720" s="2" t="str">
        <f>_xlfn.XLOOKUP(C720,customers!$A$1:$A$1001,customers!$G$1:$G$1001,,0)</f>
        <v>United States</v>
      </c>
      <c r="I720" t="str">
        <f>INDEX(products!$A$1:$G$49,MATCH(orders!$D720,products!$A$1:$A$49,0),MATCH(orders!I$1,products!$A$1:$G$1,0))</f>
        <v>Lib</v>
      </c>
      <c r="J720" t="str">
        <f t="shared" si="22"/>
        <v>Liberica</v>
      </c>
      <c r="K720" t="str">
        <f>INDEX(products!$A$1:$G$49,MATCH(orders!$D720,products!$A$1:$A$49,0),MATCH(orders!K$1,products!$A$1:$G$1,0))</f>
        <v>D</v>
      </c>
      <c r="L720" t="str">
        <f t="shared" si="23"/>
        <v>Dark</v>
      </c>
      <c r="M720" s="4">
        <f>INDEX(products!$A$1:$G$49,MATCH(orders!$D720,products!$A$1:$A$49,0),MATCH(orders!M$1,products!$A$1:$G$1,0))</f>
        <v>1</v>
      </c>
      <c r="N720" s="5">
        <f>INDEX(products!$A$1:$G$49,MATCH(orders!$D720,products!$A$1:$A$49,0),MATCH(orders!N$1,products!$A$1:$G$1,0))</f>
        <v>12.95</v>
      </c>
      <c r="O720" s="5">
        <f>N720*E720</f>
        <v>38.849999999999994</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IF(_xlfn.XLOOKUP(orders!C721,customers!$A$1:$A$1001,customers!$C$1:$C$1001,,0)=0,"No Email",_xlfn.XLOOKUP(orders!C721,customers!$A$1:$A$1001,customers!$C$1:$C$1001,,0))</f>
        <v>gfanthamjz@hexun.com</v>
      </c>
      <c r="H721" s="2" t="str">
        <f>_xlfn.XLOOKUP(C721,customers!$A$1:$A$1001,customers!$G$1:$G$1001,,0)</f>
        <v>United States</v>
      </c>
      <c r="I721" t="str">
        <f>INDEX(products!$A$1:$G$49,MATCH(orders!$D721,products!$A$1:$A$49,0),MATCH(orders!I$1,products!$A$1:$G$1,0))</f>
        <v>Lib</v>
      </c>
      <c r="J721" t="str">
        <f t="shared" si="22"/>
        <v>Liberica</v>
      </c>
      <c r="K721" t="str">
        <f>INDEX(products!$A$1:$G$49,MATCH(orders!$D721,products!$A$1:$A$49,0),MATCH(orders!K$1,products!$A$1:$G$1,0))</f>
        <v>L</v>
      </c>
      <c r="L721" t="str">
        <f t="shared" si="23"/>
        <v>Light</v>
      </c>
      <c r="M721" s="4">
        <f>INDEX(products!$A$1:$G$49,MATCH(orders!$D721,products!$A$1:$A$49,0),MATCH(orders!M$1,products!$A$1:$G$1,0))</f>
        <v>1</v>
      </c>
      <c r="N721" s="5">
        <f>INDEX(products!$A$1:$G$49,MATCH(orders!$D721,products!$A$1:$A$49,0),MATCH(orders!N$1,products!$A$1:$G$1,0))</f>
        <v>15.85</v>
      </c>
      <c r="O721" s="5">
        <f>N721*E721</f>
        <v>79.25</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IF(_xlfn.XLOOKUP(orders!C722,customers!$A$1:$A$1001,customers!$C$1:$C$1001,,0)=0,"No Email",_xlfn.XLOOKUP(orders!C722,customers!$A$1:$A$1001,customers!$C$1:$C$1001,,0))</f>
        <v>rcrookshanksk0@unc.edu</v>
      </c>
      <c r="H722" s="2" t="str">
        <f>_xlfn.XLOOKUP(C722,customers!$A$1:$A$1001,customers!$G$1:$G$1001,,0)</f>
        <v>United States</v>
      </c>
      <c r="I722" t="str">
        <f>INDEX(products!$A$1:$G$49,MATCH(orders!$D722,products!$A$1:$A$49,0),MATCH(orders!I$1,products!$A$1:$G$1,0))</f>
        <v>Exc</v>
      </c>
      <c r="J722" t="str">
        <f t="shared" si="22"/>
        <v>Excelsa</v>
      </c>
      <c r="K722" t="str">
        <f>INDEX(products!$A$1:$G$49,MATCH(orders!$D722,products!$A$1:$A$49,0),MATCH(orders!K$1,products!$A$1:$G$1,0))</f>
        <v>D</v>
      </c>
      <c r="L722" t="str">
        <f t="shared" si="23"/>
        <v>Dark</v>
      </c>
      <c r="M722" s="4">
        <f>INDEX(products!$A$1:$G$49,MATCH(orders!$D722,products!$A$1:$A$49,0),MATCH(orders!M$1,products!$A$1:$G$1,0))</f>
        <v>0.5</v>
      </c>
      <c r="N722" s="5">
        <f>INDEX(products!$A$1:$G$49,MATCH(orders!$D722,products!$A$1:$A$49,0),MATCH(orders!N$1,products!$A$1:$G$1,0))</f>
        <v>7.29</v>
      </c>
      <c r="O722" s="5">
        <f>N722*E722</f>
        <v>36.450000000000003</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IF(_xlfn.XLOOKUP(orders!C723,customers!$A$1:$A$1001,customers!$C$1:$C$1001,,0)=0,"No Email",_xlfn.XLOOKUP(orders!C723,customers!$A$1:$A$1001,customers!$C$1:$C$1001,,0))</f>
        <v>nleakek1@cmu.edu</v>
      </c>
      <c r="H723" s="2" t="str">
        <f>_xlfn.XLOOKUP(C723,customers!$A$1:$A$1001,customers!$G$1:$G$1001,,0)</f>
        <v>United States</v>
      </c>
      <c r="I723" t="str">
        <f>INDEX(products!$A$1:$G$49,MATCH(orders!$D723,products!$A$1:$A$49,0),MATCH(orders!I$1,products!$A$1:$G$1,0))</f>
        <v>Rob</v>
      </c>
      <c r="J723" t="str">
        <f t="shared" si="22"/>
        <v>Robusta</v>
      </c>
      <c r="K723" t="str">
        <f>INDEX(products!$A$1:$G$49,MATCH(orders!$D723,products!$A$1:$A$49,0),MATCH(orders!K$1,products!$A$1:$G$1,0))</f>
        <v>M</v>
      </c>
      <c r="L723" t="str">
        <f t="shared" si="23"/>
        <v>Medium</v>
      </c>
      <c r="M723" s="4">
        <f>INDEX(products!$A$1:$G$49,MATCH(orders!$D723,products!$A$1:$A$49,0),MATCH(orders!M$1,products!$A$1:$G$1,0))</f>
        <v>0.2</v>
      </c>
      <c r="N723" s="5">
        <f>INDEX(products!$A$1:$G$49,MATCH(orders!$D723,products!$A$1:$A$49,0),MATCH(orders!N$1,products!$A$1:$G$1,0))</f>
        <v>2.9849999999999999</v>
      </c>
      <c r="O723" s="5">
        <f>N723*E723</f>
        <v>8.9550000000000001</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IF(_xlfn.XLOOKUP(orders!C724,customers!$A$1:$A$1001,customers!$C$1:$C$1001,,0)=0,"No Email",_xlfn.XLOOKUP(orders!C724,customers!$A$1:$A$1001,customers!$C$1:$C$1001,,0))</f>
        <v>No Email</v>
      </c>
      <c r="H724" s="2" t="str">
        <f>_xlfn.XLOOKUP(C724,customers!$A$1:$A$1001,customers!$G$1:$G$1001,,0)</f>
        <v>United States</v>
      </c>
      <c r="I724" t="str">
        <f>INDEX(products!$A$1:$G$49,MATCH(orders!$D724,products!$A$1:$A$49,0),MATCH(orders!I$1,products!$A$1:$G$1,0))</f>
        <v>Exc</v>
      </c>
      <c r="J724" t="str">
        <f t="shared" si="22"/>
        <v>Excelsa</v>
      </c>
      <c r="K724" t="str">
        <f>INDEX(products!$A$1:$G$49,MATCH(orders!$D724,products!$A$1:$A$49,0),MATCH(orders!K$1,products!$A$1:$G$1,0))</f>
        <v>D</v>
      </c>
      <c r="L724" t="str">
        <f t="shared" si="23"/>
        <v>Dark</v>
      </c>
      <c r="M724" s="4">
        <f>INDEX(products!$A$1:$G$49,MATCH(orders!$D724,products!$A$1:$A$49,0),MATCH(orders!M$1,products!$A$1:$G$1,0))</f>
        <v>1</v>
      </c>
      <c r="N724" s="5">
        <f>INDEX(products!$A$1:$G$49,MATCH(orders!$D724,products!$A$1:$A$49,0),MATCH(orders!N$1,products!$A$1:$G$1,0))</f>
        <v>12.15</v>
      </c>
      <c r="O724" s="5">
        <f>N724*E724</f>
        <v>24.3</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IF(_xlfn.XLOOKUP(orders!C725,customers!$A$1:$A$1001,customers!$C$1:$C$1001,,0)=0,"No Email",_xlfn.XLOOKUP(orders!C725,customers!$A$1:$A$1001,customers!$C$1:$C$1001,,0))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 t="shared" si="22"/>
        <v>Excelsa</v>
      </c>
      <c r="K725" t="str">
        <f>INDEX(products!$A$1:$G$49,MATCH(orders!$D725,products!$A$1:$A$49,0),MATCH(orders!K$1,products!$A$1:$G$1,0))</f>
        <v>M</v>
      </c>
      <c r="L725" t="str">
        <f t="shared" si="23"/>
        <v>Medium</v>
      </c>
      <c r="M725" s="4">
        <f>INDEX(products!$A$1:$G$49,MATCH(orders!$D725,products!$A$1:$A$49,0),MATCH(orders!M$1,products!$A$1:$G$1,0))</f>
        <v>2.5</v>
      </c>
      <c r="N725" s="5">
        <f>INDEX(products!$A$1:$G$49,MATCH(orders!$D725,products!$A$1:$A$49,0),MATCH(orders!N$1,products!$A$1:$G$1,0))</f>
        <v>31.624999999999996</v>
      </c>
      <c r="O725" s="5">
        <f>N725*E725</f>
        <v>63.249999999999993</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IF(_xlfn.XLOOKUP(orders!C726,customers!$A$1:$A$1001,customers!$C$1:$C$1001,,0)=0,"No Email",_xlfn.XLOOKUP(orders!C726,customers!$A$1:$A$1001,customers!$C$1:$C$1001,,0))</f>
        <v>No Email</v>
      </c>
      <c r="H726" s="2" t="str">
        <f>_xlfn.XLOOKUP(C726,customers!$A$1:$A$1001,customers!$G$1:$G$1001,,0)</f>
        <v>United States</v>
      </c>
      <c r="I726" t="str">
        <f>INDEX(products!$A$1:$G$49,MATCH(orders!$D726,products!$A$1:$A$49,0),MATCH(orders!I$1,products!$A$1:$G$1,0))</f>
        <v>Ara</v>
      </c>
      <c r="J726" t="str">
        <f t="shared" si="22"/>
        <v>Arabica</v>
      </c>
      <c r="K726" t="str">
        <f>INDEX(products!$A$1:$G$49,MATCH(orders!$D726,products!$A$1:$A$49,0),MATCH(orders!K$1,products!$A$1:$G$1,0))</f>
        <v>M</v>
      </c>
      <c r="L726" t="str">
        <f t="shared" si="23"/>
        <v>Medium</v>
      </c>
      <c r="M726" s="4">
        <f>INDEX(products!$A$1:$G$49,MATCH(orders!$D726,products!$A$1:$A$49,0),MATCH(orders!M$1,products!$A$1:$G$1,0))</f>
        <v>0.2</v>
      </c>
      <c r="N726" s="5">
        <f>INDEX(products!$A$1:$G$49,MATCH(orders!$D726,products!$A$1:$A$49,0),MATCH(orders!N$1,products!$A$1:$G$1,0))</f>
        <v>3.375</v>
      </c>
      <c r="O726" s="5">
        <f>N726*E726</f>
        <v>6.75</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IF(_xlfn.XLOOKUP(orders!C727,customers!$A$1:$A$1001,customers!$C$1:$C$1001,,0)=0,"No Email",_xlfn.XLOOKUP(orders!C727,customers!$A$1:$A$1001,customers!$C$1:$C$1001,,0))</f>
        <v>caleixok5@globo.com</v>
      </c>
      <c r="H727" s="2" t="str">
        <f>_xlfn.XLOOKUP(C727,customers!$A$1:$A$1001,customers!$G$1:$G$1001,,0)</f>
        <v>United States</v>
      </c>
      <c r="I727" t="str">
        <f>INDEX(products!$A$1:$G$49,MATCH(orders!$D727,products!$A$1:$A$49,0),MATCH(orders!I$1,products!$A$1:$G$1,0))</f>
        <v>Ara</v>
      </c>
      <c r="J727" t="str">
        <f t="shared" si="22"/>
        <v>Arabica</v>
      </c>
      <c r="K727" t="str">
        <f>INDEX(products!$A$1:$G$49,MATCH(orders!$D727,products!$A$1:$A$49,0),MATCH(orders!K$1,products!$A$1:$G$1,0))</f>
        <v>L</v>
      </c>
      <c r="L727" t="str">
        <f t="shared" si="23"/>
        <v>Light</v>
      </c>
      <c r="M727" s="4">
        <f>INDEX(products!$A$1:$G$49,MATCH(orders!$D727,products!$A$1:$A$49,0),MATCH(orders!M$1,products!$A$1:$G$1,0))</f>
        <v>0.2</v>
      </c>
      <c r="N727" s="5">
        <f>INDEX(products!$A$1:$G$49,MATCH(orders!$D727,products!$A$1:$A$49,0),MATCH(orders!N$1,products!$A$1:$G$1,0))</f>
        <v>3.8849999999999998</v>
      </c>
      <c r="O727" s="5">
        <f>N727*E727</f>
        <v>23.31</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IF(_xlfn.XLOOKUP(orders!C728,customers!$A$1:$A$1001,customers!$C$1:$C$1001,,0)=0,"No Email",_xlfn.XLOOKUP(orders!C728,customers!$A$1:$A$1001,customers!$C$1:$C$1001,,0))</f>
        <v>No Email</v>
      </c>
      <c r="H728" s="2" t="str">
        <f>_xlfn.XLOOKUP(C728,customers!$A$1:$A$1001,customers!$G$1:$G$1001,,0)</f>
        <v>United States</v>
      </c>
      <c r="I728" t="str">
        <f>INDEX(products!$A$1:$G$49,MATCH(orders!$D728,products!$A$1:$A$49,0),MATCH(orders!I$1,products!$A$1:$G$1,0))</f>
        <v>Lib</v>
      </c>
      <c r="J728" t="str">
        <f t="shared" si="22"/>
        <v>Liberica</v>
      </c>
      <c r="K728" t="str">
        <f>INDEX(products!$A$1:$G$49,MATCH(orders!$D728,products!$A$1:$A$49,0),MATCH(orders!K$1,products!$A$1:$G$1,0))</f>
        <v>L</v>
      </c>
      <c r="L728" t="str">
        <f t="shared" si="23"/>
        <v>Light</v>
      </c>
      <c r="M728" s="4">
        <f>INDEX(products!$A$1:$G$49,MATCH(orders!$D728,products!$A$1:$A$49,0),MATCH(orders!M$1,products!$A$1:$G$1,0))</f>
        <v>2.5</v>
      </c>
      <c r="N728" s="5">
        <f>INDEX(products!$A$1:$G$49,MATCH(orders!$D728,products!$A$1:$A$49,0),MATCH(orders!N$1,products!$A$1:$G$1,0))</f>
        <v>36.454999999999998</v>
      </c>
      <c r="O728" s="5">
        <f>N728*E728</f>
        <v>145.82</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IF(_xlfn.XLOOKUP(orders!C729,customers!$A$1:$A$1001,customers!$C$1:$C$1001,,0)=0,"No Email",_xlfn.XLOOKUP(orders!C729,customers!$A$1:$A$1001,customers!$C$1:$C$1001,,0))</f>
        <v>rtomkowiczk7@bravesites.com</v>
      </c>
      <c r="H729" s="2" t="str">
        <f>_xlfn.XLOOKUP(C729,customers!$A$1:$A$1001,customers!$G$1:$G$1001,,0)</f>
        <v>Ireland</v>
      </c>
      <c r="I729" t="str">
        <f>INDEX(products!$A$1:$G$49,MATCH(orders!$D729,products!$A$1:$A$49,0),MATCH(orders!I$1,products!$A$1:$G$1,0))</f>
        <v>Rob</v>
      </c>
      <c r="J729" t="str">
        <f t="shared" si="22"/>
        <v>Robusta</v>
      </c>
      <c r="K729" t="str">
        <f>INDEX(products!$A$1:$G$49,MATCH(orders!$D729,products!$A$1:$A$49,0),MATCH(orders!K$1,products!$A$1:$G$1,0))</f>
        <v>M</v>
      </c>
      <c r="L729" t="str">
        <f t="shared" si="23"/>
        <v>Medium</v>
      </c>
      <c r="M729" s="4">
        <f>INDEX(products!$A$1:$G$49,MATCH(orders!$D729,products!$A$1:$A$49,0),MATCH(orders!M$1,products!$A$1:$G$1,0))</f>
        <v>0.5</v>
      </c>
      <c r="N729" s="5">
        <f>INDEX(products!$A$1:$G$49,MATCH(orders!$D729,products!$A$1:$A$49,0),MATCH(orders!N$1,products!$A$1:$G$1,0))</f>
        <v>5.97</v>
      </c>
      <c r="O729" s="5">
        <f>N729*E729</f>
        <v>29.849999999999998</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IF(_xlfn.XLOOKUP(orders!C730,customers!$A$1:$A$1001,customers!$C$1:$C$1001,,0)=0,"No Email",_xlfn.XLOOKUP(orders!C730,customers!$A$1:$A$1001,customers!$C$1:$C$1001,,0))</f>
        <v>rhuscroftk8@jimdo.com</v>
      </c>
      <c r="H730" s="2" t="str">
        <f>_xlfn.XLOOKUP(C730,customers!$A$1:$A$1001,customers!$G$1:$G$1001,,0)</f>
        <v>United States</v>
      </c>
      <c r="I730" t="str">
        <f>INDEX(products!$A$1:$G$49,MATCH(orders!$D730,products!$A$1:$A$49,0),MATCH(orders!I$1,products!$A$1:$G$1,0))</f>
        <v>Exc</v>
      </c>
      <c r="J730" t="str">
        <f t="shared" si="22"/>
        <v>Excelsa</v>
      </c>
      <c r="K730" t="str">
        <f>INDEX(products!$A$1:$G$49,MATCH(orders!$D730,products!$A$1:$A$49,0),MATCH(orders!K$1,products!$A$1:$G$1,0))</f>
        <v>D</v>
      </c>
      <c r="L730" t="str">
        <f t="shared" si="23"/>
        <v>Dark</v>
      </c>
      <c r="M730" s="4">
        <f>INDEX(products!$A$1:$G$49,MATCH(orders!$D730,products!$A$1:$A$49,0),MATCH(orders!M$1,products!$A$1:$G$1,0))</f>
        <v>0.5</v>
      </c>
      <c r="N730" s="5">
        <f>INDEX(products!$A$1:$G$49,MATCH(orders!$D730,products!$A$1:$A$49,0),MATCH(orders!N$1,products!$A$1:$G$1,0))</f>
        <v>7.29</v>
      </c>
      <c r="O730" s="5">
        <f>N730*E730</f>
        <v>21.87</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IF(_xlfn.XLOOKUP(orders!C731,customers!$A$1:$A$1001,customers!$C$1:$C$1001,,0)=0,"No Email",_xlfn.XLOOKUP(orders!C731,customers!$A$1:$A$1001,customers!$C$1:$C$1001,,0))</f>
        <v>sscurrerk9@flavors.me</v>
      </c>
      <c r="H731" s="2" t="str">
        <f>_xlfn.XLOOKUP(C731,customers!$A$1:$A$1001,customers!$G$1:$G$1001,,0)</f>
        <v>United Kingdom</v>
      </c>
      <c r="I731" t="str">
        <f>INDEX(products!$A$1:$G$49,MATCH(orders!$D731,products!$A$1:$A$49,0),MATCH(orders!I$1,products!$A$1:$G$1,0))</f>
        <v>Lib</v>
      </c>
      <c r="J731" t="str">
        <f t="shared" si="22"/>
        <v>Liberica</v>
      </c>
      <c r="K731" t="str">
        <f>INDEX(products!$A$1:$G$49,MATCH(orders!$D731,products!$A$1:$A$49,0),MATCH(orders!K$1,products!$A$1:$G$1,0))</f>
        <v>M</v>
      </c>
      <c r="L731" t="str">
        <f t="shared" si="23"/>
        <v>Medium</v>
      </c>
      <c r="M731" s="4">
        <f>INDEX(products!$A$1:$G$49,MATCH(orders!$D731,products!$A$1:$A$49,0),MATCH(orders!M$1,products!$A$1:$G$1,0))</f>
        <v>0.2</v>
      </c>
      <c r="N731" s="5">
        <f>INDEX(products!$A$1:$G$49,MATCH(orders!$D731,products!$A$1:$A$49,0),MATCH(orders!N$1,products!$A$1:$G$1,0))</f>
        <v>4.3650000000000002</v>
      </c>
      <c r="O731" s="5">
        <f>N731*E731</f>
        <v>4.3650000000000002</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IF(_xlfn.XLOOKUP(orders!C732,customers!$A$1:$A$1001,customers!$C$1:$C$1001,,0)=0,"No Email",_xlfn.XLOOKUP(orders!C732,customers!$A$1:$A$1001,customers!$C$1:$C$1001,,0))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 t="shared" si="22"/>
        <v>Liberica</v>
      </c>
      <c r="K732" t="str">
        <f>INDEX(products!$A$1:$G$49,MATCH(orders!$D732,products!$A$1:$A$49,0),MATCH(orders!K$1,products!$A$1:$G$1,0))</f>
        <v>L</v>
      </c>
      <c r="L732" t="str">
        <f t="shared" si="23"/>
        <v>Light</v>
      </c>
      <c r="M732" s="4">
        <f>INDEX(products!$A$1:$G$49,MATCH(orders!$D732,products!$A$1:$A$49,0),MATCH(orders!M$1,products!$A$1:$G$1,0))</f>
        <v>2.5</v>
      </c>
      <c r="N732" s="5">
        <f>INDEX(products!$A$1:$G$49,MATCH(orders!$D732,products!$A$1:$A$49,0),MATCH(orders!N$1,products!$A$1:$G$1,0))</f>
        <v>36.454999999999998</v>
      </c>
      <c r="O732" s="5">
        <f>N732*E732</f>
        <v>36.454999999999998</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IF(_xlfn.XLOOKUP(orders!C733,customers!$A$1:$A$1001,customers!$C$1:$C$1001,,0)=0,"No Email",_xlfn.XLOOKUP(orders!C733,customers!$A$1:$A$1001,customers!$C$1:$C$1001,,0))</f>
        <v>No Email</v>
      </c>
      <c r="H733" s="2" t="str">
        <f>_xlfn.XLOOKUP(C733,customers!$A$1:$A$1001,customers!$G$1:$G$1001,,0)</f>
        <v>United States</v>
      </c>
      <c r="I733" t="str">
        <f>INDEX(products!$A$1:$G$49,MATCH(orders!$D733,products!$A$1:$A$49,0),MATCH(orders!I$1,products!$A$1:$G$1,0))</f>
        <v>Lib</v>
      </c>
      <c r="J733" t="str">
        <f t="shared" si="22"/>
        <v>Liberica</v>
      </c>
      <c r="K733" t="str">
        <f>INDEX(products!$A$1:$G$49,MATCH(orders!$D733,products!$A$1:$A$49,0),MATCH(orders!K$1,products!$A$1:$G$1,0))</f>
        <v>D</v>
      </c>
      <c r="L733" t="str">
        <f t="shared" si="23"/>
        <v>Dark</v>
      </c>
      <c r="M733" s="4">
        <f>INDEX(products!$A$1:$G$49,MATCH(orders!$D733,products!$A$1:$A$49,0),MATCH(orders!M$1,products!$A$1:$G$1,0))</f>
        <v>0.2</v>
      </c>
      <c r="N733" s="5">
        <f>INDEX(products!$A$1:$G$49,MATCH(orders!$D733,products!$A$1:$A$49,0),MATCH(orders!N$1,products!$A$1:$G$1,0))</f>
        <v>3.8849999999999998</v>
      </c>
      <c r="O733" s="5">
        <f>N733*E733</f>
        <v>15.54</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IF(_xlfn.XLOOKUP(orders!C734,customers!$A$1:$A$1001,customers!$C$1:$C$1001,,0)=0,"No Email",_xlfn.XLOOKUP(orders!C734,customers!$A$1:$A$1001,customers!$C$1:$C$1001,,0))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 t="shared" si="22"/>
        <v>Excelsa</v>
      </c>
      <c r="K734" t="str">
        <f>INDEX(products!$A$1:$G$49,MATCH(orders!$D734,products!$A$1:$A$49,0),MATCH(orders!K$1,products!$A$1:$G$1,0))</f>
        <v>L</v>
      </c>
      <c r="L734" t="str">
        <f t="shared" si="23"/>
        <v>Light</v>
      </c>
      <c r="M734" s="4">
        <f>INDEX(products!$A$1:$G$49,MATCH(orders!$D734,products!$A$1:$A$49,0),MATCH(orders!M$1,products!$A$1:$G$1,0))</f>
        <v>0.2</v>
      </c>
      <c r="N734" s="5">
        <f>INDEX(products!$A$1:$G$49,MATCH(orders!$D734,products!$A$1:$A$49,0),MATCH(orders!N$1,products!$A$1:$G$1,0))</f>
        <v>4.4550000000000001</v>
      </c>
      <c r="O734" s="5">
        <f>N734*E734</f>
        <v>8.91</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IF(_xlfn.XLOOKUP(orders!C735,customers!$A$1:$A$1001,customers!$C$1:$C$1001,,0)=0,"No Email",_xlfn.XLOOKUP(orders!C735,customers!$A$1:$A$1001,customers!$C$1:$C$1001,,0))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 t="shared" si="22"/>
        <v>Liberica</v>
      </c>
      <c r="K735" t="str">
        <f>INDEX(products!$A$1:$G$49,MATCH(orders!$D735,products!$A$1:$A$49,0),MATCH(orders!K$1,products!$A$1:$G$1,0))</f>
        <v>M</v>
      </c>
      <c r="L735" t="str">
        <f t="shared" si="23"/>
        <v>Medium</v>
      </c>
      <c r="M735" s="4">
        <f>INDEX(products!$A$1:$G$49,MATCH(orders!$D735,products!$A$1:$A$49,0),MATCH(orders!M$1,products!$A$1:$G$1,0))</f>
        <v>2.5</v>
      </c>
      <c r="N735" s="5">
        <f>INDEX(products!$A$1:$G$49,MATCH(orders!$D735,products!$A$1:$A$49,0),MATCH(orders!N$1,products!$A$1:$G$1,0))</f>
        <v>33.464999999999996</v>
      </c>
      <c r="O735" s="5">
        <f>N735*E735</f>
        <v>100.39499999999998</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IF(_xlfn.XLOOKUP(orders!C736,customers!$A$1:$A$1001,customers!$C$1:$C$1001,,0)=0,"No Email",_xlfn.XLOOKUP(orders!C736,customers!$A$1:$A$1001,customers!$C$1:$C$1001,,0))</f>
        <v>No Email</v>
      </c>
      <c r="H736" s="2" t="str">
        <f>_xlfn.XLOOKUP(C736,customers!$A$1:$A$1001,customers!$G$1:$G$1001,,0)</f>
        <v>United States</v>
      </c>
      <c r="I736" t="str">
        <f>INDEX(products!$A$1:$G$49,MATCH(orders!$D736,products!$A$1:$A$49,0),MATCH(orders!I$1,products!$A$1:$G$1,0))</f>
        <v>Rob</v>
      </c>
      <c r="J736" t="str">
        <f t="shared" si="22"/>
        <v>Robusta</v>
      </c>
      <c r="K736" t="str">
        <f>INDEX(products!$A$1:$G$49,MATCH(orders!$D736,products!$A$1:$A$49,0),MATCH(orders!K$1,products!$A$1:$G$1,0))</f>
        <v>D</v>
      </c>
      <c r="L736" t="str">
        <f t="shared" si="23"/>
        <v>Dark</v>
      </c>
      <c r="M736" s="4">
        <f>INDEX(products!$A$1:$G$49,MATCH(orders!$D736,products!$A$1:$A$49,0),MATCH(orders!M$1,products!$A$1:$G$1,0))</f>
        <v>0.2</v>
      </c>
      <c r="N736" s="5">
        <f>INDEX(products!$A$1:$G$49,MATCH(orders!$D736,products!$A$1:$A$49,0),MATCH(orders!N$1,products!$A$1:$G$1,0))</f>
        <v>2.6849999999999996</v>
      </c>
      <c r="O736" s="5">
        <f>N736*E736</f>
        <v>13.424999999999997</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IF(_xlfn.XLOOKUP(orders!C737,customers!$A$1:$A$1001,customers!$C$1:$C$1001,,0)=0,"No Email",_xlfn.XLOOKUP(orders!C737,customers!$A$1:$A$1001,customers!$C$1:$C$1001,,0))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 t="shared" si="22"/>
        <v>Excelsa</v>
      </c>
      <c r="K737" t="str">
        <f>INDEX(products!$A$1:$G$49,MATCH(orders!$D737,products!$A$1:$A$49,0),MATCH(orders!K$1,products!$A$1:$G$1,0))</f>
        <v>D</v>
      </c>
      <c r="L737" t="str">
        <f t="shared" si="23"/>
        <v>Dark</v>
      </c>
      <c r="M737" s="4">
        <f>INDEX(products!$A$1:$G$49,MATCH(orders!$D737,products!$A$1:$A$49,0),MATCH(orders!M$1,products!$A$1:$G$1,0))</f>
        <v>0.2</v>
      </c>
      <c r="N737" s="5">
        <f>INDEX(products!$A$1:$G$49,MATCH(orders!$D737,products!$A$1:$A$49,0),MATCH(orders!N$1,products!$A$1:$G$1,0))</f>
        <v>3.645</v>
      </c>
      <c r="O737" s="5">
        <f>N737*E737</f>
        <v>21.87</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IF(_xlfn.XLOOKUP(orders!C738,customers!$A$1:$A$1001,customers!$C$1:$C$1001,,0)=0,"No Email",_xlfn.XLOOKUP(orders!C738,customers!$A$1:$A$1001,customers!$C$1:$C$1001,,0))</f>
        <v>jtoyekg@pinterest.com</v>
      </c>
      <c r="H738" s="2" t="str">
        <f>_xlfn.XLOOKUP(C738,customers!$A$1:$A$1001,customers!$G$1:$G$1001,,0)</f>
        <v>Ireland</v>
      </c>
      <c r="I738" t="str">
        <f>INDEX(products!$A$1:$G$49,MATCH(orders!$D738,products!$A$1:$A$49,0),MATCH(orders!I$1,products!$A$1:$G$1,0))</f>
        <v>Lib</v>
      </c>
      <c r="J738" t="str">
        <f t="shared" si="22"/>
        <v>Liberica</v>
      </c>
      <c r="K738" t="str">
        <f>INDEX(products!$A$1:$G$49,MATCH(orders!$D738,products!$A$1:$A$49,0),MATCH(orders!K$1,products!$A$1:$G$1,0))</f>
        <v>D</v>
      </c>
      <c r="L738" t="str">
        <f t="shared" si="23"/>
        <v>Dark</v>
      </c>
      <c r="M738" s="4">
        <f>INDEX(products!$A$1:$G$49,MATCH(orders!$D738,products!$A$1:$A$49,0),MATCH(orders!M$1,products!$A$1:$G$1,0))</f>
        <v>1</v>
      </c>
      <c r="N738" s="5">
        <f>INDEX(products!$A$1:$G$49,MATCH(orders!$D738,products!$A$1:$A$49,0),MATCH(orders!N$1,products!$A$1:$G$1,0))</f>
        <v>12.95</v>
      </c>
      <c r="O738" s="5">
        <f>N738*E738</f>
        <v>25.9</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IF(_xlfn.XLOOKUP(orders!C739,customers!$A$1:$A$1001,customers!$C$1:$C$1001,,0)=0,"No Email",_xlfn.XLOOKUP(orders!C739,customers!$A$1:$A$1001,customers!$C$1:$C$1001,,0))</f>
        <v>clinskillkh@sphinn.com</v>
      </c>
      <c r="H739" s="2" t="str">
        <f>_xlfn.XLOOKUP(C739,customers!$A$1:$A$1001,customers!$G$1:$G$1001,,0)</f>
        <v>United States</v>
      </c>
      <c r="I739" t="str">
        <f>INDEX(products!$A$1:$G$49,MATCH(orders!$D739,products!$A$1:$A$49,0),MATCH(orders!I$1,products!$A$1:$G$1,0))</f>
        <v>Ara</v>
      </c>
      <c r="J739" t="str">
        <f t="shared" si="22"/>
        <v>Arabica</v>
      </c>
      <c r="K739" t="str">
        <f>INDEX(products!$A$1:$G$49,MATCH(orders!$D739,products!$A$1:$A$49,0),MATCH(orders!K$1,products!$A$1:$G$1,0))</f>
        <v>M</v>
      </c>
      <c r="L739" t="str">
        <f t="shared" si="23"/>
        <v>Medium</v>
      </c>
      <c r="M739" s="4">
        <f>INDEX(products!$A$1:$G$49,MATCH(orders!$D739,products!$A$1:$A$49,0),MATCH(orders!M$1,products!$A$1:$G$1,0))</f>
        <v>1</v>
      </c>
      <c r="N739" s="5">
        <f>INDEX(products!$A$1:$G$49,MATCH(orders!$D739,products!$A$1:$A$49,0),MATCH(orders!N$1,products!$A$1:$G$1,0))</f>
        <v>11.25</v>
      </c>
      <c r="O739" s="5">
        <f>N739*E739</f>
        <v>56.25</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IF(_xlfn.XLOOKUP(orders!C740,customers!$A$1:$A$1001,customers!$C$1:$C$1001,,0)=0,"No Email",_xlfn.XLOOKUP(orders!C740,customers!$A$1:$A$1001,customers!$C$1:$C$1001,,0))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 t="shared" si="22"/>
        <v>Robusta</v>
      </c>
      <c r="K740" t="str">
        <f>INDEX(products!$A$1:$G$49,MATCH(orders!$D740,products!$A$1:$A$49,0),MATCH(orders!K$1,products!$A$1:$G$1,0))</f>
        <v>L</v>
      </c>
      <c r="L740" t="str">
        <f t="shared" si="23"/>
        <v>Light</v>
      </c>
      <c r="M740" s="4">
        <f>INDEX(products!$A$1:$G$49,MATCH(orders!$D740,products!$A$1:$A$49,0),MATCH(orders!M$1,products!$A$1:$G$1,0))</f>
        <v>0.2</v>
      </c>
      <c r="N740" s="5">
        <f>INDEX(products!$A$1:$G$49,MATCH(orders!$D740,products!$A$1:$A$49,0),MATCH(orders!N$1,products!$A$1:$G$1,0))</f>
        <v>3.5849999999999995</v>
      </c>
      <c r="O740" s="5">
        <f>N740*E740</f>
        <v>10.754999999999999</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IF(_xlfn.XLOOKUP(orders!C741,customers!$A$1:$A$1001,customers!$C$1:$C$1001,,0)=0,"No Email",_xlfn.XLOOKUP(orders!C741,customers!$A$1:$A$1001,customers!$C$1:$C$1001,,0))</f>
        <v>jdymokeje@prnewswire.com</v>
      </c>
      <c r="H741" s="2" t="str">
        <f>_xlfn.XLOOKUP(C741,customers!$A$1:$A$1001,customers!$G$1:$G$1001,,0)</f>
        <v>Ireland</v>
      </c>
      <c r="I741" t="str">
        <f>INDEX(products!$A$1:$G$49,MATCH(orders!$D741,products!$A$1:$A$49,0),MATCH(orders!I$1,products!$A$1:$G$1,0))</f>
        <v>Exc</v>
      </c>
      <c r="J741" t="str">
        <f t="shared" si="22"/>
        <v>Excelsa</v>
      </c>
      <c r="K741" t="str">
        <f>INDEX(products!$A$1:$G$49,MATCH(orders!$D741,products!$A$1:$A$49,0),MATCH(orders!K$1,products!$A$1:$G$1,0))</f>
        <v>D</v>
      </c>
      <c r="L741" t="str">
        <f t="shared" si="23"/>
        <v>Dark</v>
      </c>
      <c r="M741" s="4">
        <f>INDEX(products!$A$1:$G$49,MATCH(orders!$D741,products!$A$1:$A$49,0),MATCH(orders!M$1,products!$A$1:$G$1,0))</f>
        <v>0.2</v>
      </c>
      <c r="N741" s="5">
        <f>INDEX(products!$A$1:$G$49,MATCH(orders!$D741,products!$A$1:$A$49,0),MATCH(orders!N$1,products!$A$1:$G$1,0))</f>
        <v>3.645</v>
      </c>
      <c r="O741" s="5">
        <f>N741*E741</f>
        <v>18.225000000000001</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IF(_xlfn.XLOOKUP(orders!C742,customers!$A$1:$A$1001,customers!$C$1:$C$1001,,0)=0,"No Email",_xlfn.XLOOKUP(orders!C742,customers!$A$1:$A$1001,customers!$C$1:$C$1001,,0))</f>
        <v>kcragellkk@google.com</v>
      </c>
      <c r="H742" s="2" t="str">
        <f>_xlfn.XLOOKUP(C742,customers!$A$1:$A$1001,customers!$G$1:$G$1001,,0)</f>
        <v>Ireland</v>
      </c>
      <c r="I742" t="str">
        <f>INDEX(products!$A$1:$G$49,MATCH(orders!$D742,products!$A$1:$A$49,0),MATCH(orders!I$1,products!$A$1:$G$1,0))</f>
        <v>Rob</v>
      </c>
      <c r="J742" t="str">
        <f t="shared" si="22"/>
        <v>Robusta</v>
      </c>
      <c r="K742" t="str">
        <f>INDEX(products!$A$1:$G$49,MATCH(orders!$D742,products!$A$1:$A$49,0),MATCH(orders!K$1,products!$A$1:$G$1,0))</f>
        <v>L</v>
      </c>
      <c r="L742" t="str">
        <f t="shared" si="23"/>
        <v>Light</v>
      </c>
      <c r="M742" s="4">
        <f>INDEX(products!$A$1:$G$49,MATCH(orders!$D742,products!$A$1:$A$49,0),MATCH(orders!M$1,products!$A$1:$G$1,0))</f>
        <v>0.5</v>
      </c>
      <c r="N742" s="5">
        <f>INDEX(products!$A$1:$G$49,MATCH(orders!$D742,products!$A$1:$A$49,0),MATCH(orders!N$1,products!$A$1:$G$1,0))</f>
        <v>7.169999999999999</v>
      </c>
      <c r="O742" s="5">
        <f>N742*E742</f>
        <v>28.679999999999996</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IF(_xlfn.XLOOKUP(orders!C743,customers!$A$1:$A$1001,customers!$C$1:$C$1001,,0)=0,"No Email",_xlfn.XLOOKUP(orders!C743,customers!$A$1:$A$1001,customers!$C$1:$C$1001,,0))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 t="shared" si="22"/>
        <v>Liberica</v>
      </c>
      <c r="K743" t="str">
        <f>INDEX(products!$A$1:$G$49,MATCH(orders!$D743,products!$A$1:$A$49,0),MATCH(orders!K$1,products!$A$1:$G$1,0))</f>
        <v>M</v>
      </c>
      <c r="L743" t="str">
        <f t="shared" si="23"/>
        <v>Medium</v>
      </c>
      <c r="M743" s="4">
        <f>INDEX(products!$A$1:$G$49,MATCH(orders!$D743,products!$A$1:$A$49,0),MATCH(orders!M$1,products!$A$1:$G$1,0))</f>
        <v>0.2</v>
      </c>
      <c r="N743" s="5">
        <f>INDEX(products!$A$1:$G$49,MATCH(orders!$D743,products!$A$1:$A$49,0),MATCH(orders!N$1,products!$A$1:$G$1,0))</f>
        <v>4.3650000000000002</v>
      </c>
      <c r="O743" s="5">
        <f>N743*E743</f>
        <v>8.73</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IF(_xlfn.XLOOKUP(orders!C744,customers!$A$1:$A$1001,customers!$C$1:$C$1001,,0)=0,"No Email",_xlfn.XLOOKUP(orders!C744,customers!$A$1:$A$1001,customers!$C$1:$C$1001,,0))</f>
        <v>rlidgeykm@vimeo.com</v>
      </c>
      <c r="H744" s="2" t="str">
        <f>_xlfn.XLOOKUP(C744,customers!$A$1:$A$1001,customers!$G$1:$G$1001,,0)</f>
        <v>United States</v>
      </c>
      <c r="I744" t="str">
        <f>INDEX(products!$A$1:$G$49,MATCH(orders!$D744,products!$A$1:$A$49,0),MATCH(orders!I$1,products!$A$1:$G$1,0))</f>
        <v>Lib</v>
      </c>
      <c r="J744" t="str">
        <f t="shared" si="22"/>
        <v>Liberica</v>
      </c>
      <c r="K744" t="str">
        <f>INDEX(products!$A$1:$G$49,MATCH(orders!$D744,products!$A$1:$A$49,0),MATCH(orders!K$1,products!$A$1:$G$1,0))</f>
        <v>M</v>
      </c>
      <c r="L744" t="str">
        <f t="shared" si="23"/>
        <v>Medium</v>
      </c>
      <c r="M744" s="4">
        <f>INDEX(products!$A$1:$G$49,MATCH(orders!$D744,products!$A$1:$A$49,0),MATCH(orders!M$1,products!$A$1:$G$1,0))</f>
        <v>1</v>
      </c>
      <c r="N744" s="5">
        <f>INDEX(products!$A$1:$G$49,MATCH(orders!$D744,products!$A$1:$A$49,0),MATCH(orders!N$1,products!$A$1:$G$1,0))</f>
        <v>14.55</v>
      </c>
      <c r="O744" s="5">
        <f>N744*E744</f>
        <v>58.2</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IF(_xlfn.XLOOKUP(orders!C745,customers!$A$1:$A$1001,customers!$C$1:$C$1001,,0)=0,"No Email",_xlfn.XLOOKUP(orders!C745,customers!$A$1:$A$1001,customers!$C$1:$C$1001,,0))</f>
        <v>tcastagnekn@wikia.com</v>
      </c>
      <c r="H745" s="2" t="str">
        <f>_xlfn.XLOOKUP(C745,customers!$A$1:$A$1001,customers!$G$1:$G$1001,,0)</f>
        <v>United States</v>
      </c>
      <c r="I745" t="str">
        <f>INDEX(products!$A$1:$G$49,MATCH(orders!$D745,products!$A$1:$A$49,0),MATCH(orders!I$1,products!$A$1:$G$1,0))</f>
        <v>Ara</v>
      </c>
      <c r="J745" t="str">
        <f t="shared" si="22"/>
        <v>Arabica</v>
      </c>
      <c r="K745" t="str">
        <f>INDEX(products!$A$1:$G$49,MATCH(orders!$D745,products!$A$1:$A$49,0),MATCH(orders!K$1,products!$A$1:$G$1,0))</f>
        <v>D</v>
      </c>
      <c r="L745" t="str">
        <f t="shared" si="23"/>
        <v>Dark</v>
      </c>
      <c r="M745" s="4">
        <f>INDEX(products!$A$1:$G$49,MATCH(orders!$D745,products!$A$1:$A$49,0),MATCH(orders!M$1,products!$A$1:$G$1,0))</f>
        <v>0.5</v>
      </c>
      <c r="N745" s="5">
        <f>INDEX(products!$A$1:$G$49,MATCH(orders!$D745,products!$A$1:$A$49,0),MATCH(orders!N$1,products!$A$1:$G$1,0))</f>
        <v>5.97</v>
      </c>
      <c r="O745" s="5">
        <f>N745*E745</f>
        <v>17.91</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IF(_xlfn.XLOOKUP(orders!C746,customers!$A$1:$A$1001,customers!$C$1:$C$1001,,0)=0,"No Email",_xlfn.XLOOKUP(orders!C746,customers!$A$1:$A$1001,customers!$C$1:$C$1001,,0))</f>
        <v>No Email</v>
      </c>
      <c r="H746" s="2" t="str">
        <f>_xlfn.XLOOKUP(C746,customers!$A$1:$A$1001,customers!$G$1:$G$1001,,0)</f>
        <v>United States</v>
      </c>
      <c r="I746" t="str">
        <f>INDEX(products!$A$1:$G$49,MATCH(orders!$D746,products!$A$1:$A$49,0),MATCH(orders!I$1,products!$A$1:$G$1,0))</f>
        <v>Rob</v>
      </c>
      <c r="J746" t="str">
        <f t="shared" si="22"/>
        <v>Robusta</v>
      </c>
      <c r="K746" t="str">
        <f>INDEX(products!$A$1:$G$49,MATCH(orders!$D746,products!$A$1:$A$49,0),MATCH(orders!K$1,products!$A$1:$G$1,0))</f>
        <v>M</v>
      </c>
      <c r="L746" t="str">
        <f t="shared" si="23"/>
        <v>Medium</v>
      </c>
      <c r="M746" s="4">
        <f>INDEX(products!$A$1:$G$49,MATCH(orders!$D746,products!$A$1:$A$49,0),MATCH(orders!M$1,products!$A$1:$G$1,0))</f>
        <v>0.2</v>
      </c>
      <c r="N746" s="5">
        <f>INDEX(products!$A$1:$G$49,MATCH(orders!$D746,products!$A$1:$A$49,0),MATCH(orders!N$1,products!$A$1:$G$1,0))</f>
        <v>2.9849999999999999</v>
      </c>
      <c r="O746" s="5">
        <f>N746*E746</f>
        <v>17.91</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IF(_xlfn.XLOOKUP(orders!C747,customers!$A$1:$A$1001,customers!$C$1:$C$1001,,0)=0,"No Email",_xlfn.XLOOKUP(orders!C747,customers!$A$1:$A$1001,customers!$C$1:$C$1001,,0))</f>
        <v>jhaldenkp@comcast.net</v>
      </c>
      <c r="H747" s="2" t="str">
        <f>_xlfn.XLOOKUP(C747,customers!$A$1:$A$1001,customers!$G$1:$G$1001,,0)</f>
        <v>Ireland</v>
      </c>
      <c r="I747" t="str">
        <f>INDEX(products!$A$1:$G$49,MATCH(orders!$D747,products!$A$1:$A$49,0),MATCH(orders!I$1,products!$A$1:$G$1,0))</f>
        <v>Exc</v>
      </c>
      <c r="J747" t="str">
        <f t="shared" si="22"/>
        <v>Excelsa</v>
      </c>
      <c r="K747" t="str">
        <f>INDEX(products!$A$1:$G$49,MATCH(orders!$D747,products!$A$1:$A$49,0),MATCH(orders!K$1,products!$A$1:$G$1,0))</f>
        <v>D</v>
      </c>
      <c r="L747" t="str">
        <f t="shared" si="23"/>
        <v>Dark</v>
      </c>
      <c r="M747" s="4">
        <f>INDEX(products!$A$1:$G$49,MATCH(orders!$D747,products!$A$1:$A$49,0),MATCH(orders!M$1,products!$A$1:$G$1,0))</f>
        <v>0.5</v>
      </c>
      <c r="N747" s="5">
        <f>INDEX(products!$A$1:$G$49,MATCH(orders!$D747,products!$A$1:$A$49,0),MATCH(orders!N$1,products!$A$1:$G$1,0))</f>
        <v>7.29</v>
      </c>
      <c r="O747" s="5">
        <f>N747*E747</f>
        <v>14.58</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IF(_xlfn.XLOOKUP(orders!C748,customers!$A$1:$A$1001,customers!$C$1:$C$1001,,0)=0,"No Email",_xlfn.XLOOKUP(orders!C748,customers!$A$1:$A$1001,customers!$C$1:$C$1001,,0))</f>
        <v>holliffkq@sciencedirect.com</v>
      </c>
      <c r="H748" s="2" t="str">
        <f>_xlfn.XLOOKUP(C748,customers!$A$1:$A$1001,customers!$G$1:$G$1001,,0)</f>
        <v>Ireland</v>
      </c>
      <c r="I748" t="str">
        <f>INDEX(products!$A$1:$G$49,MATCH(orders!$D748,products!$A$1:$A$49,0),MATCH(orders!I$1,products!$A$1:$G$1,0))</f>
        <v>Ara</v>
      </c>
      <c r="J748" t="str">
        <f t="shared" si="22"/>
        <v>Arabica</v>
      </c>
      <c r="K748" t="str">
        <f>INDEX(products!$A$1:$G$49,MATCH(orders!$D748,products!$A$1:$A$49,0),MATCH(orders!K$1,products!$A$1:$G$1,0))</f>
        <v>M</v>
      </c>
      <c r="L748" t="str">
        <f t="shared" si="23"/>
        <v>Medium</v>
      </c>
      <c r="M748" s="4">
        <f>INDEX(products!$A$1:$G$49,MATCH(orders!$D748,products!$A$1:$A$49,0),MATCH(orders!M$1,products!$A$1:$G$1,0))</f>
        <v>1</v>
      </c>
      <c r="N748" s="5">
        <f>INDEX(products!$A$1:$G$49,MATCH(orders!$D748,products!$A$1:$A$49,0),MATCH(orders!N$1,products!$A$1:$G$1,0))</f>
        <v>11.25</v>
      </c>
      <c r="O748" s="5">
        <f>N748*E748</f>
        <v>33.75</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IF(_xlfn.XLOOKUP(orders!C749,customers!$A$1:$A$1001,customers!$C$1:$C$1001,,0)=0,"No Email",_xlfn.XLOOKUP(orders!C749,customers!$A$1:$A$1001,customers!$C$1:$C$1001,,0))</f>
        <v>tquadrikr@opensource.org</v>
      </c>
      <c r="H749" s="2" t="str">
        <f>_xlfn.XLOOKUP(C749,customers!$A$1:$A$1001,customers!$G$1:$G$1001,,0)</f>
        <v>Ireland</v>
      </c>
      <c r="I749" t="str">
        <f>INDEX(products!$A$1:$G$49,MATCH(orders!$D749,products!$A$1:$A$49,0),MATCH(orders!I$1,products!$A$1:$G$1,0))</f>
        <v>Lib</v>
      </c>
      <c r="J749" t="str">
        <f t="shared" si="22"/>
        <v>Liberica</v>
      </c>
      <c r="K749" t="str">
        <f>INDEX(products!$A$1:$G$49,MATCH(orders!$D749,products!$A$1:$A$49,0),MATCH(orders!K$1,products!$A$1:$G$1,0))</f>
        <v>M</v>
      </c>
      <c r="L749" t="str">
        <f t="shared" si="23"/>
        <v>Medium</v>
      </c>
      <c r="M749" s="4">
        <f>INDEX(products!$A$1:$G$49,MATCH(orders!$D749,products!$A$1:$A$49,0),MATCH(orders!M$1,products!$A$1:$G$1,0))</f>
        <v>0.5</v>
      </c>
      <c r="N749" s="5">
        <f>INDEX(products!$A$1:$G$49,MATCH(orders!$D749,products!$A$1:$A$49,0),MATCH(orders!N$1,products!$A$1:$G$1,0))</f>
        <v>8.73</v>
      </c>
      <c r="O749" s="5">
        <f>N749*E749</f>
        <v>34.92</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IF(_xlfn.XLOOKUP(orders!C750,customers!$A$1:$A$1001,customers!$C$1:$C$1001,,0)=0,"No Email",_xlfn.XLOOKUP(orders!C750,customers!$A$1:$A$1001,customers!$C$1:$C$1001,,0))</f>
        <v>feshmadeks@umn.edu</v>
      </c>
      <c r="H750" s="2" t="str">
        <f>_xlfn.XLOOKUP(C750,customers!$A$1:$A$1001,customers!$G$1:$G$1001,,0)</f>
        <v>United States</v>
      </c>
      <c r="I750" t="str">
        <f>INDEX(products!$A$1:$G$49,MATCH(orders!$D750,products!$A$1:$A$49,0),MATCH(orders!I$1,products!$A$1:$G$1,0))</f>
        <v>Exc</v>
      </c>
      <c r="J750" t="str">
        <f t="shared" si="22"/>
        <v>Excelsa</v>
      </c>
      <c r="K750" t="str">
        <f>INDEX(products!$A$1:$G$49,MATCH(orders!$D750,products!$A$1:$A$49,0),MATCH(orders!K$1,products!$A$1:$G$1,0))</f>
        <v>D</v>
      </c>
      <c r="L750" t="str">
        <f t="shared" si="23"/>
        <v>Dark</v>
      </c>
      <c r="M750" s="4">
        <f>INDEX(products!$A$1:$G$49,MATCH(orders!$D750,products!$A$1:$A$49,0),MATCH(orders!M$1,products!$A$1:$G$1,0))</f>
        <v>0.5</v>
      </c>
      <c r="N750" s="5">
        <f>INDEX(products!$A$1:$G$49,MATCH(orders!$D750,products!$A$1:$A$49,0),MATCH(orders!N$1,products!$A$1:$G$1,0))</f>
        <v>7.29</v>
      </c>
      <c r="O750" s="5">
        <f>N750*E750</f>
        <v>14.58</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IF(_xlfn.XLOOKUP(orders!C751,customers!$A$1:$A$1001,customers!$C$1:$C$1001,,0)=0,"No Email",_xlfn.XLOOKUP(orders!C751,customers!$A$1:$A$1001,customers!$C$1:$C$1001,,0))</f>
        <v>moilierkt@paginegialle.it</v>
      </c>
      <c r="H751" s="2" t="str">
        <f>_xlfn.XLOOKUP(C751,customers!$A$1:$A$1001,customers!$G$1:$G$1001,,0)</f>
        <v>Ireland</v>
      </c>
      <c r="I751" t="str">
        <f>INDEX(products!$A$1:$G$49,MATCH(orders!$D751,products!$A$1:$A$49,0),MATCH(orders!I$1,products!$A$1:$G$1,0))</f>
        <v>Rob</v>
      </c>
      <c r="J751" t="str">
        <f t="shared" si="22"/>
        <v>Robusta</v>
      </c>
      <c r="K751" t="str">
        <f>INDEX(products!$A$1:$G$49,MATCH(orders!$D751,products!$A$1:$A$49,0),MATCH(orders!K$1,products!$A$1:$G$1,0))</f>
        <v>D</v>
      </c>
      <c r="L751" t="str">
        <f t="shared" si="23"/>
        <v>Dark</v>
      </c>
      <c r="M751" s="4">
        <f>INDEX(products!$A$1:$G$49,MATCH(orders!$D751,products!$A$1:$A$49,0),MATCH(orders!M$1,products!$A$1:$G$1,0))</f>
        <v>0.2</v>
      </c>
      <c r="N751" s="5">
        <f>INDEX(products!$A$1:$G$49,MATCH(orders!$D751,products!$A$1:$A$49,0),MATCH(orders!N$1,products!$A$1:$G$1,0))</f>
        <v>2.6849999999999996</v>
      </c>
      <c r="O751" s="5">
        <f>N751*E751</f>
        <v>5.3699999999999992</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IF(_xlfn.XLOOKUP(orders!C752,customers!$A$1:$A$1001,customers!$C$1:$C$1001,,0)=0,"No Email",_xlfn.XLOOKUP(orders!C752,customers!$A$1:$A$1001,customers!$C$1:$C$1001,,0))</f>
        <v>No Email</v>
      </c>
      <c r="H752" s="2" t="str">
        <f>_xlfn.XLOOKUP(C752,customers!$A$1:$A$1001,customers!$G$1:$G$1001,,0)</f>
        <v>United States</v>
      </c>
      <c r="I752" t="str">
        <f>INDEX(products!$A$1:$G$49,MATCH(orders!$D752,products!$A$1:$A$49,0),MATCH(orders!I$1,products!$A$1:$G$1,0))</f>
        <v>Rob</v>
      </c>
      <c r="J752" t="str">
        <f t="shared" si="22"/>
        <v>Robusta</v>
      </c>
      <c r="K752" t="str">
        <f>INDEX(products!$A$1:$G$49,MATCH(orders!$D752,products!$A$1:$A$49,0),MATCH(orders!K$1,products!$A$1:$G$1,0))</f>
        <v>M</v>
      </c>
      <c r="L752" t="str">
        <f t="shared" si="23"/>
        <v>Medium</v>
      </c>
      <c r="M752" s="4">
        <f>INDEX(products!$A$1:$G$49,MATCH(orders!$D752,products!$A$1:$A$49,0),MATCH(orders!M$1,products!$A$1:$G$1,0))</f>
        <v>0.5</v>
      </c>
      <c r="N752" s="5">
        <f>INDEX(products!$A$1:$G$49,MATCH(orders!$D752,products!$A$1:$A$49,0),MATCH(orders!N$1,products!$A$1:$G$1,0))</f>
        <v>5.97</v>
      </c>
      <c r="O752" s="5">
        <f>N752*E752</f>
        <v>5.97</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IF(_xlfn.XLOOKUP(orders!C753,customers!$A$1:$A$1001,customers!$C$1:$C$1001,,0)=0,"No Email",_xlfn.XLOOKUP(orders!C753,customers!$A$1:$A$1001,customers!$C$1:$C$1001,,0))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 t="shared" si="22"/>
        <v>Liberica</v>
      </c>
      <c r="K753" t="str">
        <f>INDEX(products!$A$1:$G$49,MATCH(orders!$D753,products!$A$1:$A$49,0),MATCH(orders!K$1,products!$A$1:$G$1,0))</f>
        <v>L</v>
      </c>
      <c r="L753" t="str">
        <f t="shared" si="23"/>
        <v>Light</v>
      </c>
      <c r="M753" s="4">
        <f>INDEX(products!$A$1:$G$49,MATCH(orders!$D753,products!$A$1:$A$49,0),MATCH(orders!M$1,products!$A$1:$G$1,0))</f>
        <v>0.5</v>
      </c>
      <c r="N753" s="5">
        <f>INDEX(products!$A$1:$G$49,MATCH(orders!$D753,products!$A$1:$A$49,0),MATCH(orders!N$1,products!$A$1:$G$1,0))</f>
        <v>9.51</v>
      </c>
      <c r="O753" s="5">
        <f>N753*E753</f>
        <v>19.02</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IF(_xlfn.XLOOKUP(orders!C754,customers!$A$1:$A$1001,customers!$C$1:$C$1001,,0)=0,"No Email",_xlfn.XLOOKUP(orders!C754,customers!$A$1:$A$1001,customers!$C$1:$C$1001,,0))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 t="shared" si="22"/>
        <v>Excelsa</v>
      </c>
      <c r="K754" t="str">
        <f>INDEX(products!$A$1:$G$49,MATCH(orders!$D754,products!$A$1:$A$49,0),MATCH(orders!K$1,products!$A$1:$G$1,0))</f>
        <v>M</v>
      </c>
      <c r="L754" t="str">
        <f t="shared" si="23"/>
        <v>Medium</v>
      </c>
      <c r="M754" s="4">
        <f>INDEX(products!$A$1:$G$49,MATCH(orders!$D754,products!$A$1:$A$49,0),MATCH(orders!M$1,products!$A$1:$G$1,0))</f>
        <v>1</v>
      </c>
      <c r="N754" s="5">
        <f>INDEX(products!$A$1:$G$49,MATCH(orders!$D754,products!$A$1:$A$49,0),MATCH(orders!N$1,products!$A$1:$G$1,0))</f>
        <v>13.75</v>
      </c>
      <c r="O754" s="5">
        <f>N754*E754</f>
        <v>27.5</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IF(_xlfn.XLOOKUP(orders!C755,customers!$A$1:$A$1001,customers!$C$1:$C$1001,,0)=0,"No Email",_xlfn.XLOOKUP(orders!C755,customers!$A$1:$A$1001,customers!$C$1:$C$1001,,0))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 t="shared" si="22"/>
        <v>Arabica</v>
      </c>
      <c r="K755" t="str">
        <f>INDEX(products!$A$1:$G$49,MATCH(orders!$D755,products!$A$1:$A$49,0),MATCH(orders!K$1,products!$A$1:$G$1,0))</f>
        <v>D</v>
      </c>
      <c r="L755" t="str">
        <f t="shared" si="23"/>
        <v>Dark</v>
      </c>
      <c r="M755" s="4">
        <f>INDEX(products!$A$1:$G$49,MATCH(orders!$D755,products!$A$1:$A$49,0),MATCH(orders!M$1,products!$A$1:$G$1,0))</f>
        <v>0.5</v>
      </c>
      <c r="N755" s="5">
        <f>INDEX(products!$A$1:$G$49,MATCH(orders!$D755,products!$A$1:$A$49,0),MATCH(orders!N$1,products!$A$1:$G$1,0))</f>
        <v>5.97</v>
      </c>
      <c r="O755" s="5">
        <f>N755*E755</f>
        <v>29.849999999999998</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IF(_xlfn.XLOOKUP(orders!C756,customers!$A$1:$A$1001,customers!$C$1:$C$1001,,0)=0,"No Email",_xlfn.XLOOKUP(orders!C756,customers!$A$1:$A$1001,customers!$C$1:$C$1001,,0))</f>
        <v>jdymokeje@prnewswire.com</v>
      </c>
      <c r="H756" s="2" t="str">
        <f>_xlfn.XLOOKUP(C756,customers!$A$1:$A$1001,customers!$G$1:$G$1001,,0)</f>
        <v>Ireland</v>
      </c>
      <c r="I756" t="str">
        <f>INDEX(products!$A$1:$G$49,MATCH(orders!$D756,products!$A$1:$A$49,0),MATCH(orders!I$1,products!$A$1:$G$1,0))</f>
        <v>Ara</v>
      </c>
      <c r="J756" t="str">
        <f t="shared" si="22"/>
        <v>Arabica</v>
      </c>
      <c r="K756" t="str">
        <f>INDEX(products!$A$1:$G$49,MATCH(orders!$D756,products!$A$1:$A$49,0),MATCH(orders!K$1,products!$A$1:$G$1,0))</f>
        <v>D</v>
      </c>
      <c r="L756" t="str">
        <f t="shared" si="23"/>
        <v>Dark</v>
      </c>
      <c r="M756" s="4">
        <f>INDEX(products!$A$1:$G$49,MATCH(orders!$D756,products!$A$1:$A$49,0),MATCH(orders!M$1,products!$A$1:$G$1,0))</f>
        <v>0.2</v>
      </c>
      <c r="N756" s="5">
        <f>INDEX(products!$A$1:$G$49,MATCH(orders!$D756,products!$A$1:$A$49,0),MATCH(orders!N$1,products!$A$1:$G$1,0))</f>
        <v>2.9849999999999999</v>
      </c>
      <c r="O756" s="5">
        <f>N756*E756</f>
        <v>17.91</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IF(_xlfn.XLOOKUP(orders!C757,customers!$A$1:$A$1001,customers!$C$1:$C$1001,,0)=0,"No Email",_xlfn.XLOOKUP(orders!C757,customers!$A$1:$A$1001,customers!$C$1:$C$1001,,0))</f>
        <v>fconstancekz@ifeng.com</v>
      </c>
      <c r="H757" s="2" t="str">
        <f>_xlfn.XLOOKUP(C757,customers!$A$1:$A$1001,customers!$G$1:$G$1001,,0)</f>
        <v>United States</v>
      </c>
      <c r="I757" t="str">
        <f>INDEX(products!$A$1:$G$49,MATCH(orders!$D757,products!$A$1:$A$49,0),MATCH(orders!I$1,products!$A$1:$G$1,0))</f>
        <v>Lib</v>
      </c>
      <c r="J757" t="str">
        <f t="shared" si="22"/>
        <v>Liberica</v>
      </c>
      <c r="K757" t="str">
        <f>INDEX(products!$A$1:$G$49,MATCH(orders!$D757,products!$A$1:$A$49,0),MATCH(orders!K$1,products!$A$1:$G$1,0))</f>
        <v>L</v>
      </c>
      <c r="L757" t="str">
        <f t="shared" si="23"/>
        <v>Light</v>
      </c>
      <c r="M757" s="4">
        <f>INDEX(products!$A$1:$G$49,MATCH(orders!$D757,products!$A$1:$A$49,0),MATCH(orders!M$1,products!$A$1:$G$1,0))</f>
        <v>0.2</v>
      </c>
      <c r="N757" s="5">
        <f>INDEX(products!$A$1:$G$49,MATCH(orders!$D757,products!$A$1:$A$49,0),MATCH(orders!N$1,products!$A$1:$G$1,0))</f>
        <v>4.7549999999999999</v>
      </c>
      <c r="O757" s="5">
        <f>N757*E757</f>
        <v>28.53</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IF(_xlfn.XLOOKUP(orders!C758,customers!$A$1:$A$1001,customers!$C$1:$C$1001,,0)=0,"No Email",_xlfn.XLOOKUP(orders!C758,customers!$A$1:$A$1001,customers!$C$1:$C$1001,,0))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 t="shared" si="22"/>
        <v>Robusta</v>
      </c>
      <c r="K758" t="str">
        <f>INDEX(products!$A$1:$G$49,MATCH(orders!$D758,products!$A$1:$A$49,0),MATCH(orders!K$1,products!$A$1:$G$1,0))</f>
        <v>D</v>
      </c>
      <c r="L758" t="str">
        <f t="shared" si="23"/>
        <v>Dark</v>
      </c>
      <c r="M758" s="4">
        <f>INDEX(products!$A$1:$G$49,MATCH(orders!$D758,products!$A$1:$A$49,0),MATCH(orders!M$1,products!$A$1:$G$1,0))</f>
        <v>1</v>
      </c>
      <c r="N758" s="5">
        <f>INDEX(products!$A$1:$G$49,MATCH(orders!$D758,products!$A$1:$A$49,0),MATCH(orders!N$1,products!$A$1:$G$1,0))</f>
        <v>8.9499999999999993</v>
      </c>
      <c r="O758" s="5">
        <f>N758*E758</f>
        <v>35.799999999999997</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IF(_xlfn.XLOOKUP(orders!C759,customers!$A$1:$A$1001,customers!$C$1:$C$1001,,0)=0,"No Email",_xlfn.XLOOKUP(orders!C759,customers!$A$1:$A$1001,customers!$C$1:$C$1001,,0))</f>
        <v>dhollymanl1@ibm.com</v>
      </c>
      <c r="H759" s="2" t="str">
        <f>_xlfn.XLOOKUP(C759,customers!$A$1:$A$1001,customers!$G$1:$G$1001,,0)</f>
        <v>United States</v>
      </c>
      <c r="I759" t="str">
        <f>INDEX(products!$A$1:$G$49,MATCH(orders!$D759,products!$A$1:$A$49,0),MATCH(orders!I$1,products!$A$1:$G$1,0))</f>
        <v>Ara</v>
      </c>
      <c r="J759" t="str">
        <f t="shared" si="22"/>
        <v>Arabica</v>
      </c>
      <c r="K759" t="str">
        <f>INDEX(products!$A$1:$G$49,MATCH(orders!$D759,products!$A$1:$A$49,0),MATCH(orders!K$1,products!$A$1:$G$1,0))</f>
        <v>D</v>
      </c>
      <c r="L759" t="str">
        <f t="shared" si="23"/>
        <v>Dark</v>
      </c>
      <c r="M759" s="4">
        <f>INDEX(products!$A$1:$G$49,MATCH(orders!$D759,products!$A$1:$A$49,0),MATCH(orders!M$1,products!$A$1:$G$1,0))</f>
        <v>0.5</v>
      </c>
      <c r="N759" s="5">
        <f>INDEX(products!$A$1:$G$49,MATCH(orders!$D759,products!$A$1:$A$49,0),MATCH(orders!N$1,products!$A$1:$G$1,0))</f>
        <v>5.97</v>
      </c>
      <c r="O759" s="5">
        <f>N759*E759</f>
        <v>17.91</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IF(_xlfn.XLOOKUP(orders!C760,customers!$A$1:$A$1001,customers!$C$1:$C$1001,,0)=0,"No Email",_xlfn.XLOOKUP(orders!C760,customers!$A$1:$A$1001,customers!$C$1:$C$1001,,0))</f>
        <v>lnardonil2@hao123.com</v>
      </c>
      <c r="H760" s="2" t="str">
        <f>_xlfn.XLOOKUP(C760,customers!$A$1:$A$1001,customers!$G$1:$G$1001,,0)</f>
        <v>United States</v>
      </c>
      <c r="I760" t="str">
        <f>INDEX(products!$A$1:$G$49,MATCH(orders!$D760,products!$A$1:$A$49,0),MATCH(orders!I$1,products!$A$1:$G$1,0))</f>
        <v>Rob</v>
      </c>
      <c r="J760" t="str">
        <f t="shared" si="22"/>
        <v>Robusta</v>
      </c>
      <c r="K760" t="str">
        <f>INDEX(products!$A$1:$G$49,MATCH(orders!$D760,products!$A$1:$A$49,0),MATCH(orders!K$1,products!$A$1:$G$1,0))</f>
        <v>D</v>
      </c>
      <c r="L760" t="str">
        <f t="shared" si="23"/>
        <v>Dark</v>
      </c>
      <c r="M760" s="4">
        <f>INDEX(products!$A$1:$G$49,MATCH(orders!$D760,products!$A$1:$A$49,0),MATCH(orders!M$1,products!$A$1:$G$1,0))</f>
        <v>1</v>
      </c>
      <c r="N760" s="5">
        <f>INDEX(products!$A$1:$G$49,MATCH(orders!$D760,products!$A$1:$A$49,0),MATCH(orders!N$1,products!$A$1:$G$1,0))</f>
        <v>8.9499999999999993</v>
      </c>
      <c r="O760" s="5">
        <f>N760*E760</f>
        <v>8.9499999999999993</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IF(_xlfn.XLOOKUP(orders!C761,customers!$A$1:$A$1001,customers!$C$1:$C$1001,,0)=0,"No Email",_xlfn.XLOOKUP(orders!C761,customers!$A$1:$A$1001,customers!$C$1:$C$1001,,0))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 t="shared" si="22"/>
        <v>Liberica</v>
      </c>
      <c r="K761" t="str">
        <f>INDEX(products!$A$1:$G$49,MATCH(orders!$D761,products!$A$1:$A$49,0),MATCH(orders!K$1,products!$A$1:$G$1,0))</f>
        <v>D</v>
      </c>
      <c r="L761" t="str">
        <f t="shared" si="23"/>
        <v>Dark</v>
      </c>
      <c r="M761" s="4">
        <f>INDEX(products!$A$1:$G$49,MATCH(orders!$D761,products!$A$1:$A$49,0),MATCH(orders!M$1,products!$A$1:$G$1,0))</f>
        <v>2.5</v>
      </c>
      <c r="N761" s="5">
        <f>INDEX(products!$A$1:$G$49,MATCH(orders!$D761,products!$A$1:$A$49,0),MATCH(orders!N$1,products!$A$1:$G$1,0))</f>
        <v>29.784999999999997</v>
      </c>
      <c r="O761" s="5">
        <f>N761*E761</f>
        <v>29.784999999999997</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IF(_xlfn.XLOOKUP(orders!C762,customers!$A$1:$A$1001,customers!$C$1:$C$1001,,0)=0,"No Email",_xlfn.XLOOKUP(orders!C762,customers!$A$1:$A$1001,customers!$C$1:$C$1001,,0))</f>
        <v>aferreal4@wikia.com</v>
      </c>
      <c r="H762" s="2" t="str">
        <f>_xlfn.XLOOKUP(C762,customers!$A$1:$A$1001,customers!$G$1:$G$1001,,0)</f>
        <v>United States</v>
      </c>
      <c r="I762" t="str">
        <f>INDEX(products!$A$1:$G$49,MATCH(orders!$D762,products!$A$1:$A$49,0),MATCH(orders!I$1,products!$A$1:$G$1,0))</f>
        <v>Exc</v>
      </c>
      <c r="J762" t="str">
        <f t="shared" si="22"/>
        <v>Excelsa</v>
      </c>
      <c r="K762" t="str">
        <f>INDEX(products!$A$1:$G$49,MATCH(orders!$D762,products!$A$1:$A$49,0),MATCH(orders!K$1,products!$A$1:$G$1,0))</f>
        <v>L</v>
      </c>
      <c r="L762" t="str">
        <f t="shared" si="23"/>
        <v>Light</v>
      </c>
      <c r="M762" s="4">
        <f>INDEX(products!$A$1:$G$49,MATCH(orders!$D762,products!$A$1:$A$49,0),MATCH(orders!M$1,products!$A$1:$G$1,0))</f>
        <v>0.5</v>
      </c>
      <c r="N762" s="5">
        <f>INDEX(products!$A$1:$G$49,MATCH(orders!$D762,products!$A$1:$A$49,0),MATCH(orders!N$1,products!$A$1:$G$1,0))</f>
        <v>8.91</v>
      </c>
      <c r="O762" s="5">
        <f>N762*E762</f>
        <v>44.55</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IF(_xlfn.XLOOKUP(orders!C763,customers!$A$1:$A$1001,customers!$C$1:$C$1001,,0)=0,"No Email",_xlfn.XLOOKUP(orders!C763,customers!$A$1:$A$1001,customers!$C$1:$C$1001,,0))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 t="shared" si="22"/>
        <v>Excelsa</v>
      </c>
      <c r="K763" t="str">
        <f>INDEX(products!$A$1:$G$49,MATCH(orders!$D763,products!$A$1:$A$49,0),MATCH(orders!K$1,products!$A$1:$G$1,0))</f>
        <v>L</v>
      </c>
      <c r="L763" t="str">
        <f t="shared" si="23"/>
        <v>Light</v>
      </c>
      <c r="M763" s="4">
        <f>INDEX(products!$A$1:$G$49,MATCH(orders!$D763,products!$A$1:$A$49,0),MATCH(orders!M$1,products!$A$1:$G$1,0))</f>
        <v>1</v>
      </c>
      <c r="N763" s="5">
        <f>INDEX(products!$A$1:$G$49,MATCH(orders!$D763,products!$A$1:$A$49,0),MATCH(orders!N$1,products!$A$1:$G$1,0))</f>
        <v>14.85</v>
      </c>
      <c r="O763" s="5">
        <f>N763*E763</f>
        <v>89.1</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IF(_xlfn.XLOOKUP(orders!C764,customers!$A$1:$A$1001,customers!$C$1:$C$1001,,0)=0,"No Email",_xlfn.XLOOKUP(orders!C764,customers!$A$1:$A$1001,customers!$C$1:$C$1001,,0))</f>
        <v>sdanilchikl6@mit.edu</v>
      </c>
      <c r="H764" s="2" t="str">
        <f>_xlfn.XLOOKUP(C764,customers!$A$1:$A$1001,customers!$G$1:$G$1001,,0)</f>
        <v>United Kingdom</v>
      </c>
      <c r="I764" t="str">
        <f>INDEX(products!$A$1:$G$49,MATCH(orders!$D764,products!$A$1:$A$49,0),MATCH(orders!I$1,products!$A$1:$G$1,0))</f>
        <v>Lib</v>
      </c>
      <c r="J764" t="str">
        <f t="shared" si="22"/>
        <v>Liberica</v>
      </c>
      <c r="K764" t="str">
        <f>INDEX(products!$A$1:$G$49,MATCH(orders!$D764,products!$A$1:$A$49,0),MATCH(orders!K$1,products!$A$1:$G$1,0))</f>
        <v>M</v>
      </c>
      <c r="L764" t="str">
        <f t="shared" si="23"/>
        <v>Medium</v>
      </c>
      <c r="M764" s="4">
        <f>INDEX(products!$A$1:$G$49,MATCH(orders!$D764,products!$A$1:$A$49,0),MATCH(orders!M$1,products!$A$1:$G$1,0))</f>
        <v>0.5</v>
      </c>
      <c r="N764" s="5">
        <f>INDEX(products!$A$1:$G$49,MATCH(orders!$D764,products!$A$1:$A$49,0),MATCH(orders!N$1,products!$A$1:$G$1,0))</f>
        <v>8.73</v>
      </c>
      <c r="O764" s="5">
        <f>N764*E764</f>
        <v>43.650000000000006</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IF(_xlfn.XLOOKUP(orders!C765,customers!$A$1:$A$1001,customers!$C$1:$C$1001,,0)=0,"No Email",_xlfn.XLOOKUP(orders!C765,customers!$A$1:$A$1001,customers!$C$1:$C$1001,,0))</f>
        <v>No Email</v>
      </c>
      <c r="H765" s="2" t="str">
        <f>_xlfn.XLOOKUP(C765,customers!$A$1:$A$1001,customers!$G$1:$G$1001,,0)</f>
        <v>United States</v>
      </c>
      <c r="I765" t="str">
        <f>INDEX(products!$A$1:$G$49,MATCH(orders!$D765,products!$A$1:$A$49,0),MATCH(orders!I$1,products!$A$1:$G$1,0))</f>
        <v>Ara</v>
      </c>
      <c r="J765" t="str">
        <f t="shared" si="22"/>
        <v>Arabica</v>
      </c>
      <c r="K765" t="str">
        <f>INDEX(products!$A$1:$G$49,MATCH(orders!$D765,products!$A$1:$A$49,0),MATCH(orders!K$1,products!$A$1:$G$1,0))</f>
        <v>L</v>
      </c>
      <c r="L765" t="str">
        <f t="shared" si="23"/>
        <v>Light</v>
      </c>
      <c r="M765" s="4">
        <f>INDEX(products!$A$1:$G$49,MATCH(orders!$D765,products!$A$1:$A$49,0),MATCH(orders!M$1,products!$A$1:$G$1,0))</f>
        <v>0.5</v>
      </c>
      <c r="N765" s="5">
        <f>INDEX(products!$A$1:$G$49,MATCH(orders!$D765,products!$A$1:$A$49,0),MATCH(orders!N$1,products!$A$1:$G$1,0))</f>
        <v>7.77</v>
      </c>
      <c r="O765" s="5">
        <f>N765*E765</f>
        <v>23.31</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IF(_xlfn.XLOOKUP(orders!C766,customers!$A$1:$A$1001,customers!$C$1:$C$1001,,0)=0,"No Email",_xlfn.XLOOKUP(orders!C766,customers!$A$1:$A$1001,customers!$C$1:$C$1001,,0))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 t="shared" si="22"/>
        <v>Arabica</v>
      </c>
      <c r="K766" t="str">
        <f>INDEX(products!$A$1:$G$49,MATCH(orders!$D766,products!$A$1:$A$49,0),MATCH(orders!K$1,products!$A$1:$G$1,0))</f>
        <v>L</v>
      </c>
      <c r="L766" t="str">
        <f t="shared" si="23"/>
        <v>Light</v>
      </c>
      <c r="M766" s="4">
        <f>INDEX(products!$A$1:$G$49,MATCH(orders!$D766,products!$A$1:$A$49,0),MATCH(orders!M$1,products!$A$1:$G$1,0))</f>
        <v>2.5</v>
      </c>
      <c r="N766" s="5">
        <f>INDEX(products!$A$1:$G$49,MATCH(orders!$D766,products!$A$1:$A$49,0),MATCH(orders!N$1,products!$A$1:$G$1,0))</f>
        <v>29.784999999999997</v>
      </c>
      <c r="O766" s="5">
        <f>N766*E766</f>
        <v>178.70999999999998</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IF(_xlfn.XLOOKUP(orders!C767,customers!$A$1:$A$1001,customers!$C$1:$C$1001,,0)=0,"No Email",_xlfn.XLOOKUP(orders!C767,customers!$A$1:$A$1001,customers!$C$1:$C$1001,,0))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 t="shared" si="22"/>
        <v>Robusta</v>
      </c>
      <c r="K767" t="str">
        <f>INDEX(products!$A$1:$G$49,MATCH(orders!$D767,products!$A$1:$A$49,0),MATCH(orders!K$1,products!$A$1:$G$1,0))</f>
        <v>M</v>
      </c>
      <c r="L767" t="str">
        <f t="shared" si="23"/>
        <v>Medium</v>
      </c>
      <c r="M767" s="4">
        <f>INDEX(products!$A$1:$G$49,MATCH(orders!$D767,products!$A$1:$A$49,0),MATCH(orders!M$1,products!$A$1:$G$1,0))</f>
        <v>1</v>
      </c>
      <c r="N767" s="5">
        <f>INDEX(products!$A$1:$G$49,MATCH(orders!$D767,products!$A$1:$A$49,0),MATCH(orders!N$1,products!$A$1:$G$1,0))</f>
        <v>9.9499999999999993</v>
      </c>
      <c r="O767" s="5">
        <f>N767*E767</f>
        <v>59.699999999999996</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IF(_xlfn.XLOOKUP(orders!C768,customers!$A$1:$A$1001,customers!$C$1:$C$1001,,0)=0,"No Email",_xlfn.XLOOKUP(orders!C768,customers!$A$1:$A$1001,customers!$C$1:$C$1001,,0))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 t="shared" si="22"/>
        <v>Arabica</v>
      </c>
      <c r="K768" t="str">
        <f>INDEX(products!$A$1:$G$49,MATCH(orders!$D768,products!$A$1:$A$49,0),MATCH(orders!K$1,products!$A$1:$G$1,0))</f>
        <v>L</v>
      </c>
      <c r="L768" t="str">
        <f t="shared" si="23"/>
        <v>Light</v>
      </c>
      <c r="M768" s="4">
        <f>INDEX(products!$A$1:$G$49,MATCH(orders!$D768,products!$A$1:$A$49,0),MATCH(orders!M$1,products!$A$1:$G$1,0))</f>
        <v>0.5</v>
      </c>
      <c r="N768" s="5">
        <f>INDEX(products!$A$1:$G$49,MATCH(orders!$D768,products!$A$1:$A$49,0),MATCH(orders!N$1,products!$A$1:$G$1,0))</f>
        <v>7.77</v>
      </c>
      <c r="O768" s="5">
        <f>N768*E768</f>
        <v>15.54</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IF(_xlfn.XLOOKUP(orders!C769,customers!$A$1:$A$1001,customers!$C$1:$C$1001,,0)=0,"No Email",_xlfn.XLOOKUP(orders!C769,customers!$A$1:$A$1001,customers!$C$1:$C$1001,,0))</f>
        <v>fconstancekz@ifeng.com</v>
      </c>
      <c r="H769" s="2" t="str">
        <f>_xlfn.XLOOKUP(C769,customers!$A$1:$A$1001,customers!$G$1:$G$1001,,0)</f>
        <v>United States</v>
      </c>
      <c r="I769" t="str">
        <f>INDEX(products!$A$1:$G$49,MATCH(orders!$D769,products!$A$1:$A$49,0),MATCH(orders!I$1,products!$A$1:$G$1,0))</f>
        <v>Ara</v>
      </c>
      <c r="J769" t="str">
        <f t="shared" si="22"/>
        <v>Arabica</v>
      </c>
      <c r="K769" t="str">
        <f>INDEX(products!$A$1:$G$49,MATCH(orders!$D769,products!$A$1:$A$49,0),MATCH(orders!K$1,products!$A$1:$G$1,0))</f>
        <v>L</v>
      </c>
      <c r="L769" t="str">
        <f t="shared" si="23"/>
        <v>Light</v>
      </c>
      <c r="M769" s="4">
        <f>INDEX(products!$A$1:$G$49,MATCH(orders!$D769,products!$A$1:$A$49,0),MATCH(orders!M$1,products!$A$1:$G$1,0))</f>
        <v>2.5</v>
      </c>
      <c r="N769" s="5">
        <f>INDEX(products!$A$1:$G$49,MATCH(orders!$D769,products!$A$1:$A$49,0),MATCH(orders!N$1,products!$A$1:$G$1,0))</f>
        <v>29.784999999999997</v>
      </c>
      <c r="O769" s="5">
        <f>N769*E769</f>
        <v>89.35499999999999</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IF(_xlfn.XLOOKUP(orders!C770,customers!$A$1:$A$1001,customers!$C$1:$C$1001,,0)=0,"No Email",_xlfn.XLOOKUP(orders!C770,customers!$A$1:$A$1001,customers!$C$1:$C$1001,,0))</f>
        <v>fconstancekz@ifeng.com</v>
      </c>
      <c r="H770" s="2" t="str">
        <f>_xlfn.XLOOKUP(C770,customers!$A$1:$A$1001,customers!$G$1:$G$1001,,0)</f>
        <v>United States</v>
      </c>
      <c r="I770" t="str">
        <f>INDEX(products!$A$1:$G$49,MATCH(orders!$D770,products!$A$1:$A$49,0),MATCH(orders!I$1,products!$A$1:$G$1,0))</f>
        <v>Rob</v>
      </c>
      <c r="J770" t="str">
        <f t="shared" si="22"/>
        <v>Robusta</v>
      </c>
      <c r="K770" t="str">
        <f>INDEX(products!$A$1:$G$49,MATCH(orders!$D770,products!$A$1:$A$49,0),MATCH(orders!K$1,products!$A$1:$G$1,0))</f>
        <v>L</v>
      </c>
      <c r="L770" t="str">
        <f t="shared" si="23"/>
        <v>Light</v>
      </c>
      <c r="M770" s="4">
        <f>INDEX(products!$A$1:$G$49,MATCH(orders!$D770,products!$A$1:$A$49,0),MATCH(orders!M$1,products!$A$1:$G$1,0))</f>
        <v>1</v>
      </c>
      <c r="N770" s="5">
        <f>INDEX(products!$A$1:$G$49,MATCH(orders!$D770,products!$A$1:$A$49,0),MATCH(orders!N$1,products!$A$1:$G$1,0))</f>
        <v>11.95</v>
      </c>
      <c r="O770" s="5">
        <f>N770*E770</f>
        <v>23.9</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IF(_xlfn.XLOOKUP(orders!C771,customers!$A$1:$A$1001,customers!$C$1:$C$1001,,0)=0,"No Email",_xlfn.XLOOKUP(orders!C771,customers!$A$1:$A$1001,customers!$C$1:$C$1001,,0))</f>
        <v>deburahld@google.co.jp</v>
      </c>
      <c r="H771" s="2" t="str">
        <f>_xlfn.XLOOKUP(C771,customers!$A$1:$A$1001,customers!$G$1:$G$1001,,0)</f>
        <v>United Kingdom</v>
      </c>
      <c r="I771" t="str">
        <f>INDEX(products!$A$1:$G$49,MATCH(orders!$D771,products!$A$1:$A$49,0),MATCH(orders!I$1,products!$A$1:$G$1,0))</f>
        <v>Rob</v>
      </c>
      <c r="J771" t="str">
        <f t="shared" ref="J771:J834" si="24">IF(I771="Rob","Robusta",IF(I771="Exc","Excelsa",IF(I771="Ara","Arabica",IF(I771="Lib","Liberica",""))))</f>
        <v>Robusta</v>
      </c>
      <c r="K771" t="str">
        <f>INDEX(products!$A$1:$G$49,MATCH(orders!$D771,products!$A$1:$A$49,0),MATCH(orders!K$1,products!$A$1:$G$1,0))</f>
        <v>M</v>
      </c>
      <c r="L771" t="str">
        <f t="shared" ref="L771:L834" si="25">IF(K771="L","Light",IF(K771="M","Medium",IF(K771="D","Dark","")))</f>
        <v>Medium</v>
      </c>
      <c r="M771" s="4">
        <f>INDEX(products!$A$1:$G$49,MATCH(orders!$D771,products!$A$1:$A$49,0),MATCH(orders!M$1,products!$A$1:$G$1,0))</f>
        <v>2.5</v>
      </c>
      <c r="N771" s="5">
        <f>INDEX(products!$A$1:$G$49,MATCH(orders!$D771,products!$A$1:$A$49,0),MATCH(orders!N$1,products!$A$1:$G$1,0))</f>
        <v>22.884999999999998</v>
      </c>
      <c r="O771" s="5">
        <f>N771*E771</f>
        <v>137.31</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IF(_xlfn.XLOOKUP(orders!C772,customers!$A$1:$A$1001,customers!$C$1:$C$1001,,0)=0,"No Email",_xlfn.XLOOKUP(orders!C772,customers!$A$1:$A$1001,customers!$C$1:$C$1001,,0))</f>
        <v>mbrimilcombele@cnn.com</v>
      </c>
      <c r="H772" s="2" t="str">
        <f>_xlfn.XLOOKUP(C772,customers!$A$1:$A$1001,customers!$G$1:$G$1001,,0)</f>
        <v>United States</v>
      </c>
      <c r="I772" t="str">
        <f>INDEX(products!$A$1:$G$49,MATCH(orders!$D772,products!$A$1:$A$49,0),MATCH(orders!I$1,products!$A$1:$G$1,0))</f>
        <v>Ara</v>
      </c>
      <c r="J772" t="str">
        <f t="shared" si="24"/>
        <v>Arabica</v>
      </c>
      <c r="K772" t="str">
        <f>INDEX(products!$A$1:$G$49,MATCH(orders!$D772,products!$A$1:$A$49,0),MATCH(orders!K$1,products!$A$1:$G$1,0))</f>
        <v>D</v>
      </c>
      <c r="L772" t="str">
        <f t="shared" si="25"/>
        <v>Dark</v>
      </c>
      <c r="M772" s="4">
        <f>INDEX(products!$A$1:$G$49,MATCH(orders!$D772,products!$A$1:$A$49,0),MATCH(orders!M$1,products!$A$1:$G$1,0))</f>
        <v>1</v>
      </c>
      <c r="N772" s="5">
        <f>INDEX(products!$A$1:$G$49,MATCH(orders!$D772,products!$A$1:$A$49,0),MATCH(orders!N$1,products!$A$1:$G$1,0))</f>
        <v>9.9499999999999993</v>
      </c>
      <c r="O772" s="5">
        <f>N772*E772</f>
        <v>9.9499999999999993</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IF(_xlfn.XLOOKUP(orders!C773,customers!$A$1:$A$1001,customers!$C$1:$C$1001,,0)=0,"No Email",_xlfn.XLOOKUP(orders!C773,customers!$A$1:$A$1001,customers!$C$1:$C$1001,,0))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 t="shared" si="24"/>
        <v>Robusta</v>
      </c>
      <c r="K773" t="str">
        <f>INDEX(products!$A$1:$G$49,MATCH(orders!$D773,products!$A$1:$A$49,0),MATCH(orders!K$1,products!$A$1:$G$1,0))</f>
        <v>L</v>
      </c>
      <c r="L773" t="str">
        <f t="shared" si="25"/>
        <v>Light</v>
      </c>
      <c r="M773" s="4">
        <f>INDEX(products!$A$1:$G$49,MATCH(orders!$D773,products!$A$1:$A$49,0),MATCH(orders!M$1,products!$A$1:$G$1,0))</f>
        <v>0.5</v>
      </c>
      <c r="N773" s="5">
        <f>INDEX(products!$A$1:$G$49,MATCH(orders!$D773,products!$A$1:$A$49,0),MATCH(orders!N$1,products!$A$1:$G$1,0))</f>
        <v>7.169999999999999</v>
      </c>
      <c r="O773" s="5">
        <f>N773*E773</f>
        <v>21.509999999999998</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IF(_xlfn.XLOOKUP(orders!C774,customers!$A$1:$A$1001,customers!$C$1:$C$1001,,0)=0,"No Email",_xlfn.XLOOKUP(orders!C774,customers!$A$1:$A$1001,customers!$C$1:$C$1001,,0))</f>
        <v>No Email</v>
      </c>
      <c r="H774" s="2" t="str">
        <f>_xlfn.XLOOKUP(C774,customers!$A$1:$A$1001,customers!$G$1:$G$1001,,0)</f>
        <v>United States</v>
      </c>
      <c r="I774" t="str">
        <f>INDEX(products!$A$1:$G$49,MATCH(orders!$D774,products!$A$1:$A$49,0),MATCH(orders!I$1,products!$A$1:$G$1,0))</f>
        <v>Exc</v>
      </c>
      <c r="J774" t="str">
        <f t="shared" si="24"/>
        <v>Excelsa</v>
      </c>
      <c r="K774" t="str">
        <f>INDEX(products!$A$1:$G$49,MATCH(orders!$D774,products!$A$1:$A$49,0),MATCH(orders!K$1,products!$A$1:$G$1,0))</f>
        <v>M</v>
      </c>
      <c r="L774" t="str">
        <f t="shared" si="25"/>
        <v>Medium</v>
      </c>
      <c r="M774" s="4">
        <f>INDEX(products!$A$1:$G$49,MATCH(orders!$D774,products!$A$1:$A$49,0),MATCH(orders!M$1,products!$A$1:$G$1,0))</f>
        <v>1</v>
      </c>
      <c r="N774" s="5">
        <f>INDEX(products!$A$1:$G$49,MATCH(orders!$D774,products!$A$1:$A$49,0),MATCH(orders!N$1,products!$A$1:$G$1,0))</f>
        <v>13.75</v>
      </c>
      <c r="O774" s="5">
        <f>N774*E774</f>
        <v>82.5</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IF(_xlfn.XLOOKUP(orders!C775,customers!$A$1:$A$1001,customers!$C$1:$C$1001,,0)=0,"No Email",_xlfn.XLOOKUP(orders!C775,customers!$A$1:$A$1001,customers!$C$1:$C$1001,,0))</f>
        <v>afilipczaklh@ning.com</v>
      </c>
      <c r="H775" s="2" t="str">
        <f>_xlfn.XLOOKUP(C775,customers!$A$1:$A$1001,customers!$G$1:$G$1001,,0)</f>
        <v>Ireland</v>
      </c>
      <c r="I775" t="str">
        <f>INDEX(products!$A$1:$G$49,MATCH(orders!$D775,products!$A$1:$A$49,0),MATCH(orders!I$1,products!$A$1:$G$1,0))</f>
        <v>Lib</v>
      </c>
      <c r="J775" t="str">
        <f t="shared" si="24"/>
        <v>Liberica</v>
      </c>
      <c r="K775" t="str">
        <f>INDEX(products!$A$1:$G$49,MATCH(orders!$D775,products!$A$1:$A$49,0),MATCH(orders!K$1,products!$A$1:$G$1,0))</f>
        <v>M</v>
      </c>
      <c r="L775" t="str">
        <f t="shared" si="25"/>
        <v>Medium</v>
      </c>
      <c r="M775" s="4">
        <f>INDEX(products!$A$1:$G$49,MATCH(orders!$D775,products!$A$1:$A$49,0),MATCH(orders!M$1,products!$A$1:$G$1,0))</f>
        <v>0.2</v>
      </c>
      <c r="N775" s="5">
        <f>INDEX(products!$A$1:$G$49,MATCH(orders!$D775,products!$A$1:$A$49,0),MATCH(orders!N$1,products!$A$1:$G$1,0))</f>
        <v>4.3650000000000002</v>
      </c>
      <c r="O775" s="5">
        <f>N775*E775</f>
        <v>8.73</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IF(_xlfn.XLOOKUP(orders!C776,customers!$A$1:$A$1001,customers!$C$1:$C$1001,,0)=0,"No Email",_xlfn.XLOOKUP(orders!C776,customers!$A$1:$A$1001,customers!$C$1:$C$1001,,0))</f>
        <v>No Email</v>
      </c>
      <c r="H776" s="2" t="str">
        <f>_xlfn.XLOOKUP(C776,customers!$A$1:$A$1001,customers!$G$1:$G$1001,,0)</f>
        <v>United States</v>
      </c>
      <c r="I776" t="str">
        <f>INDEX(products!$A$1:$G$49,MATCH(orders!$D776,products!$A$1:$A$49,0),MATCH(orders!I$1,products!$A$1:$G$1,0))</f>
        <v>Rob</v>
      </c>
      <c r="J776" t="str">
        <f t="shared" si="24"/>
        <v>Robusta</v>
      </c>
      <c r="K776" t="str">
        <f>INDEX(products!$A$1:$G$49,MATCH(orders!$D776,products!$A$1:$A$49,0),MATCH(orders!K$1,products!$A$1:$G$1,0))</f>
        <v>M</v>
      </c>
      <c r="L776" t="str">
        <f t="shared" si="25"/>
        <v>Medium</v>
      </c>
      <c r="M776" s="4">
        <f>INDEX(products!$A$1:$G$49,MATCH(orders!$D776,products!$A$1:$A$49,0),MATCH(orders!M$1,products!$A$1:$G$1,0))</f>
        <v>1</v>
      </c>
      <c r="N776" s="5">
        <f>INDEX(products!$A$1:$G$49,MATCH(orders!$D776,products!$A$1:$A$49,0),MATCH(orders!N$1,products!$A$1:$G$1,0))</f>
        <v>9.9499999999999993</v>
      </c>
      <c r="O776" s="5">
        <f>N776*E776</f>
        <v>19.899999999999999</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IF(_xlfn.XLOOKUP(orders!C777,customers!$A$1:$A$1001,customers!$C$1:$C$1001,,0)=0,"No Email",_xlfn.XLOOKUP(orders!C777,customers!$A$1:$A$1001,customers!$C$1:$C$1001,,0))</f>
        <v>relnaughlj@comsenz.com</v>
      </c>
      <c r="H777" s="2" t="str">
        <f>_xlfn.XLOOKUP(C777,customers!$A$1:$A$1001,customers!$G$1:$G$1001,,0)</f>
        <v>United States</v>
      </c>
      <c r="I777" t="str">
        <f>INDEX(products!$A$1:$G$49,MATCH(orders!$D777,products!$A$1:$A$49,0),MATCH(orders!I$1,products!$A$1:$G$1,0))</f>
        <v>Exc</v>
      </c>
      <c r="J777" t="str">
        <f t="shared" si="24"/>
        <v>Excelsa</v>
      </c>
      <c r="K777" t="str">
        <f>INDEX(products!$A$1:$G$49,MATCH(orders!$D777,products!$A$1:$A$49,0),MATCH(orders!K$1,products!$A$1:$G$1,0))</f>
        <v>L</v>
      </c>
      <c r="L777" t="str">
        <f t="shared" si="25"/>
        <v>Light</v>
      </c>
      <c r="M777" s="4">
        <f>INDEX(products!$A$1:$G$49,MATCH(orders!$D777,products!$A$1:$A$49,0),MATCH(orders!M$1,products!$A$1:$G$1,0))</f>
        <v>0.5</v>
      </c>
      <c r="N777" s="5">
        <f>INDEX(products!$A$1:$G$49,MATCH(orders!$D777,products!$A$1:$A$49,0),MATCH(orders!N$1,products!$A$1:$G$1,0))</f>
        <v>8.91</v>
      </c>
      <c r="O777" s="5">
        <f>N777*E777</f>
        <v>17.82</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IF(_xlfn.XLOOKUP(orders!C778,customers!$A$1:$A$1001,customers!$C$1:$C$1001,,0)=0,"No Email",_xlfn.XLOOKUP(orders!C778,customers!$A$1:$A$1001,customers!$C$1:$C$1001,,0))</f>
        <v>jdeehanlk@about.me</v>
      </c>
      <c r="H778" s="2" t="str">
        <f>_xlfn.XLOOKUP(C778,customers!$A$1:$A$1001,customers!$G$1:$G$1001,,0)</f>
        <v>United States</v>
      </c>
      <c r="I778" t="str">
        <f>INDEX(products!$A$1:$G$49,MATCH(orders!$D778,products!$A$1:$A$49,0),MATCH(orders!I$1,products!$A$1:$G$1,0))</f>
        <v>Ara</v>
      </c>
      <c r="J778" t="str">
        <f t="shared" si="24"/>
        <v>Arabica</v>
      </c>
      <c r="K778" t="str">
        <f>INDEX(products!$A$1:$G$49,MATCH(orders!$D778,products!$A$1:$A$49,0),MATCH(orders!K$1,products!$A$1:$G$1,0))</f>
        <v>M</v>
      </c>
      <c r="L778" t="str">
        <f t="shared" si="25"/>
        <v>Medium</v>
      </c>
      <c r="M778" s="4">
        <f>INDEX(products!$A$1:$G$49,MATCH(orders!$D778,products!$A$1:$A$49,0),MATCH(orders!M$1,products!$A$1:$G$1,0))</f>
        <v>0.5</v>
      </c>
      <c r="N778" s="5">
        <f>INDEX(products!$A$1:$G$49,MATCH(orders!$D778,products!$A$1:$A$49,0),MATCH(orders!N$1,products!$A$1:$G$1,0))</f>
        <v>6.75</v>
      </c>
      <c r="O778" s="5">
        <f>N778*E778</f>
        <v>20.25</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IF(_xlfn.XLOOKUP(orders!C779,customers!$A$1:$A$1001,customers!$C$1:$C$1001,,0)=0,"No Email",_xlfn.XLOOKUP(orders!C779,customers!$A$1:$A$1001,customers!$C$1:$C$1001,,0))</f>
        <v>jedenll@e-recht24.de</v>
      </c>
      <c r="H779" s="2" t="str">
        <f>_xlfn.XLOOKUP(C779,customers!$A$1:$A$1001,customers!$G$1:$G$1001,,0)</f>
        <v>United States</v>
      </c>
      <c r="I779" t="str">
        <f>INDEX(products!$A$1:$G$49,MATCH(orders!$D779,products!$A$1:$A$49,0),MATCH(orders!I$1,products!$A$1:$G$1,0))</f>
        <v>Ara</v>
      </c>
      <c r="J779" t="str">
        <f t="shared" si="24"/>
        <v>Arabica</v>
      </c>
      <c r="K779" t="str">
        <f>INDEX(products!$A$1:$G$49,MATCH(orders!$D779,products!$A$1:$A$49,0),MATCH(orders!K$1,products!$A$1:$G$1,0))</f>
        <v>L</v>
      </c>
      <c r="L779" t="str">
        <f t="shared" si="25"/>
        <v>Light</v>
      </c>
      <c r="M779" s="4">
        <f>INDEX(products!$A$1:$G$49,MATCH(orders!$D779,products!$A$1:$A$49,0),MATCH(orders!M$1,products!$A$1:$G$1,0))</f>
        <v>2.5</v>
      </c>
      <c r="N779" s="5">
        <f>INDEX(products!$A$1:$G$49,MATCH(orders!$D779,products!$A$1:$A$49,0),MATCH(orders!N$1,products!$A$1:$G$1,0))</f>
        <v>29.784999999999997</v>
      </c>
      <c r="O779" s="5">
        <f>N779*E779</f>
        <v>59.569999999999993</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IF(_xlfn.XLOOKUP(orders!C780,customers!$A$1:$A$1001,customers!$C$1:$C$1001,,0)=0,"No Email",_xlfn.XLOOKUP(orders!C780,customers!$A$1:$A$1001,customers!$C$1:$C$1001,,0))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 t="shared" si="24"/>
        <v>Liberica</v>
      </c>
      <c r="K780" t="str">
        <f>INDEX(products!$A$1:$G$49,MATCH(orders!$D780,products!$A$1:$A$49,0),MATCH(orders!K$1,products!$A$1:$G$1,0))</f>
        <v>L</v>
      </c>
      <c r="L780" t="str">
        <f t="shared" si="25"/>
        <v>Light</v>
      </c>
      <c r="M780" s="4">
        <f>INDEX(products!$A$1:$G$49,MATCH(orders!$D780,products!$A$1:$A$49,0),MATCH(orders!M$1,products!$A$1:$G$1,0))</f>
        <v>0.5</v>
      </c>
      <c r="N780" s="5">
        <f>INDEX(products!$A$1:$G$49,MATCH(orders!$D780,products!$A$1:$A$49,0),MATCH(orders!N$1,products!$A$1:$G$1,0))</f>
        <v>9.51</v>
      </c>
      <c r="O780" s="5">
        <f>N780*E780</f>
        <v>19.02</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IF(_xlfn.XLOOKUP(orders!C781,customers!$A$1:$A$1001,customers!$C$1:$C$1001,,0)=0,"No Email",_xlfn.XLOOKUP(orders!C781,customers!$A$1:$A$1001,customers!$C$1:$C$1001,,0))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 t="shared" si="24"/>
        <v>Liberica</v>
      </c>
      <c r="K781" t="str">
        <f>INDEX(products!$A$1:$G$49,MATCH(orders!$D781,products!$A$1:$A$49,0),MATCH(orders!K$1,products!$A$1:$G$1,0))</f>
        <v>D</v>
      </c>
      <c r="L781" t="str">
        <f t="shared" si="25"/>
        <v>Dark</v>
      </c>
      <c r="M781" s="4">
        <f>INDEX(products!$A$1:$G$49,MATCH(orders!$D781,products!$A$1:$A$49,0),MATCH(orders!M$1,products!$A$1:$G$1,0))</f>
        <v>1</v>
      </c>
      <c r="N781" s="5">
        <f>INDEX(products!$A$1:$G$49,MATCH(orders!$D781,products!$A$1:$A$49,0),MATCH(orders!N$1,products!$A$1:$G$1,0))</f>
        <v>12.95</v>
      </c>
      <c r="O781" s="5">
        <f>N781*E781</f>
        <v>77.699999999999989</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IF(_xlfn.XLOOKUP(orders!C782,customers!$A$1:$A$1001,customers!$C$1:$C$1001,,0)=0,"No Email",_xlfn.XLOOKUP(orders!C782,customers!$A$1:$A$1001,customers!$C$1:$C$1001,,0))</f>
        <v>No Email</v>
      </c>
      <c r="H782" s="2" t="str">
        <f>_xlfn.XLOOKUP(C782,customers!$A$1:$A$1001,customers!$G$1:$G$1001,,0)</f>
        <v>United States</v>
      </c>
      <c r="I782" t="str">
        <f>INDEX(products!$A$1:$G$49,MATCH(orders!$D782,products!$A$1:$A$49,0),MATCH(orders!I$1,products!$A$1:$G$1,0))</f>
        <v>Exc</v>
      </c>
      <c r="J782" t="str">
        <f t="shared" si="24"/>
        <v>Excelsa</v>
      </c>
      <c r="K782" t="str">
        <f>INDEX(products!$A$1:$G$49,MATCH(orders!$D782,products!$A$1:$A$49,0),MATCH(orders!K$1,products!$A$1:$G$1,0))</f>
        <v>M</v>
      </c>
      <c r="L782" t="str">
        <f t="shared" si="25"/>
        <v>Medium</v>
      </c>
      <c r="M782" s="4">
        <f>INDEX(products!$A$1:$G$49,MATCH(orders!$D782,products!$A$1:$A$49,0),MATCH(orders!M$1,products!$A$1:$G$1,0))</f>
        <v>1</v>
      </c>
      <c r="N782" s="5">
        <f>INDEX(products!$A$1:$G$49,MATCH(orders!$D782,products!$A$1:$A$49,0),MATCH(orders!N$1,products!$A$1:$G$1,0))</f>
        <v>13.75</v>
      </c>
      <c r="O782" s="5">
        <f>N782*E782</f>
        <v>41.25</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IF(_xlfn.XLOOKUP(orders!C783,customers!$A$1:$A$1001,customers!$C$1:$C$1001,,0)=0,"No Email",_xlfn.XLOOKUP(orders!C783,customers!$A$1:$A$1001,customers!$C$1:$C$1001,,0))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 t="shared" si="24"/>
        <v>Liberica</v>
      </c>
      <c r="K783" t="str">
        <f>INDEX(products!$A$1:$G$49,MATCH(orders!$D783,products!$A$1:$A$49,0),MATCH(orders!K$1,products!$A$1:$G$1,0))</f>
        <v>L</v>
      </c>
      <c r="L783" t="str">
        <f t="shared" si="25"/>
        <v>Light</v>
      </c>
      <c r="M783" s="4">
        <f>INDEX(products!$A$1:$G$49,MATCH(orders!$D783,products!$A$1:$A$49,0),MATCH(orders!M$1,products!$A$1:$G$1,0))</f>
        <v>2.5</v>
      </c>
      <c r="N783" s="5">
        <f>INDEX(products!$A$1:$G$49,MATCH(orders!$D783,products!$A$1:$A$49,0),MATCH(orders!N$1,products!$A$1:$G$1,0))</f>
        <v>36.454999999999998</v>
      </c>
      <c r="O783" s="5">
        <f>N783*E783</f>
        <v>145.82</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IF(_xlfn.XLOOKUP(orders!C784,customers!$A$1:$A$1001,customers!$C$1:$C$1001,,0)=0,"No Email",_xlfn.XLOOKUP(orders!C784,customers!$A$1:$A$1001,customers!$C$1:$C$1001,,0))</f>
        <v>agregorattilq@vistaprint.com</v>
      </c>
      <c r="H784" s="2" t="str">
        <f>_xlfn.XLOOKUP(C784,customers!$A$1:$A$1001,customers!$G$1:$G$1001,,0)</f>
        <v>Ireland</v>
      </c>
      <c r="I784" t="str">
        <f>INDEX(products!$A$1:$G$49,MATCH(orders!$D784,products!$A$1:$A$49,0),MATCH(orders!I$1,products!$A$1:$G$1,0))</f>
        <v>Exc</v>
      </c>
      <c r="J784" t="str">
        <f t="shared" si="24"/>
        <v>Excelsa</v>
      </c>
      <c r="K784" t="str">
        <f>INDEX(products!$A$1:$G$49,MATCH(orders!$D784,products!$A$1:$A$49,0),MATCH(orders!K$1,products!$A$1:$G$1,0))</f>
        <v>L</v>
      </c>
      <c r="L784" t="str">
        <f t="shared" si="25"/>
        <v>Light</v>
      </c>
      <c r="M784" s="4">
        <f>INDEX(products!$A$1:$G$49,MATCH(orders!$D784,products!$A$1:$A$49,0),MATCH(orders!M$1,products!$A$1:$G$1,0))</f>
        <v>0.2</v>
      </c>
      <c r="N784" s="5">
        <f>INDEX(products!$A$1:$G$49,MATCH(orders!$D784,products!$A$1:$A$49,0),MATCH(orders!N$1,products!$A$1:$G$1,0))</f>
        <v>4.4550000000000001</v>
      </c>
      <c r="O784" s="5">
        <f>N784*E784</f>
        <v>26.73</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IF(_xlfn.XLOOKUP(orders!C785,customers!$A$1:$A$1001,customers!$C$1:$C$1001,,0)=0,"No Email",_xlfn.XLOOKUP(orders!C785,customers!$A$1:$A$1001,customers!$C$1:$C$1001,,0))</f>
        <v>ccrosterlr@gov.uk</v>
      </c>
      <c r="H785" s="2" t="str">
        <f>_xlfn.XLOOKUP(C785,customers!$A$1:$A$1001,customers!$G$1:$G$1001,,0)</f>
        <v>United States</v>
      </c>
      <c r="I785" t="str">
        <f>INDEX(products!$A$1:$G$49,MATCH(orders!$D785,products!$A$1:$A$49,0),MATCH(orders!I$1,products!$A$1:$G$1,0))</f>
        <v>Lib</v>
      </c>
      <c r="J785" t="str">
        <f t="shared" si="24"/>
        <v>Liberica</v>
      </c>
      <c r="K785" t="str">
        <f>INDEX(products!$A$1:$G$49,MATCH(orders!$D785,products!$A$1:$A$49,0),MATCH(orders!K$1,products!$A$1:$G$1,0))</f>
        <v>M</v>
      </c>
      <c r="L785" t="str">
        <f t="shared" si="25"/>
        <v>Medium</v>
      </c>
      <c r="M785" s="4">
        <f>INDEX(products!$A$1:$G$49,MATCH(orders!$D785,products!$A$1:$A$49,0),MATCH(orders!M$1,products!$A$1:$G$1,0))</f>
        <v>0.5</v>
      </c>
      <c r="N785" s="5">
        <f>INDEX(products!$A$1:$G$49,MATCH(orders!$D785,products!$A$1:$A$49,0),MATCH(orders!N$1,products!$A$1:$G$1,0))</f>
        <v>8.73</v>
      </c>
      <c r="O785" s="5">
        <f>N785*E785</f>
        <v>43.650000000000006</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IF(_xlfn.XLOOKUP(orders!C786,customers!$A$1:$A$1001,customers!$C$1:$C$1001,,0)=0,"No Email",_xlfn.XLOOKUP(orders!C786,customers!$A$1:$A$1001,customers!$C$1:$C$1001,,0))</f>
        <v>gwhiteheadls@hp.com</v>
      </c>
      <c r="H786" s="2" t="str">
        <f>_xlfn.XLOOKUP(C786,customers!$A$1:$A$1001,customers!$G$1:$G$1001,,0)</f>
        <v>United States</v>
      </c>
      <c r="I786" t="str">
        <f>INDEX(products!$A$1:$G$49,MATCH(orders!$D786,products!$A$1:$A$49,0),MATCH(orders!I$1,products!$A$1:$G$1,0))</f>
        <v>Lib</v>
      </c>
      <c r="J786" t="str">
        <f t="shared" si="24"/>
        <v>Liberica</v>
      </c>
      <c r="K786" t="str">
        <f>INDEX(products!$A$1:$G$49,MATCH(orders!$D786,products!$A$1:$A$49,0),MATCH(orders!K$1,products!$A$1:$G$1,0))</f>
        <v>L</v>
      </c>
      <c r="L786" t="str">
        <f t="shared" si="25"/>
        <v>Light</v>
      </c>
      <c r="M786" s="4">
        <f>INDEX(products!$A$1:$G$49,MATCH(orders!$D786,products!$A$1:$A$49,0),MATCH(orders!M$1,products!$A$1:$G$1,0))</f>
        <v>1</v>
      </c>
      <c r="N786" s="5">
        <f>INDEX(products!$A$1:$G$49,MATCH(orders!$D786,products!$A$1:$A$49,0),MATCH(orders!N$1,products!$A$1:$G$1,0))</f>
        <v>15.85</v>
      </c>
      <c r="O786" s="5">
        <f>N786*E786</f>
        <v>31.7</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IF(_xlfn.XLOOKUP(orders!C787,customers!$A$1:$A$1001,customers!$C$1:$C$1001,,0)=0,"No Email",_xlfn.XLOOKUP(orders!C787,customers!$A$1:$A$1001,customers!$C$1:$C$1001,,0))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 t="shared" si="24"/>
        <v>Arabica</v>
      </c>
      <c r="K787" t="str">
        <f>INDEX(products!$A$1:$G$49,MATCH(orders!$D787,products!$A$1:$A$49,0),MATCH(orders!K$1,products!$A$1:$G$1,0))</f>
        <v>D</v>
      </c>
      <c r="L787" t="str">
        <f t="shared" si="25"/>
        <v>Dark</v>
      </c>
      <c r="M787" s="4">
        <f>INDEX(products!$A$1:$G$49,MATCH(orders!$D787,products!$A$1:$A$49,0),MATCH(orders!M$1,products!$A$1:$G$1,0))</f>
        <v>2.5</v>
      </c>
      <c r="N787" s="5">
        <f>INDEX(products!$A$1:$G$49,MATCH(orders!$D787,products!$A$1:$A$49,0),MATCH(orders!N$1,products!$A$1:$G$1,0))</f>
        <v>22.884999999999998</v>
      </c>
      <c r="O787" s="5">
        <f>N787*E787</f>
        <v>22.884999999999998</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IF(_xlfn.XLOOKUP(orders!C788,customers!$A$1:$A$1001,customers!$C$1:$C$1001,,0)=0,"No Email",_xlfn.XLOOKUP(orders!C788,customers!$A$1:$A$1001,customers!$C$1:$C$1001,,0))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 t="shared" si="24"/>
        <v>Excelsa</v>
      </c>
      <c r="K788" t="str">
        <f>INDEX(products!$A$1:$G$49,MATCH(orders!$D788,products!$A$1:$A$49,0),MATCH(orders!K$1,products!$A$1:$G$1,0))</f>
        <v>D</v>
      </c>
      <c r="L788" t="str">
        <f t="shared" si="25"/>
        <v>Dark</v>
      </c>
      <c r="M788" s="4">
        <f>INDEX(products!$A$1:$G$49,MATCH(orders!$D788,products!$A$1:$A$49,0),MATCH(orders!M$1,products!$A$1:$G$1,0))</f>
        <v>2.5</v>
      </c>
      <c r="N788" s="5">
        <f>INDEX(products!$A$1:$G$49,MATCH(orders!$D788,products!$A$1:$A$49,0),MATCH(orders!N$1,products!$A$1:$G$1,0))</f>
        <v>27.945</v>
      </c>
      <c r="O788" s="5">
        <f>N788*E788</f>
        <v>27.945</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IF(_xlfn.XLOOKUP(orders!C789,customers!$A$1:$A$1001,customers!$C$1:$C$1001,,0)=0,"No Email",_xlfn.XLOOKUP(orders!C789,customers!$A$1:$A$1001,customers!$C$1:$C$1001,,0))</f>
        <v>No Email</v>
      </c>
      <c r="H789" s="2" t="str">
        <f>_xlfn.XLOOKUP(C789,customers!$A$1:$A$1001,customers!$G$1:$G$1001,,0)</f>
        <v>United States</v>
      </c>
      <c r="I789" t="str">
        <f>INDEX(products!$A$1:$G$49,MATCH(orders!$D789,products!$A$1:$A$49,0),MATCH(orders!I$1,products!$A$1:$G$1,0))</f>
        <v>Exc</v>
      </c>
      <c r="J789" t="str">
        <f t="shared" si="24"/>
        <v>Excelsa</v>
      </c>
      <c r="K789" t="str">
        <f>INDEX(products!$A$1:$G$49,MATCH(orders!$D789,products!$A$1:$A$49,0),MATCH(orders!K$1,products!$A$1:$G$1,0))</f>
        <v>M</v>
      </c>
      <c r="L789" t="str">
        <f t="shared" si="25"/>
        <v>Medium</v>
      </c>
      <c r="M789" s="4">
        <f>INDEX(products!$A$1:$G$49,MATCH(orders!$D789,products!$A$1:$A$49,0),MATCH(orders!M$1,products!$A$1:$G$1,0))</f>
        <v>1</v>
      </c>
      <c r="N789" s="5">
        <f>INDEX(products!$A$1:$G$49,MATCH(orders!$D789,products!$A$1:$A$49,0),MATCH(orders!N$1,products!$A$1:$G$1,0))</f>
        <v>13.75</v>
      </c>
      <c r="O789" s="5">
        <f>N789*E789</f>
        <v>82.5</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IF(_xlfn.XLOOKUP(orders!C790,customers!$A$1:$A$1001,customers!$C$1:$C$1001,,0)=0,"No Email",_xlfn.XLOOKUP(orders!C790,customers!$A$1:$A$1001,customers!$C$1:$C$1001,,0))</f>
        <v>knottramlw@odnoklassniki.ru</v>
      </c>
      <c r="H790" s="2" t="str">
        <f>_xlfn.XLOOKUP(C790,customers!$A$1:$A$1001,customers!$G$1:$G$1001,,0)</f>
        <v>Ireland</v>
      </c>
      <c r="I790" t="str">
        <f>INDEX(products!$A$1:$G$49,MATCH(orders!$D790,products!$A$1:$A$49,0),MATCH(orders!I$1,products!$A$1:$G$1,0))</f>
        <v>Rob</v>
      </c>
      <c r="J790" t="str">
        <f t="shared" si="24"/>
        <v>Robusta</v>
      </c>
      <c r="K790" t="str">
        <f>INDEX(products!$A$1:$G$49,MATCH(orders!$D790,products!$A$1:$A$49,0),MATCH(orders!K$1,products!$A$1:$G$1,0))</f>
        <v>M</v>
      </c>
      <c r="L790" t="str">
        <f t="shared" si="25"/>
        <v>Medium</v>
      </c>
      <c r="M790" s="4">
        <f>INDEX(products!$A$1:$G$49,MATCH(orders!$D790,products!$A$1:$A$49,0),MATCH(orders!M$1,products!$A$1:$G$1,0))</f>
        <v>2.5</v>
      </c>
      <c r="N790" s="5">
        <f>INDEX(products!$A$1:$G$49,MATCH(orders!$D790,products!$A$1:$A$49,0),MATCH(orders!N$1,products!$A$1:$G$1,0))</f>
        <v>22.884999999999998</v>
      </c>
      <c r="O790" s="5">
        <f>N790*E790</f>
        <v>45.769999999999996</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IF(_xlfn.XLOOKUP(orders!C791,customers!$A$1:$A$1001,customers!$C$1:$C$1001,,0)=0,"No Email",_xlfn.XLOOKUP(orders!C791,customers!$A$1:$A$1001,customers!$C$1:$C$1001,,0))</f>
        <v>nbuneylx@jugem.jp</v>
      </c>
      <c r="H791" s="2" t="str">
        <f>_xlfn.XLOOKUP(C791,customers!$A$1:$A$1001,customers!$G$1:$G$1001,,0)</f>
        <v>United States</v>
      </c>
      <c r="I791" t="str">
        <f>INDEX(products!$A$1:$G$49,MATCH(orders!$D791,products!$A$1:$A$49,0),MATCH(orders!I$1,products!$A$1:$G$1,0))</f>
        <v>Ara</v>
      </c>
      <c r="J791" t="str">
        <f t="shared" si="24"/>
        <v>Arabica</v>
      </c>
      <c r="K791" t="str">
        <f>INDEX(products!$A$1:$G$49,MATCH(orders!$D791,products!$A$1:$A$49,0),MATCH(orders!K$1,products!$A$1:$G$1,0))</f>
        <v>L</v>
      </c>
      <c r="L791" t="str">
        <f t="shared" si="25"/>
        <v>Light</v>
      </c>
      <c r="M791" s="4">
        <f>INDEX(products!$A$1:$G$49,MATCH(orders!$D791,products!$A$1:$A$49,0),MATCH(orders!M$1,products!$A$1:$G$1,0))</f>
        <v>1</v>
      </c>
      <c r="N791" s="5">
        <f>INDEX(products!$A$1:$G$49,MATCH(orders!$D791,products!$A$1:$A$49,0),MATCH(orders!N$1,products!$A$1:$G$1,0))</f>
        <v>12.95</v>
      </c>
      <c r="O791" s="5">
        <f>N791*E791</f>
        <v>77.699999999999989</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IF(_xlfn.XLOOKUP(orders!C792,customers!$A$1:$A$1001,customers!$C$1:$C$1001,,0)=0,"No Email",_xlfn.XLOOKUP(orders!C792,customers!$A$1:$A$1001,customers!$C$1:$C$1001,,0))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 t="shared" si="24"/>
        <v>Arabica</v>
      </c>
      <c r="K792" t="str">
        <f>INDEX(products!$A$1:$G$49,MATCH(orders!$D792,products!$A$1:$A$49,0),MATCH(orders!K$1,products!$A$1:$G$1,0))</f>
        <v>L</v>
      </c>
      <c r="L792" t="str">
        <f t="shared" si="25"/>
        <v>Light</v>
      </c>
      <c r="M792" s="4">
        <f>INDEX(products!$A$1:$G$49,MATCH(orders!$D792,products!$A$1:$A$49,0),MATCH(orders!M$1,products!$A$1:$G$1,0))</f>
        <v>0.5</v>
      </c>
      <c r="N792" s="5">
        <f>INDEX(products!$A$1:$G$49,MATCH(orders!$D792,products!$A$1:$A$49,0),MATCH(orders!N$1,products!$A$1:$G$1,0))</f>
        <v>7.77</v>
      </c>
      <c r="O792" s="5">
        <f>N792*E792</f>
        <v>23.31</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IF(_xlfn.XLOOKUP(orders!C793,customers!$A$1:$A$1001,customers!$C$1:$C$1001,,0)=0,"No Email",_xlfn.XLOOKUP(orders!C793,customers!$A$1:$A$1001,customers!$C$1:$C$1001,,0))</f>
        <v>khuddartlz@about.com</v>
      </c>
      <c r="H793" s="2" t="str">
        <f>_xlfn.XLOOKUP(C793,customers!$A$1:$A$1001,customers!$G$1:$G$1001,,0)</f>
        <v>United States</v>
      </c>
      <c r="I793" t="str">
        <f>INDEX(products!$A$1:$G$49,MATCH(orders!$D793,products!$A$1:$A$49,0),MATCH(orders!I$1,products!$A$1:$G$1,0))</f>
        <v>Lib</v>
      </c>
      <c r="J793" t="str">
        <f t="shared" si="24"/>
        <v>Liberica</v>
      </c>
      <c r="K793" t="str">
        <f>INDEX(products!$A$1:$G$49,MATCH(orders!$D793,products!$A$1:$A$49,0),MATCH(orders!K$1,products!$A$1:$G$1,0))</f>
        <v>L</v>
      </c>
      <c r="L793" t="str">
        <f t="shared" si="25"/>
        <v>Light</v>
      </c>
      <c r="M793" s="4">
        <f>INDEX(products!$A$1:$G$49,MATCH(orders!$D793,products!$A$1:$A$49,0),MATCH(orders!M$1,products!$A$1:$G$1,0))</f>
        <v>0.2</v>
      </c>
      <c r="N793" s="5">
        <f>INDEX(products!$A$1:$G$49,MATCH(orders!$D793,products!$A$1:$A$49,0),MATCH(orders!N$1,products!$A$1:$G$1,0))</f>
        <v>4.7549999999999999</v>
      </c>
      <c r="O793" s="5">
        <f>N793*E793</f>
        <v>23.774999999999999</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IF(_xlfn.XLOOKUP(orders!C794,customers!$A$1:$A$1001,customers!$C$1:$C$1001,,0)=0,"No Email",_xlfn.XLOOKUP(orders!C794,customers!$A$1:$A$1001,customers!$C$1:$C$1001,,0))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 t="shared" si="24"/>
        <v>Liberica</v>
      </c>
      <c r="K794" t="str">
        <f>INDEX(products!$A$1:$G$49,MATCH(orders!$D794,products!$A$1:$A$49,0),MATCH(orders!K$1,products!$A$1:$G$1,0))</f>
        <v>M</v>
      </c>
      <c r="L794" t="str">
        <f t="shared" si="25"/>
        <v>Medium</v>
      </c>
      <c r="M794" s="4">
        <f>INDEX(products!$A$1:$G$49,MATCH(orders!$D794,products!$A$1:$A$49,0),MATCH(orders!M$1,products!$A$1:$G$1,0))</f>
        <v>0.5</v>
      </c>
      <c r="N794" s="5">
        <f>INDEX(products!$A$1:$G$49,MATCH(orders!$D794,products!$A$1:$A$49,0),MATCH(orders!N$1,products!$A$1:$G$1,0))</f>
        <v>8.73</v>
      </c>
      <c r="O794" s="5">
        <f>N794*E794</f>
        <v>52.38</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IF(_xlfn.XLOOKUP(orders!C795,customers!$A$1:$A$1001,customers!$C$1:$C$1001,,0)=0,"No Email",_xlfn.XLOOKUP(orders!C795,customers!$A$1:$A$1001,customers!$C$1:$C$1001,,0))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 t="shared" si="24"/>
        <v>Robusta</v>
      </c>
      <c r="K795" t="str">
        <f>INDEX(products!$A$1:$G$49,MATCH(orders!$D795,products!$A$1:$A$49,0),MATCH(orders!K$1,products!$A$1:$G$1,0))</f>
        <v>L</v>
      </c>
      <c r="L795" t="str">
        <f t="shared" si="25"/>
        <v>Light</v>
      </c>
      <c r="M795" s="4">
        <f>INDEX(products!$A$1:$G$49,MATCH(orders!$D795,products!$A$1:$A$49,0),MATCH(orders!M$1,products!$A$1:$G$1,0))</f>
        <v>0.2</v>
      </c>
      <c r="N795" s="5">
        <f>INDEX(products!$A$1:$G$49,MATCH(orders!$D795,products!$A$1:$A$49,0),MATCH(orders!N$1,products!$A$1:$G$1,0))</f>
        <v>3.5849999999999995</v>
      </c>
      <c r="O795" s="5">
        <f>N795*E795</f>
        <v>17.924999999999997</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IF(_xlfn.XLOOKUP(orders!C796,customers!$A$1:$A$1001,customers!$C$1:$C$1001,,0)=0,"No Email",_xlfn.XLOOKUP(orders!C796,customers!$A$1:$A$1001,customers!$C$1:$C$1001,,0))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 t="shared" si="24"/>
        <v>Arabica</v>
      </c>
      <c r="K796" t="str">
        <f>INDEX(products!$A$1:$G$49,MATCH(orders!$D796,products!$A$1:$A$49,0),MATCH(orders!K$1,products!$A$1:$G$1,0))</f>
        <v>L</v>
      </c>
      <c r="L796" t="str">
        <f t="shared" si="25"/>
        <v>Light</v>
      </c>
      <c r="M796" s="4">
        <f>INDEX(products!$A$1:$G$49,MATCH(orders!$D796,products!$A$1:$A$49,0),MATCH(orders!M$1,products!$A$1:$G$1,0))</f>
        <v>2.5</v>
      </c>
      <c r="N796" s="5">
        <f>INDEX(products!$A$1:$G$49,MATCH(orders!$D796,products!$A$1:$A$49,0),MATCH(orders!N$1,products!$A$1:$G$1,0))</f>
        <v>29.784999999999997</v>
      </c>
      <c r="O796" s="5">
        <f>N796*E796</f>
        <v>148.92499999999998</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IF(_xlfn.XLOOKUP(orders!C797,customers!$A$1:$A$1001,customers!$C$1:$C$1001,,0)=0,"No Email",_xlfn.XLOOKUP(orders!C797,customers!$A$1:$A$1001,customers!$C$1:$C$1001,,0))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 t="shared" si="24"/>
        <v>Robusta</v>
      </c>
      <c r="K797" t="str">
        <f>INDEX(products!$A$1:$G$49,MATCH(orders!$D797,products!$A$1:$A$49,0),MATCH(orders!K$1,products!$A$1:$G$1,0))</f>
        <v>L</v>
      </c>
      <c r="L797" t="str">
        <f t="shared" si="25"/>
        <v>Light</v>
      </c>
      <c r="M797" s="4">
        <f>INDEX(products!$A$1:$G$49,MATCH(orders!$D797,products!$A$1:$A$49,0),MATCH(orders!M$1,products!$A$1:$G$1,0))</f>
        <v>0.5</v>
      </c>
      <c r="N797" s="5">
        <f>INDEX(products!$A$1:$G$49,MATCH(orders!$D797,products!$A$1:$A$49,0),MATCH(orders!N$1,products!$A$1:$G$1,0))</f>
        <v>7.169999999999999</v>
      </c>
      <c r="O797" s="5">
        <f>N797*E797</f>
        <v>28.679999999999996</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IF(_xlfn.XLOOKUP(orders!C798,customers!$A$1:$A$1001,customers!$C$1:$C$1001,,0)=0,"No Email",_xlfn.XLOOKUP(orders!C798,customers!$A$1:$A$1001,customers!$C$1:$C$1001,,0))</f>
        <v>No Email</v>
      </c>
      <c r="H798" s="2" t="str">
        <f>_xlfn.XLOOKUP(C798,customers!$A$1:$A$1001,customers!$G$1:$G$1001,,0)</f>
        <v>United States</v>
      </c>
      <c r="I798" t="str">
        <f>INDEX(products!$A$1:$G$49,MATCH(orders!$D798,products!$A$1:$A$49,0),MATCH(orders!I$1,products!$A$1:$G$1,0))</f>
        <v>Lib</v>
      </c>
      <c r="J798" t="str">
        <f t="shared" si="24"/>
        <v>Liberica</v>
      </c>
      <c r="K798" t="str">
        <f>INDEX(products!$A$1:$G$49,MATCH(orders!$D798,products!$A$1:$A$49,0),MATCH(orders!K$1,products!$A$1:$G$1,0))</f>
        <v>L</v>
      </c>
      <c r="L798" t="str">
        <f t="shared" si="25"/>
        <v>Light</v>
      </c>
      <c r="M798" s="4">
        <f>INDEX(products!$A$1:$G$49,MATCH(orders!$D798,products!$A$1:$A$49,0),MATCH(orders!M$1,products!$A$1:$G$1,0))</f>
        <v>0.5</v>
      </c>
      <c r="N798" s="5">
        <f>INDEX(products!$A$1:$G$49,MATCH(orders!$D798,products!$A$1:$A$49,0),MATCH(orders!N$1,products!$A$1:$G$1,0))</f>
        <v>9.51</v>
      </c>
      <c r="O798" s="5">
        <f>N798*E798</f>
        <v>9.51</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IF(_xlfn.XLOOKUP(orders!C799,customers!$A$1:$A$1001,customers!$C$1:$C$1001,,0)=0,"No Email",_xlfn.XLOOKUP(orders!C799,customers!$A$1:$A$1001,customers!$C$1:$C$1001,,0))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 t="shared" si="24"/>
        <v>Arabica</v>
      </c>
      <c r="K799" t="str">
        <f>INDEX(products!$A$1:$G$49,MATCH(orders!$D799,products!$A$1:$A$49,0),MATCH(orders!K$1,products!$A$1:$G$1,0))</f>
        <v>L</v>
      </c>
      <c r="L799" t="str">
        <f t="shared" si="25"/>
        <v>Light</v>
      </c>
      <c r="M799" s="4">
        <f>INDEX(products!$A$1:$G$49,MATCH(orders!$D799,products!$A$1:$A$49,0),MATCH(orders!M$1,products!$A$1:$G$1,0))</f>
        <v>0.5</v>
      </c>
      <c r="N799" s="5">
        <f>INDEX(products!$A$1:$G$49,MATCH(orders!$D799,products!$A$1:$A$49,0),MATCH(orders!N$1,products!$A$1:$G$1,0))</f>
        <v>7.77</v>
      </c>
      <c r="O799" s="5">
        <f>N799*E799</f>
        <v>31.08</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IF(_xlfn.XLOOKUP(orders!C800,customers!$A$1:$A$1001,customers!$C$1:$C$1001,,0)=0,"No Email",_xlfn.XLOOKUP(orders!C800,customers!$A$1:$A$1001,customers!$C$1:$C$1001,,0))</f>
        <v>gruggenm6@nymag.com</v>
      </c>
      <c r="H800" s="2" t="str">
        <f>_xlfn.XLOOKUP(C800,customers!$A$1:$A$1001,customers!$G$1:$G$1001,,0)</f>
        <v>United States</v>
      </c>
      <c r="I800" t="str">
        <f>INDEX(products!$A$1:$G$49,MATCH(orders!$D800,products!$A$1:$A$49,0),MATCH(orders!I$1,products!$A$1:$G$1,0))</f>
        <v>Rob</v>
      </c>
      <c r="J800" t="str">
        <f t="shared" si="24"/>
        <v>Robusta</v>
      </c>
      <c r="K800" t="str">
        <f>INDEX(products!$A$1:$G$49,MATCH(orders!$D800,products!$A$1:$A$49,0),MATCH(orders!K$1,products!$A$1:$G$1,0))</f>
        <v>D</v>
      </c>
      <c r="L800" t="str">
        <f t="shared" si="25"/>
        <v>Dark</v>
      </c>
      <c r="M800" s="4">
        <f>INDEX(products!$A$1:$G$49,MATCH(orders!$D800,products!$A$1:$A$49,0),MATCH(orders!M$1,products!$A$1:$G$1,0))</f>
        <v>0.2</v>
      </c>
      <c r="N800" s="5">
        <f>INDEX(products!$A$1:$G$49,MATCH(orders!$D800,products!$A$1:$A$49,0),MATCH(orders!N$1,products!$A$1:$G$1,0))</f>
        <v>2.6849999999999996</v>
      </c>
      <c r="O800" s="5">
        <f>N800*E800</f>
        <v>8.0549999999999997</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IF(_xlfn.XLOOKUP(orders!C801,customers!$A$1:$A$1001,customers!$C$1:$C$1001,,0)=0,"No Email",_xlfn.XLOOKUP(orders!C801,customers!$A$1:$A$1001,customers!$C$1:$C$1001,,0))</f>
        <v>No Email</v>
      </c>
      <c r="H801" s="2" t="str">
        <f>_xlfn.XLOOKUP(C801,customers!$A$1:$A$1001,customers!$G$1:$G$1001,,0)</f>
        <v>United States</v>
      </c>
      <c r="I801" t="str">
        <f>INDEX(products!$A$1:$G$49,MATCH(orders!$D801,products!$A$1:$A$49,0),MATCH(orders!I$1,products!$A$1:$G$1,0))</f>
        <v>Exc</v>
      </c>
      <c r="J801" t="str">
        <f t="shared" si="24"/>
        <v>Excelsa</v>
      </c>
      <c r="K801" t="str">
        <f>INDEX(products!$A$1:$G$49,MATCH(orders!$D801,products!$A$1:$A$49,0),MATCH(orders!K$1,products!$A$1:$G$1,0))</f>
        <v>D</v>
      </c>
      <c r="L801" t="str">
        <f t="shared" si="25"/>
        <v>Dark</v>
      </c>
      <c r="M801" s="4">
        <f>INDEX(products!$A$1:$G$49,MATCH(orders!$D801,products!$A$1:$A$49,0),MATCH(orders!M$1,products!$A$1:$G$1,0))</f>
        <v>1</v>
      </c>
      <c r="N801" s="5">
        <f>INDEX(products!$A$1:$G$49,MATCH(orders!$D801,products!$A$1:$A$49,0),MATCH(orders!N$1,products!$A$1:$G$1,0))</f>
        <v>12.15</v>
      </c>
      <c r="O801" s="5">
        <f>N801*E801</f>
        <v>36.450000000000003</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IF(_xlfn.XLOOKUP(orders!C802,customers!$A$1:$A$1001,customers!$C$1:$C$1001,,0)=0,"No Email",_xlfn.XLOOKUP(orders!C802,customers!$A$1:$A$1001,customers!$C$1:$C$1001,,0))</f>
        <v>mfrightm8@harvard.edu</v>
      </c>
      <c r="H802" s="2" t="str">
        <f>_xlfn.XLOOKUP(C802,customers!$A$1:$A$1001,customers!$G$1:$G$1001,,0)</f>
        <v>Ireland</v>
      </c>
      <c r="I802" t="str">
        <f>INDEX(products!$A$1:$G$49,MATCH(orders!$D802,products!$A$1:$A$49,0),MATCH(orders!I$1,products!$A$1:$G$1,0))</f>
        <v>Rob</v>
      </c>
      <c r="J802" t="str">
        <f t="shared" si="24"/>
        <v>Robusta</v>
      </c>
      <c r="K802" t="str">
        <f>INDEX(products!$A$1:$G$49,MATCH(orders!$D802,products!$A$1:$A$49,0),MATCH(orders!K$1,products!$A$1:$G$1,0))</f>
        <v>D</v>
      </c>
      <c r="L802" t="str">
        <f t="shared" si="25"/>
        <v>Dark</v>
      </c>
      <c r="M802" s="4">
        <f>INDEX(products!$A$1:$G$49,MATCH(orders!$D802,products!$A$1:$A$49,0),MATCH(orders!M$1,products!$A$1:$G$1,0))</f>
        <v>0.2</v>
      </c>
      <c r="N802" s="5">
        <f>INDEX(products!$A$1:$G$49,MATCH(orders!$D802,products!$A$1:$A$49,0),MATCH(orders!N$1,products!$A$1:$G$1,0))</f>
        <v>2.6849999999999996</v>
      </c>
      <c r="O802" s="5">
        <f>N802*E802</f>
        <v>16.11</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IF(_xlfn.XLOOKUP(orders!C803,customers!$A$1:$A$1001,customers!$C$1:$C$1001,,0)=0,"No Email",_xlfn.XLOOKUP(orders!C803,customers!$A$1:$A$1001,customers!$C$1:$C$1001,,0))</f>
        <v>btartem9@aol.com</v>
      </c>
      <c r="H803" s="2" t="str">
        <f>_xlfn.XLOOKUP(C803,customers!$A$1:$A$1001,customers!$G$1:$G$1001,,0)</f>
        <v>United States</v>
      </c>
      <c r="I803" t="str">
        <f>INDEX(products!$A$1:$G$49,MATCH(orders!$D803,products!$A$1:$A$49,0),MATCH(orders!I$1,products!$A$1:$G$1,0))</f>
        <v>Rob</v>
      </c>
      <c r="J803" t="str">
        <f t="shared" si="24"/>
        <v>Robusta</v>
      </c>
      <c r="K803" t="str">
        <f>INDEX(products!$A$1:$G$49,MATCH(orders!$D803,products!$A$1:$A$49,0),MATCH(orders!K$1,products!$A$1:$G$1,0))</f>
        <v>D</v>
      </c>
      <c r="L803" t="str">
        <f t="shared" si="25"/>
        <v>Dark</v>
      </c>
      <c r="M803" s="4">
        <f>INDEX(products!$A$1:$G$49,MATCH(orders!$D803,products!$A$1:$A$49,0),MATCH(orders!M$1,products!$A$1:$G$1,0))</f>
        <v>2.5</v>
      </c>
      <c r="N803" s="5">
        <f>INDEX(products!$A$1:$G$49,MATCH(orders!$D803,products!$A$1:$A$49,0),MATCH(orders!N$1,products!$A$1:$G$1,0))</f>
        <v>20.584999999999997</v>
      </c>
      <c r="O803" s="5">
        <f>N803*E803</f>
        <v>41.169999999999995</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IF(_xlfn.XLOOKUP(orders!C804,customers!$A$1:$A$1001,customers!$C$1:$C$1001,,0)=0,"No Email",_xlfn.XLOOKUP(orders!C804,customers!$A$1:$A$1001,customers!$C$1:$C$1001,,0))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 t="shared" si="24"/>
        <v>Robusta</v>
      </c>
      <c r="K804" t="str">
        <f>INDEX(products!$A$1:$G$49,MATCH(orders!$D804,products!$A$1:$A$49,0),MATCH(orders!K$1,products!$A$1:$G$1,0))</f>
        <v>D</v>
      </c>
      <c r="L804" t="str">
        <f t="shared" si="25"/>
        <v>Dark</v>
      </c>
      <c r="M804" s="4">
        <f>INDEX(products!$A$1:$G$49,MATCH(orders!$D804,products!$A$1:$A$49,0),MATCH(orders!M$1,products!$A$1:$G$1,0))</f>
        <v>0.2</v>
      </c>
      <c r="N804" s="5">
        <f>INDEX(products!$A$1:$G$49,MATCH(orders!$D804,products!$A$1:$A$49,0),MATCH(orders!N$1,products!$A$1:$G$1,0))</f>
        <v>2.6849999999999996</v>
      </c>
      <c r="O804" s="5">
        <f>N804*E804</f>
        <v>10.739999999999998</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IF(_xlfn.XLOOKUP(orders!C805,customers!$A$1:$A$1001,customers!$C$1:$C$1001,,0)=0,"No Email",_xlfn.XLOOKUP(orders!C805,customers!$A$1:$A$1001,customers!$C$1:$C$1001,,0))</f>
        <v>dpenquetmb@diigo.com</v>
      </c>
      <c r="H805" s="2" t="str">
        <f>_xlfn.XLOOKUP(C805,customers!$A$1:$A$1001,customers!$G$1:$G$1001,,0)</f>
        <v>United States</v>
      </c>
      <c r="I805" t="str">
        <f>INDEX(products!$A$1:$G$49,MATCH(orders!$D805,products!$A$1:$A$49,0),MATCH(orders!I$1,products!$A$1:$G$1,0))</f>
        <v>Exc</v>
      </c>
      <c r="J805" t="str">
        <f t="shared" si="24"/>
        <v>Excelsa</v>
      </c>
      <c r="K805" t="str">
        <f>INDEX(products!$A$1:$G$49,MATCH(orders!$D805,products!$A$1:$A$49,0),MATCH(orders!K$1,products!$A$1:$G$1,0))</f>
        <v>M</v>
      </c>
      <c r="L805" t="str">
        <f t="shared" si="25"/>
        <v>Medium</v>
      </c>
      <c r="M805" s="4">
        <f>INDEX(products!$A$1:$G$49,MATCH(orders!$D805,products!$A$1:$A$49,0),MATCH(orders!M$1,products!$A$1:$G$1,0))</f>
        <v>2.5</v>
      </c>
      <c r="N805" s="5">
        <f>INDEX(products!$A$1:$G$49,MATCH(orders!$D805,products!$A$1:$A$49,0),MATCH(orders!N$1,products!$A$1:$G$1,0))</f>
        <v>31.624999999999996</v>
      </c>
      <c r="O805" s="5">
        <f>N805*E805</f>
        <v>126.49999999999999</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IF(_xlfn.XLOOKUP(orders!C806,customers!$A$1:$A$1001,customers!$C$1:$C$1001,,0)=0,"No Email",_xlfn.XLOOKUP(orders!C806,customers!$A$1:$A$1001,customers!$C$1:$C$1001,,0))</f>
        <v>No Email</v>
      </c>
      <c r="H806" s="2" t="str">
        <f>_xlfn.XLOOKUP(C806,customers!$A$1:$A$1001,customers!$G$1:$G$1001,,0)</f>
        <v>United Kingdom</v>
      </c>
      <c r="I806" t="str">
        <f>INDEX(products!$A$1:$G$49,MATCH(orders!$D806,products!$A$1:$A$49,0),MATCH(orders!I$1,products!$A$1:$G$1,0))</f>
        <v>Rob</v>
      </c>
      <c r="J806" t="str">
        <f t="shared" si="24"/>
        <v>Robusta</v>
      </c>
      <c r="K806" t="str">
        <f>INDEX(products!$A$1:$G$49,MATCH(orders!$D806,products!$A$1:$A$49,0),MATCH(orders!K$1,products!$A$1:$G$1,0))</f>
        <v>L</v>
      </c>
      <c r="L806" t="str">
        <f t="shared" si="25"/>
        <v>Light</v>
      </c>
      <c r="M806" s="4">
        <f>INDEX(products!$A$1:$G$49,MATCH(orders!$D806,products!$A$1:$A$49,0),MATCH(orders!M$1,products!$A$1:$G$1,0))</f>
        <v>1</v>
      </c>
      <c r="N806" s="5">
        <f>INDEX(products!$A$1:$G$49,MATCH(orders!$D806,products!$A$1:$A$49,0),MATCH(orders!N$1,products!$A$1:$G$1,0))</f>
        <v>11.95</v>
      </c>
      <c r="O806" s="5">
        <f>N806*E806</f>
        <v>23.9</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IF(_xlfn.XLOOKUP(orders!C807,customers!$A$1:$A$1001,customers!$C$1:$C$1001,,0)=0,"No Email",_xlfn.XLOOKUP(orders!C807,customers!$A$1:$A$1001,customers!$C$1:$C$1001,,0))</f>
        <v>No Email</v>
      </c>
      <c r="H807" s="2" t="str">
        <f>_xlfn.XLOOKUP(C807,customers!$A$1:$A$1001,customers!$G$1:$G$1001,,0)</f>
        <v>United States</v>
      </c>
      <c r="I807" t="str">
        <f>INDEX(products!$A$1:$G$49,MATCH(orders!$D807,products!$A$1:$A$49,0),MATCH(orders!I$1,products!$A$1:$G$1,0))</f>
        <v>Rob</v>
      </c>
      <c r="J807" t="str">
        <f t="shared" si="24"/>
        <v>Robusta</v>
      </c>
      <c r="K807" t="str">
        <f>INDEX(products!$A$1:$G$49,MATCH(orders!$D807,products!$A$1:$A$49,0),MATCH(orders!K$1,products!$A$1:$G$1,0))</f>
        <v>M</v>
      </c>
      <c r="L807" t="str">
        <f t="shared" si="25"/>
        <v>Medium</v>
      </c>
      <c r="M807" s="4">
        <f>INDEX(products!$A$1:$G$49,MATCH(orders!$D807,products!$A$1:$A$49,0),MATCH(orders!M$1,products!$A$1:$G$1,0))</f>
        <v>0.5</v>
      </c>
      <c r="N807" s="5">
        <f>INDEX(products!$A$1:$G$49,MATCH(orders!$D807,products!$A$1:$A$49,0),MATCH(orders!N$1,products!$A$1:$G$1,0))</f>
        <v>5.97</v>
      </c>
      <c r="O807" s="5">
        <f>N807*E807</f>
        <v>5.97</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IF(_xlfn.XLOOKUP(orders!C808,customers!$A$1:$A$1001,customers!$C$1:$C$1001,,0)=0,"No Email",_xlfn.XLOOKUP(orders!C808,customers!$A$1:$A$1001,customers!$C$1:$C$1001,,0))</f>
        <v>No Email</v>
      </c>
      <c r="H808" s="2" t="str">
        <f>_xlfn.XLOOKUP(C808,customers!$A$1:$A$1001,customers!$G$1:$G$1001,,0)</f>
        <v>United Kingdom</v>
      </c>
      <c r="I808" t="str">
        <f>INDEX(products!$A$1:$G$49,MATCH(orders!$D808,products!$A$1:$A$49,0),MATCH(orders!I$1,products!$A$1:$G$1,0))</f>
        <v>Lib</v>
      </c>
      <c r="J808" t="str">
        <f t="shared" si="24"/>
        <v>Liberica</v>
      </c>
      <c r="K808" t="str">
        <f>INDEX(products!$A$1:$G$49,MATCH(orders!$D808,products!$A$1:$A$49,0),MATCH(orders!K$1,products!$A$1:$G$1,0))</f>
        <v>D</v>
      </c>
      <c r="L808" t="str">
        <f t="shared" si="25"/>
        <v>Dark</v>
      </c>
      <c r="M808" s="4">
        <f>INDEX(products!$A$1:$G$49,MATCH(orders!$D808,products!$A$1:$A$49,0),MATCH(orders!M$1,products!$A$1:$G$1,0))</f>
        <v>0.2</v>
      </c>
      <c r="N808" s="5">
        <f>INDEX(products!$A$1:$G$49,MATCH(orders!$D808,products!$A$1:$A$49,0),MATCH(orders!N$1,products!$A$1:$G$1,0))</f>
        <v>3.8849999999999998</v>
      </c>
      <c r="O808" s="5">
        <f>N808*E808</f>
        <v>7.77</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IF(_xlfn.XLOOKUP(orders!C809,customers!$A$1:$A$1001,customers!$C$1:$C$1001,,0)=0,"No Email",_xlfn.XLOOKUP(orders!C809,customers!$A$1:$A$1001,customers!$C$1:$C$1001,,0))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 t="shared" si="24"/>
        <v>Liberica</v>
      </c>
      <c r="K809" t="str">
        <f>INDEX(products!$A$1:$G$49,MATCH(orders!$D809,products!$A$1:$A$49,0),MATCH(orders!K$1,products!$A$1:$G$1,0))</f>
        <v>D</v>
      </c>
      <c r="L809" t="str">
        <f t="shared" si="25"/>
        <v>Dark</v>
      </c>
      <c r="M809" s="4">
        <f>INDEX(products!$A$1:$G$49,MATCH(orders!$D809,products!$A$1:$A$49,0),MATCH(orders!M$1,products!$A$1:$G$1,0))</f>
        <v>0.5</v>
      </c>
      <c r="N809" s="5">
        <f>INDEX(products!$A$1:$G$49,MATCH(orders!$D809,products!$A$1:$A$49,0),MATCH(orders!N$1,products!$A$1:$G$1,0))</f>
        <v>7.77</v>
      </c>
      <c r="O809" s="5">
        <f>N809*E809</f>
        <v>23.31</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IF(_xlfn.XLOOKUP(orders!C810,customers!$A$1:$A$1001,customers!$C$1:$C$1001,,0)=0,"No Email",_xlfn.XLOOKUP(orders!C810,customers!$A$1:$A$1001,customers!$C$1:$C$1001,,0))</f>
        <v>No Email</v>
      </c>
      <c r="H810" s="2" t="str">
        <f>_xlfn.XLOOKUP(C810,customers!$A$1:$A$1001,customers!$G$1:$G$1001,,0)</f>
        <v>United States</v>
      </c>
      <c r="I810" t="str">
        <f>INDEX(products!$A$1:$G$49,MATCH(orders!$D810,products!$A$1:$A$49,0),MATCH(orders!I$1,products!$A$1:$G$1,0))</f>
        <v>Rob</v>
      </c>
      <c r="J810" t="str">
        <f t="shared" si="24"/>
        <v>Robusta</v>
      </c>
      <c r="K810" t="str">
        <f>INDEX(products!$A$1:$G$49,MATCH(orders!$D810,products!$A$1:$A$49,0),MATCH(orders!K$1,products!$A$1:$G$1,0))</f>
        <v>L</v>
      </c>
      <c r="L810" t="str">
        <f t="shared" si="25"/>
        <v>Light</v>
      </c>
      <c r="M810" s="4">
        <f>INDEX(products!$A$1:$G$49,MATCH(orders!$D810,products!$A$1:$A$49,0),MATCH(orders!M$1,products!$A$1:$G$1,0))</f>
        <v>2.5</v>
      </c>
      <c r="N810" s="5">
        <f>INDEX(products!$A$1:$G$49,MATCH(orders!$D810,products!$A$1:$A$49,0),MATCH(orders!N$1,products!$A$1:$G$1,0))</f>
        <v>27.484999999999996</v>
      </c>
      <c r="O810" s="5">
        <f>N810*E810</f>
        <v>137.42499999999998</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IF(_xlfn.XLOOKUP(orders!C811,customers!$A$1:$A$1001,customers!$C$1:$C$1001,,0)=0,"No Email",_xlfn.XLOOKUP(orders!C811,customers!$A$1:$A$1001,customers!$C$1:$C$1001,,0))</f>
        <v>No Email</v>
      </c>
      <c r="H811" s="2" t="str">
        <f>_xlfn.XLOOKUP(C811,customers!$A$1:$A$1001,customers!$G$1:$G$1001,,0)</f>
        <v>United States</v>
      </c>
      <c r="I811" t="str">
        <f>INDEX(products!$A$1:$G$49,MATCH(orders!$D811,products!$A$1:$A$49,0),MATCH(orders!I$1,products!$A$1:$G$1,0))</f>
        <v>Rob</v>
      </c>
      <c r="J811" t="str">
        <f t="shared" si="24"/>
        <v>Robusta</v>
      </c>
      <c r="K811" t="str">
        <f>INDEX(products!$A$1:$G$49,MATCH(orders!$D811,products!$A$1:$A$49,0),MATCH(orders!K$1,products!$A$1:$G$1,0))</f>
        <v>D</v>
      </c>
      <c r="L811" t="str">
        <f t="shared" si="25"/>
        <v>Dark</v>
      </c>
      <c r="M811" s="4">
        <f>INDEX(products!$A$1:$G$49,MATCH(orders!$D811,products!$A$1:$A$49,0),MATCH(orders!M$1,products!$A$1:$G$1,0))</f>
        <v>0.2</v>
      </c>
      <c r="N811" s="5">
        <f>INDEX(products!$A$1:$G$49,MATCH(orders!$D811,products!$A$1:$A$49,0),MATCH(orders!N$1,products!$A$1:$G$1,0))</f>
        <v>2.6849999999999996</v>
      </c>
      <c r="O811" s="5">
        <f>N811*E811</f>
        <v>8.0549999999999997</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IF(_xlfn.XLOOKUP(orders!C812,customers!$A$1:$A$1001,customers!$C$1:$C$1001,,0)=0,"No Email",_xlfn.XLOOKUP(orders!C812,customers!$A$1:$A$1001,customers!$C$1:$C$1001,,0))</f>
        <v>abalsdonemi@toplist.cz</v>
      </c>
      <c r="H812" s="2" t="str">
        <f>_xlfn.XLOOKUP(C812,customers!$A$1:$A$1001,customers!$G$1:$G$1001,,0)</f>
        <v>United States</v>
      </c>
      <c r="I812" t="str">
        <f>INDEX(products!$A$1:$G$49,MATCH(orders!$D812,products!$A$1:$A$49,0),MATCH(orders!I$1,products!$A$1:$G$1,0))</f>
        <v>Lib</v>
      </c>
      <c r="J812" t="str">
        <f t="shared" si="24"/>
        <v>Liberica</v>
      </c>
      <c r="K812" t="str">
        <f>INDEX(products!$A$1:$G$49,MATCH(orders!$D812,products!$A$1:$A$49,0),MATCH(orders!K$1,products!$A$1:$G$1,0))</f>
        <v>L</v>
      </c>
      <c r="L812" t="str">
        <f t="shared" si="25"/>
        <v>Light</v>
      </c>
      <c r="M812" s="4">
        <f>INDEX(products!$A$1:$G$49,MATCH(orders!$D812,products!$A$1:$A$49,0),MATCH(orders!M$1,products!$A$1:$G$1,0))</f>
        <v>0.5</v>
      </c>
      <c r="N812" s="5">
        <f>INDEX(products!$A$1:$G$49,MATCH(orders!$D812,products!$A$1:$A$49,0),MATCH(orders!N$1,products!$A$1:$G$1,0))</f>
        <v>9.51</v>
      </c>
      <c r="O812" s="5">
        <f>N812*E812</f>
        <v>28.53</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IF(_xlfn.XLOOKUP(orders!C813,customers!$A$1:$A$1001,customers!$C$1:$C$1001,,0)=0,"No Email",_xlfn.XLOOKUP(orders!C813,customers!$A$1:$A$1001,customers!$C$1:$C$1001,,0))</f>
        <v>bromeramj@list-manage.com</v>
      </c>
      <c r="H813" s="2" t="str">
        <f>_xlfn.XLOOKUP(C813,customers!$A$1:$A$1001,customers!$G$1:$G$1001,,0)</f>
        <v>Ireland</v>
      </c>
      <c r="I813" t="str">
        <f>INDEX(products!$A$1:$G$49,MATCH(orders!$D813,products!$A$1:$A$49,0),MATCH(orders!I$1,products!$A$1:$G$1,0))</f>
        <v>Ara</v>
      </c>
      <c r="J813" t="str">
        <f t="shared" si="24"/>
        <v>Arabica</v>
      </c>
      <c r="K813" t="str">
        <f>INDEX(products!$A$1:$G$49,MATCH(orders!$D813,products!$A$1:$A$49,0),MATCH(orders!K$1,products!$A$1:$G$1,0))</f>
        <v>M</v>
      </c>
      <c r="L813" t="str">
        <f t="shared" si="25"/>
        <v>Medium</v>
      </c>
      <c r="M813" s="4">
        <f>INDEX(products!$A$1:$G$49,MATCH(orders!$D813,products!$A$1:$A$49,0),MATCH(orders!M$1,products!$A$1:$G$1,0))</f>
        <v>1</v>
      </c>
      <c r="N813" s="5">
        <f>INDEX(products!$A$1:$G$49,MATCH(orders!$D813,products!$A$1:$A$49,0),MATCH(orders!N$1,products!$A$1:$G$1,0))</f>
        <v>11.25</v>
      </c>
      <c r="O813" s="5">
        <f>N813*E813</f>
        <v>67.5</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IF(_xlfn.XLOOKUP(orders!C814,customers!$A$1:$A$1001,customers!$C$1:$C$1001,,0)=0,"No Email",_xlfn.XLOOKUP(orders!C814,customers!$A$1:$A$1001,customers!$C$1:$C$1001,,0))</f>
        <v>bromeramj@list-manage.com</v>
      </c>
      <c r="H814" s="2" t="str">
        <f>_xlfn.XLOOKUP(C814,customers!$A$1:$A$1001,customers!$G$1:$G$1001,,0)</f>
        <v>Ireland</v>
      </c>
      <c r="I814" t="str">
        <f>INDEX(products!$A$1:$G$49,MATCH(orders!$D814,products!$A$1:$A$49,0),MATCH(orders!I$1,products!$A$1:$G$1,0))</f>
        <v>Lib</v>
      </c>
      <c r="J814" t="str">
        <f t="shared" si="24"/>
        <v>Liberica</v>
      </c>
      <c r="K814" t="str">
        <f>INDEX(products!$A$1:$G$49,MATCH(orders!$D814,products!$A$1:$A$49,0),MATCH(orders!K$1,products!$A$1:$G$1,0))</f>
        <v>D</v>
      </c>
      <c r="L814" t="str">
        <f t="shared" si="25"/>
        <v>Dark</v>
      </c>
      <c r="M814" s="4">
        <f>INDEX(products!$A$1:$G$49,MATCH(orders!$D814,products!$A$1:$A$49,0),MATCH(orders!M$1,products!$A$1:$G$1,0))</f>
        <v>2.5</v>
      </c>
      <c r="N814" s="5">
        <f>INDEX(products!$A$1:$G$49,MATCH(orders!$D814,products!$A$1:$A$49,0),MATCH(orders!N$1,products!$A$1:$G$1,0))</f>
        <v>29.784999999999997</v>
      </c>
      <c r="O814" s="5">
        <f>N814*E814</f>
        <v>178.70999999999998</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IF(_xlfn.XLOOKUP(orders!C815,customers!$A$1:$A$1001,customers!$C$1:$C$1001,,0)=0,"No Email",_xlfn.XLOOKUP(orders!C815,customers!$A$1:$A$1001,customers!$C$1:$C$1001,,0))</f>
        <v>cbrydeml@tuttocitta.it</v>
      </c>
      <c r="H815" s="2" t="str">
        <f>_xlfn.XLOOKUP(C815,customers!$A$1:$A$1001,customers!$G$1:$G$1001,,0)</f>
        <v>United States</v>
      </c>
      <c r="I815" t="str">
        <f>INDEX(products!$A$1:$G$49,MATCH(orders!$D815,products!$A$1:$A$49,0),MATCH(orders!I$1,products!$A$1:$G$1,0))</f>
        <v>Exc</v>
      </c>
      <c r="J815" t="str">
        <f t="shared" si="24"/>
        <v>Excelsa</v>
      </c>
      <c r="K815" t="str">
        <f>INDEX(products!$A$1:$G$49,MATCH(orders!$D815,products!$A$1:$A$49,0),MATCH(orders!K$1,products!$A$1:$G$1,0))</f>
        <v>M</v>
      </c>
      <c r="L815" t="str">
        <f t="shared" si="25"/>
        <v>Medium</v>
      </c>
      <c r="M815" s="4">
        <f>INDEX(products!$A$1:$G$49,MATCH(orders!$D815,products!$A$1:$A$49,0),MATCH(orders!M$1,products!$A$1:$G$1,0))</f>
        <v>2.5</v>
      </c>
      <c r="N815" s="5">
        <f>INDEX(products!$A$1:$G$49,MATCH(orders!$D815,products!$A$1:$A$49,0),MATCH(orders!N$1,products!$A$1:$G$1,0))</f>
        <v>31.624999999999996</v>
      </c>
      <c r="O815" s="5">
        <f>N815*E815</f>
        <v>31.624999999999996</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IF(_xlfn.XLOOKUP(orders!C816,customers!$A$1:$A$1001,customers!$C$1:$C$1001,,0)=0,"No Email",_xlfn.XLOOKUP(orders!C816,customers!$A$1:$A$1001,customers!$C$1:$C$1001,,0))</f>
        <v>senefermm@blog.com</v>
      </c>
      <c r="H816" s="2" t="str">
        <f>_xlfn.XLOOKUP(C816,customers!$A$1:$A$1001,customers!$G$1:$G$1001,,0)</f>
        <v>United States</v>
      </c>
      <c r="I816" t="str">
        <f>INDEX(products!$A$1:$G$49,MATCH(orders!$D816,products!$A$1:$A$49,0),MATCH(orders!I$1,products!$A$1:$G$1,0))</f>
        <v>Exc</v>
      </c>
      <c r="J816" t="str">
        <f t="shared" si="24"/>
        <v>Excelsa</v>
      </c>
      <c r="K816" t="str">
        <f>INDEX(products!$A$1:$G$49,MATCH(orders!$D816,products!$A$1:$A$49,0),MATCH(orders!K$1,products!$A$1:$G$1,0))</f>
        <v>L</v>
      </c>
      <c r="L816" t="str">
        <f t="shared" si="25"/>
        <v>Light</v>
      </c>
      <c r="M816" s="4">
        <f>INDEX(products!$A$1:$G$49,MATCH(orders!$D816,products!$A$1:$A$49,0),MATCH(orders!M$1,products!$A$1:$G$1,0))</f>
        <v>0.2</v>
      </c>
      <c r="N816" s="5">
        <f>INDEX(products!$A$1:$G$49,MATCH(orders!$D816,products!$A$1:$A$49,0),MATCH(orders!N$1,products!$A$1:$G$1,0))</f>
        <v>4.4550000000000001</v>
      </c>
      <c r="O816" s="5">
        <f>N816*E816</f>
        <v>8.91</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IF(_xlfn.XLOOKUP(orders!C817,customers!$A$1:$A$1001,customers!$C$1:$C$1001,,0)=0,"No Email",_xlfn.XLOOKUP(orders!C817,customers!$A$1:$A$1001,customers!$C$1:$C$1001,,0))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 t="shared" si="24"/>
        <v>Robusta</v>
      </c>
      <c r="K817" t="str">
        <f>INDEX(products!$A$1:$G$49,MATCH(orders!$D817,products!$A$1:$A$49,0),MATCH(orders!K$1,products!$A$1:$G$1,0))</f>
        <v>M</v>
      </c>
      <c r="L817" t="str">
        <f t="shared" si="25"/>
        <v>Medium</v>
      </c>
      <c r="M817" s="4">
        <f>INDEX(products!$A$1:$G$49,MATCH(orders!$D817,products!$A$1:$A$49,0),MATCH(orders!M$1,products!$A$1:$G$1,0))</f>
        <v>0.5</v>
      </c>
      <c r="N817" s="5">
        <f>INDEX(products!$A$1:$G$49,MATCH(orders!$D817,products!$A$1:$A$49,0),MATCH(orders!N$1,products!$A$1:$G$1,0))</f>
        <v>5.97</v>
      </c>
      <c r="O817" s="5">
        <f>N817*E817</f>
        <v>35.82</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IF(_xlfn.XLOOKUP(orders!C818,customers!$A$1:$A$1001,customers!$C$1:$C$1001,,0)=0,"No Email",_xlfn.XLOOKUP(orders!C818,customers!$A$1:$A$1001,customers!$C$1:$C$1001,,0))</f>
        <v>mgundrymo@omniture.com</v>
      </c>
      <c r="H818" s="2" t="str">
        <f>_xlfn.XLOOKUP(C818,customers!$A$1:$A$1001,customers!$G$1:$G$1001,,0)</f>
        <v>Ireland</v>
      </c>
      <c r="I818" t="str">
        <f>INDEX(products!$A$1:$G$49,MATCH(orders!$D818,products!$A$1:$A$49,0),MATCH(orders!I$1,products!$A$1:$G$1,0))</f>
        <v>Lib</v>
      </c>
      <c r="J818" t="str">
        <f t="shared" si="24"/>
        <v>Liberica</v>
      </c>
      <c r="K818" t="str">
        <f>INDEX(products!$A$1:$G$49,MATCH(orders!$D818,products!$A$1:$A$49,0),MATCH(orders!K$1,products!$A$1:$G$1,0))</f>
        <v>L</v>
      </c>
      <c r="L818" t="str">
        <f t="shared" si="25"/>
        <v>Light</v>
      </c>
      <c r="M818" s="4">
        <f>INDEX(products!$A$1:$G$49,MATCH(orders!$D818,products!$A$1:$A$49,0),MATCH(orders!M$1,products!$A$1:$G$1,0))</f>
        <v>0.5</v>
      </c>
      <c r="N818" s="5">
        <f>INDEX(products!$A$1:$G$49,MATCH(orders!$D818,products!$A$1:$A$49,0),MATCH(orders!N$1,products!$A$1:$G$1,0))</f>
        <v>9.51</v>
      </c>
      <c r="O818" s="5">
        <f>N818*E818</f>
        <v>38.04</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IF(_xlfn.XLOOKUP(orders!C819,customers!$A$1:$A$1001,customers!$C$1:$C$1001,,0)=0,"No Email",_xlfn.XLOOKUP(orders!C819,customers!$A$1:$A$1001,customers!$C$1:$C$1001,,0))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 t="shared" si="24"/>
        <v>Liberica</v>
      </c>
      <c r="K819" t="str">
        <f>INDEX(products!$A$1:$G$49,MATCH(orders!$D819,products!$A$1:$A$49,0),MATCH(orders!K$1,products!$A$1:$G$1,0))</f>
        <v>D</v>
      </c>
      <c r="L819" t="str">
        <f t="shared" si="25"/>
        <v>Dark</v>
      </c>
      <c r="M819" s="4">
        <f>INDEX(products!$A$1:$G$49,MATCH(orders!$D819,products!$A$1:$A$49,0),MATCH(orders!M$1,products!$A$1:$G$1,0))</f>
        <v>0.5</v>
      </c>
      <c r="N819" s="5">
        <f>INDEX(products!$A$1:$G$49,MATCH(orders!$D819,products!$A$1:$A$49,0),MATCH(orders!N$1,products!$A$1:$G$1,0))</f>
        <v>7.77</v>
      </c>
      <c r="O819" s="5">
        <f>N819*E819</f>
        <v>15.54</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IF(_xlfn.XLOOKUP(orders!C820,customers!$A$1:$A$1001,customers!$C$1:$C$1001,,0)=0,"No Email",_xlfn.XLOOKUP(orders!C820,customers!$A$1:$A$1001,customers!$C$1:$C$1001,,0))</f>
        <v>No Email</v>
      </c>
      <c r="H820" s="2" t="str">
        <f>_xlfn.XLOOKUP(C820,customers!$A$1:$A$1001,customers!$G$1:$G$1001,,0)</f>
        <v>United States</v>
      </c>
      <c r="I820" t="str">
        <f>INDEX(products!$A$1:$G$49,MATCH(orders!$D820,products!$A$1:$A$49,0),MATCH(orders!I$1,products!$A$1:$G$1,0))</f>
        <v>Lib</v>
      </c>
      <c r="J820" t="str">
        <f t="shared" si="24"/>
        <v>Liberica</v>
      </c>
      <c r="K820" t="str">
        <f>INDEX(products!$A$1:$G$49,MATCH(orders!$D820,products!$A$1:$A$49,0),MATCH(orders!K$1,products!$A$1:$G$1,0))</f>
        <v>L</v>
      </c>
      <c r="L820" t="str">
        <f t="shared" si="25"/>
        <v>Light</v>
      </c>
      <c r="M820" s="4">
        <f>INDEX(products!$A$1:$G$49,MATCH(orders!$D820,products!$A$1:$A$49,0),MATCH(orders!M$1,products!$A$1:$G$1,0))</f>
        <v>1</v>
      </c>
      <c r="N820" s="5">
        <f>INDEX(products!$A$1:$G$49,MATCH(orders!$D820,products!$A$1:$A$49,0),MATCH(orders!N$1,products!$A$1:$G$1,0))</f>
        <v>15.85</v>
      </c>
      <c r="O820" s="5">
        <f>N820*E820</f>
        <v>79.25</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IF(_xlfn.XLOOKUP(orders!C821,customers!$A$1:$A$1001,customers!$C$1:$C$1001,,0)=0,"No Email",_xlfn.XLOOKUP(orders!C821,customers!$A$1:$A$1001,customers!$C$1:$C$1001,,0))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 t="shared" si="24"/>
        <v>Liberica</v>
      </c>
      <c r="K821" t="str">
        <f>INDEX(products!$A$1:$G$49,MATCH(orders!$D821,products!$A$1:$A$49,0),MATCH(orders!K$1,products!$A$1:$G$1,0))</f>
        <v>L</v>
      </c>
      <c r="L821" t="str">
        <f t="shared" si="25"/>
        <v>Light</v>
      </c>
      <c r="M821" s="4">
        <f>INDEX(products!$A$1:$G$49,MATCH(orders!$D821,products!$A$1:$A$49,0),MATCH(orders!M$1,products!$A$1:$G$1,0))</f>
        <v>0.2</v>
      </c>
      <c r="N821" s="5">
        <f>INDEX(products!$A$1:$G$49,MATCH(orders!$D821,products!$A$1:$A$49,0),MATCH(orders!N$1,products!$A$1:$G$1,0))</f>
        <v>4.7549999999999999</v>
      </c>
      <c r="O821" s="5">
        <f>N821*E821</f>
        <v>4.7549999999999999</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IF(_xlfn.XLOOKUP(orders!C822,customers!$A$1:$A$1001,customers!$C$1:$C$1001,,0)=0,"No Email",_xlfn.XLOOKUP(orders!C822,customers!$A$1:$A$1001,customers!$C$1:$C$1001,,0))</f>
        <v>estentonms@google.it</v>
      </c>
      <c r="H822" s="2" t="str">
        <f>_xlfn.XLOOKUP(C822,customers!$A$1:$A$1001,customers!$G$1:$G$1001,,0)</f>
        <v>United States</v>
      </c>
      <c r="I822" t="str">
        <f>INDEX(products!$A$1:$G$49,MATCH(orders!$D822,products!$A$1:$A$49,0),MATCH(orders!I$1,products!$A$1:$G$1,0))</f>
        <v>Exc</v>
      </c>
      <c r="J822" t="str">
        <f t="shared" si="24"/>
        <v>Excelsa</v>
      </c>
      <c r="K822" t="str">
        <f>INDEX(products!$A$1:$G$49,MATCH(orders!$D822,products!$A$1:$A$49,0),MATCH(orders!K$1,products!$A$1:$G$1,0))</f>
        <v>M</v>
      </c>
      <c r="L822" t="str">
        <f t="shared" si="25"/>
        <v>Medium</v>
      </c>
      <c r="M822" s="4">
        <f>INDEX(products!$A$1:$G$49,MATCH(orders!$D822,products!$A$1:$A$49,0),MATCH(orders!M$1,products!$A$1:$G$1,0))</f>
        <v>1</v>
      </c>
      <c r="N822" s="5">
        <f>INDEX(products!$A$1:$G$49,MATCH(orders!$D822,products!$A$1:$A$49,0),MATCH(orders!N$1,products!$A$1:$G$1,0))</f>
        <v>13.75</v>
      </c>
      <c r="O822" s="5">
        <f>N822*E822</f>
        <v>55</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IF(_xlfn.XLOOKUP(orders!C823,customers!$A$1:$A$1001,customers!$C$1:$C$1001,,0)=0,"No Email",_xlfn.XLOOKUP(orders!C823,customers!$A$1:$A$1001,customers!$C$1:$C$1001,,0))</f>
        <v>etrippmt@wp.com</v>
      </c>
      <c r="H823" s="2" t="str">
        <f>_xlfn.XLOOKUP(C823,customers!$A$1:$A$1001,customers!$G$1:$G$1001,,0)</f>
        <v>United States</v>
      </c>
      <c r="I823" t="str">
        <f>INDEX(products!$A$1:$G$49,MATCH(orders!$D823,products!$A$1:$A$49,0),MATCH(orders!I$1,products!$A$1:$G$1,0))</f>
        <v>Rob</v>
      </c>
      <c r="J823" t="str">
        <f t="shared" si="24"/>
        <v>Robusta</v>
      </c>
      <c r="K823" t="str">
        <f>INDEX(products!$A$1:$G$49,MATCH(orders!$D823,products!$A$1:$A$49,0),MATCH(orders!K$1,products!$A$1:$G$1,0))</f>
        <v>D</v>
      </c>
      <c r="L823" t="str">
        <f t="shared" si="25"/>
        <v>Dark</v>
      </c>
      <c r="M823" s="4">
        <f>INDEX(products!$A$1:$G$49,MATCH(orders!$D823,products!$A$1:$A$49,0),MATCH(orders!M$1,products!$A$1:$G$1,0))</f>
        <v>0.5</v>
      </c>
      <c r="N823" s="5">
        <f>INDEX(products!$A$1:$G$49,MATCH(orders!$D823,products!$A$1:$A$49,0),MATCH(orders!N$1,products!$A$1:$G$1,0))</f>
        <v>5.3699999999999992</v>
      </c>
      <c r="O823" s="5">
        <f>N823*E823</f>
        <v>26.849999999999994</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IF(_xlfn.XLOOKUP(orders!C824,customers!$A$1:$A$1001,customers!$C$1:$C$1001,,0)=0,"No Email",_xlfn.XLOOKUP(orders!C824,customers!$A$1:$A$1001,customers!$C$1:$C$1001,,0))</f>
        <v>lmacmanusmu@imdb.com</v>
      </c>
      <c r="H824" s="2" t="str">
        <f>_xlfn.XLOOKUP(C824,customers!$A$1:$A$1001,customers!$G$1:$G$1001,,0)</f>
        <v>United States</v>
      </c>
      <c r="I824" t="str">
        <f>INDEX(products!$A$1:$G$49,MATCH(orders!$D824,products!$A$1:$A$49,0),MATCH(orders!I$1,products!$A$1:$G$1,0))</f>
        <v>Exc</v>
      </c>
      <c r="J824" t="str">
        <f t="shared" si="24"/>
        <v>Excelsa</v>
      </c>
      <c r="K824" t="str">
        <f>INDEX(products!$A$1:$G$49,MATCH(orders!$D824,products!$A$1:$A$49,0),MATCH(orders!K$1,products!$A$1:$G$1,0))</f>
        <v>L</v>
      </c>
      <c r="L824" t="str">
        <f t="shared" si="25"/>
        <v>Light</v>
      </c>
      <c r="M824" s="4">
        <f>INDEX(products!$A$1:$G$49,MATCH(orders!$D824,products!$A$1:$A$49,0),MATCH(orders!M$1,products!$A$1:$G$1,0))</f>
        <v>2.5</v>
      </c>
      <c r="N824" s="5">
        <f>INDEX(products!$A$1:$G$49,MATCH(orders!$D824,products!$A$1:$A$49,0),MATCH(orders!N$1,products!$A$1:$G$1,0))</f>
        <v>34.154999999999994</v>
      </c>
      <c r="O824" s="5">
        <f>N824*E824</f>
        <v>136.61999999999998</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IF(_xlfn.XLOOKUP(orders!C825,customers!$A$1:$A$1001,customers!$C$1:$C$1001,,0)=0,"No Email",_xlfn.XLOOKUP(orders!C825,customers!$A$1:$A$1001,customers!$C$1:$C$1001,,0))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 t="shared" si="24"/>
        <v>Liberica</v>
      </c>
      <c r="K825" t="str">
        <f>INDEX(products!$A$1:$G$49,MATCH(orders!$D825,products!$A$1:$A$49,0),MATCH(orders!K$1,products!$A$1:$G$1,0))</f>
        <v>L</v>
      </c>
      <c r="L825" t="str">
        <f t="shared" si="25"/>
        <v>Light</v>
      </c>
      <c r="M825" s="4">
        <f>INDEX(products!$A$1:$G$49,MATCH(orders!$D825,products!$A$1:$A$49,0),MATCH(orders!M$1,products!$A$1:$G$1,0))</f>
        <v>1</v>
      </c>
      <c r="N825" s="5">
        <f>INDEX(products!$A$1:$G$49,MATCH(orders!$D825,products!$A$1:$A$49,0),MATCH(orders!N$1,products!$A$1:$G$1,0))</f>
        <v>15.85</v>
      </c>
      <c r="O825" s="5">
        <f>N825*E825</f>
        <v>47.55</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IF(_xlfn.XLOOKUP(orders!C826,customers!$A$1:$A$1001,customers!$C$1:$C$1001,,0)=0,"No Email",_xlfn.XLOOKUP(orders!C826,customers!$A$1:$A$1001,customers!$C$1:$C$1001,,0))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 t="shared" si="24"/>
        <v>Arabica</v>
      </c>
      <c r="K826" t="str">
        <f>INDEX(products!$A$1:$G$49,MATCH(orders!$D826,products!$A$1:$A$49,0),MATCH(orders!K$1,products!$A$1:$G$1,0))</f>
        <v>M</v>
      </c>
      <c r="L826" t="str">
        <f t="shared" si="25"/>
        <v>Medium</v>
      </c>
      <c r="M826" s="4">
        <f>INDEX(products!$A$1:$G$49,MATCH(orders!$D826,products!$A$1:$A$49,0),MATCH(orders!M$1,products!$A$1:$G$1,0))</f>
        <v>0.2</v>
      </c>
      <c r="N826" s="5">
        <f>INDEX(products!$A$1:$G$49,MATCH(orders!$D826,products!$A$1:$A$49,0),MATCH(orders!N$1,products!$A$1:$G$1,0))</f>
        <v>3.375</v>
      </c>
      <c r="O826" s="5">
        <f>N826*E826</f>
        <v>16.875</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IF(_xlfn.XLOOKUP(orders!C827,customers!$A$1:$A$1001,customers!$C$1:$C$1001,,0)=0,"No Email",_xlfn.XLOOKUP(orders!C827,customers!$A$1:$A$1001,customers!$C$1:$C$1001,,0))</f>
        <v>oskermen3@hatena.ne.jp</v>
      </c>
      <c r="H827" s="2" t="str">
        <f>_xlfn.XLOOKUP(C827,customers!$A$1:$A$1001,customers!$G$1:$G$1001,,0)</f>
        <v>United States</v>
      </c>
      <c r="I827" t="str">
        <f>INDEX(products!$A$1:$G$49,MATCH(orders!$D827,products!$A$1:$A$49,0),MATCH(orders!I$1,products!$A$1:$G$1,0))</f>
        <v>Ara</v>
      </c>
      <c r="J827" t="str">
        <f t="shared" si="24"/>
        <v>Arabica</v>
      </c>
      <c r="K827" t="str">
        <f>INDEX(products!$A$1:$G$49,MATCH(orders!$D827,products!$A$1:$A$49,0),MATCH(orders!K$1,products!$A$1:$G$1,0))</f>
        <v>D</v>
      </c>
      <c r="L827" t="str">
        <f t="shared" si="25"/>
        <v>Dark</v>
      </c>
      <c r="M827" s="4">
        <f>INDEX(products!$A$1:$G$49,MATCH(orders!$D827,products!$A$1:$A$49,0),MATCH(orders!M$1,products!$A$1:$G$1,0))</f>
        <v>1</v>
      </c>
      <c r="N827" s="5">
        <f>INDEX(products!$A$1:$G$49,MATCH(orders!$D827,products!$A$1:$A$49,0),MATCH(orders!N$1,products!$A$1:$G$1,0))</f>
        <v>9.9499999999999993</v>
      </c>
      <c r="O827" s="5">
        <f>N827*E827</f>
        <v>29.849999999999998</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IF(_xlfn.XLOOKUP(orders!C828,customers!$A$1:$A$1001,customers!$C$1:$C$1001,,0)=0,"No Email",_xlfn.XLOOKUP(orders!C828,customers!$A$1:$A$1001,customers!$C$1:$C$1001,,0))</f>
        <v>kheddanmy@icq.com</v>
      </c>
      <c r="H828" s="2" t="str">
        <f>_xlfn.XLOOKUP(C828,customers!$A$1:$A$1001,customers!$G$1:$G$1001,,0)</f>
        <v>United States</v>
      </c>
      <c r="I828" t="str">
        <f>INDEX(products!$A$1:$G$49,MATCH(orders!$D828,products!$A$1:$A$49,0),MATCH(orders!I$1,products!$A$1:$G$1,0))</f>
        <v>Exc</v>
      </c>
      <c r="J828" t="str">
        <f t="shared" si="24"/>
        <v>Excelsa</v>
      </c>
      <c r="K828" t="str">
        <f>INDEX(products!$A$1:$G$49,MATCH(orders!$D828,products!$A$1:$A$49,0),MATCH(orders!K$1,products!$A$1:$G$1,0))</f>
        <v>M</v>
      </c>
      <c r="L828" t="str">
        <f t="shared" si="25"/>
        <v>Medium</v>
      </c>
      <c r="M828" s="4">
        <f>INDEX(products!$A$1:$G$49,MATCH(orders!$D828,products!$A$1:$A$49,0),MATCH(orders!M$1,products!$A$1:$G$1,0))</f>
        <v>0.5</v>
      </c>
      <c r="N828" s="5">
        <f>INDEX(products!$A$1:$G$49,MATCH(orders!$D828,products!$A$1:$A$49,0),MATCH(orders!N$1,products!$A$1:$G$1,0))</f>
        <v>8.25</v>
      </c>
      <c r="O828" s="5">
        <f>N828*E828</f>
        <v>41.25</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IF(_xlfn.XLOOKUP(orders!C829,customers!$A$1:$A$1001,customers!$C$1:$C$1001,,0)=0,"No Email",_xlfn.XLOOKUP(orders!C829,customers!$A$1:$A$1001,customers!$C$1:$C$1001,,0))</f>
        <v>ichartersmz@abc.net.au</v>
      </c>
      <c r="H829" s="2" t="str">
        <f>_xlfn.XLOOKUP(C829,customers!$A$1:$A$1001,customers!$G$1:$G$1001,,0)</f>
        <v>United States</v>
      </c>
      <c r="I829" t="str">
        <f>INDEX(products!$A$1:$G$49,MATCH(orders!$D829,products!$A$1:$A$49,0),MATCH(orders!I$1,products!$A$1:$G$1,0))</f>
        <v>Exc</v>
      </c>
      <c r="J829" t="str">
        <f t="shared" si="24"/>
        <v>Excelsa</v>
      </c>
      <c r="K829" t="str">
        <f>INDEX(products!$A$1:$G$49,MATCH(orders!$D829,products!$A$1:$A$49,0),MATCH(orders!K$1,products!$A$1:$G$1,0))</f>
        <v>M</v>
      </c>
      <c r="L829" t="str">
        <f t="shared" si="25"/>
        <v>Medium</v>
      </c>
      <c r="M829" s="4">
        <f>INDEX(products!$A$1:$G$49,MATCH(orders!$D829,products!$A$1:$A$49,0),MATCH(orders!M$1,products!$A$1:$G$1,0))</f>
        <v>0.2</v>
      </c>
      <c r="N829" s="5">
        <f>INDEX(products!$A$1:$G$49,MATCH(orders!$D829,products!$A$1:$A$49,0),MATCH(orders!N$1,products!$A$1:$G$1,0))</f>
        <v>4.125</v>
      </c>
      <c r="O829" s="5">
        <f>N829*E829</f>
        <v>20.625</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IF(_xlfn.XLOOKUP(orders!C830,customers!$A$1:$A$1001,customers!$C$1:$C$1001,,0)=0,"No Email",_xlfn.XLOOKUP(orders!C830,customers!$A$1:$A$1001,customers!$C$1:$C$1001,,0))</f>
        <v>aroubertn0@tmall.com</v>
      </c>
      <c r="H830" s="2" t="str">
        <f>_xlfn.XLOOKUP(C830,customers!$A$1:$A$1001,customers!$G$1:$G$1001,,0)</f>
        <v>United States</v>
      </c>
      <c r="I830" t="str">
        <f>INDEX(products!$A$1:$G$49,MATCH(orders!$D830,products!$A$1:$A$49,0),MATCH(orders!I$1,products!$A$1:$G$1,0))</f>
        <v>Ara</v>
      </c>
      <c r="J830" t="str">
        <f t="shared" si="24"/>
        <v>Arabica</v>
      </c>
      <c r="K830" t="str">
        <f>INDEX(products!$A$1:$G$49,MATCH(orders!$D830,products!$A$1:$A$49,0),MATCH(orders!K$1,products!$A$1:$G$1,0))</f>
        <v>D</v>
      </c>
      <c r="L830" t="str">
        <f t="shared" si="25"/>
        <v>Dark</v>
      </c>
      <c r="M830" s="4">
        <f>INDEX(products!$A$1:$G$49,MATCH(orders!$D830,products!$A$1:$A$49,0),MATCH(orders!M$1,products!$A$1:$G$1,0))</f>
        <v>2.5</v>
      </c>
      <c r="N830" s="5">
        <f>INDEX(products!$A$1:$G$49,MATCH(orders!$D830,products!$A$1:$A$49,0),MATCH(orders!N$1,products!$A$1:$G$1,0))</f>
        <v>22.884999999999998</v>
      </c>
      <c r="O830" s="5">
        <f>N830*E830</f>
        <v>137.31</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IF(_xlfn.XLOOKUP(orders!C831,customers!$A$1:$A$1001,customers!$C$1:$C$1001,,0)=0,"No Email",_xlfn.XLOOKUP(orders!C831,customers!$A$1:$A$1001,customers!$C$1:$C$1001,,0))</f>
        <v>hmairsn1@so-net.ne.jp</v>
      </c>
      <c r="H831" s="2" t="str">
        <f>_xlfn.XLOOKUP(C831,customers!$A$1:$A$1001,customers!$G$1:$G$1001,,0)</f>
        <v>United States</v>
      </c>
      <c r="I831" t="str">
        <f>INDEX(products!$A$1:$G$49,MATCH(orders!$D831,products!$A$1:$A$49,0),MATCH(orders!I$1,products!$A$1:$G$1,0))</f>
        <v>Ara</v>
      </c>
      <c r="J831" t="str">
        <f t="shared" si="24"/>
        <v>Arabica</v>
      </c>
      <c r="K831" t="str">
        <f>INDEX(products!$A$1:$G$49,MATCH(orders!$D831,products!$A$1:$A$49,0),MATCH(orders!K$1,products!$A$1:$G$1,0))</f>
        <v>D</v>
      </c>
      <c r="L831" t="str">
        <f t="shared" si="25"/>
        <v>Dark</v>
      </c>
      <c r="M831" s="4">
        <f>INDEX(products!$A$1:$G$49,MATCH(orders!$D831,products!$A$1:$A$49,0),MATCH(orders!M$1,products!$A$1:$G$1,0))</f>
        <v>0.2</v>
      </c>
      <c r="N831" s="5">
        <f>INDEX(products!$A$1:$G$49,MATCH(orders!$D831,products!$A$1:$A$49,0),MATCH(orders!N$1,products!$A$1:$G$1,0))</f>
        <v>2.9849999999999999</v>
      </c>
      <c r="O831" s="5">
        <f>N831*E831</f>
        <v>2.9849999999999999</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IF(_xlfn.XLOOKUP(orders!C832,customers!$A$1:$A$1001,customers!$C$1:$C$1001,,0)=0,"No Email",_xlfn.XLOOKUP(orders!C832,customers!$A$1:$A$1001,customers!$C$1:$C$1001,,0))</f>
        <v>hrainforthn2@blog.com</v>
      </c>
      <c r="H832" s="2" t="str">
        <f>_xlfn.XLOOKUP(C832,customers!$A$1:$A$1001,customers!$G$1:$G$1001,,0)</f>
        <v>United States</v>
      </c>
      <c r="I832" t="str">
        <f>INDEX(products!$A$1:$G$49,MATCH(orders!$D832,products!$A$1:$A$49,0),MATCH(orders!I$1,products!$A$1:$G$1,0))</f>
        <v>Exc</v>
      </c>
      <c r="J832" t="str">
        <f t="shared" si="24"/>
        <v>Excelsa</v>
      </c>
      <c r="K832" t="str">
        <f>INDEX(products!$A$1:$G$49,MATCH(orders!$D832,products!$A$1:$A$49,0),MATCH(orders!K$1,products!$A$1:$G$1,0))</f>
        <v>M</v>
      </c>
      <c r="L832" t="str">
        <f t="shared" si="25"/>
        <v>Medium</v>
      </c>
      <c r="M832" s="4">
        <f>INDEX(products!$A$1:$G$49,MATCH(orders!$D832,products!$A$1:$A$49,0),MATCH(orders!M$1,products!$A$1:$G$1,0))</f>
        <v>1</v>
      </c>
      <c r="N832" s="5">
        <f>INDEX(products!$A$1:$G$49,MATCH(orders!$D832,products!$A$1:$A$49,0),MATCH(orders!N$1,products!$A$1:$G$1,0))</f>
        <v>13.75</v>
      </c>
      <c r="O832" s="5">
        <f>N832*E832</f>
        <v>27.5</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IF(_xlfn.XLOOKUP(orders!C833,customers!$A$1:$A$1001,customers!$C$1:$C$1001,,0)=0,"No Email",_xlfn.XLOOKUP(orders!C833,customers!$A$1:$A$1001,customers!$C$1:$C$1001,,0))</f>
        <v>hrainforthn2@blog.com</v>
      </c>
      <c r="H833" s="2" t="str">
        <f>_xlfn.XLOOKUP(C833,customers!$A$1:$A$1001,customers!$G$1:$G$1001,,0)</f>
        <v>United States</v>
      </c>
      <c r="I833" t="str">
        <f>INDEX(products!$A$1:$G$49,MATCH(orders!$D833,products!$A$1:$A$49,0),MATCH(orders!I$1,products!$A$1:$G$1,0))</f>
        <v>Ara</v>
      </c>
      <c r="J833" t="str">
        <f t="shared" si="24"/>
        <v>Arabica</v>
      </c>
      <c r="K833" t="str">
        <f>INDEX(products!$A$1:$G$49,MATCH(orders!$D833,products!$A$1:$A$49,0),MATCH(orders!K$1,products!$A$1:$G$1,0))</f>
        <v>D</v>
      </c>
      <c r="L833" t="str">
        <f t="shared" si="25"/>
        <v>Dark</v>
      </c>
      <c r="M833" s="4">
        <f>INDEX(products!$A$1:$G$49,MATCH(orders!$D833,products!$A$1:$A$49,0),MATCH(orders!M$1,products!$A$1:$G$1,0))</f>
        <v>0.2</v>
      </c>
      <c r="N833" s="5">
        <f>INDEX(products!$A$1:$G$49,MATCH(orders!$D833,products!$A$1:$A$49,0),MATCH(orders!N$1,products!$A$1:$G$1,0))</f>
        <v>2.9849999999999999</v>
      </c>
      <c r="O833" s="5">
        <f>N833*E833</f>
        <v>5.97</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IF(_xlfn.XLOOKUP(orders!C834,customers!$A$1:$A$1001,customers!$C$1:$C$1001,,0)=0,"No Email",_xlfn.XLOOKUP(orders!C834,customers!$A$1:$A$1001,customers!$C$1:$C$1001,,0))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 t="shared" si="24"/>
        <v>Robusta</v>
      </c>
      <c r="K834" t="str">
        <f>INDEX(products!$A$1:$G$49,MATCH(orders!$D834,products!$A$1:$A$49,0),MATCH(orders!K$1,products!$A$1:$G$1,0))</f>
        <v>M</v>
      </c>
      <c r="L834" t="str">
        <f t="shared" si="25"/>
        <v>Medium</v>
      </c>
      <c r="M834" s="4">
        <f>INDEX(products!$A$1:$G$49,MATCH(orders!$D834,products!$A$1:$A$49,0),MATCH(orders!M$1,products!$A$1:$G$1,0))</f>
        <v>1</v>
      </c>
      <c r="N834" s="5">
        <f>INDEX(products!$A$1:$G$49,MATCH(orders!$D834,products!$A$1:$A$49,0),MATCH(orders!N$1,products!$A$1:$G$1,0))</f>
        <v>9.9499999999999993</v>
      </c>
      <c r="O834" s="5">
        <f>N834*E834</f>
        <v>59.699999999999996</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IF(_xlfn.XLOOKUP(orders!C835,customers!$A$1:$A$1001,customers!$C$1:$C$1001,,0)=0,"No Email",_xlfn.XLOOKUP(orders!C835,customers!$A$1:$A$1001,customers!$C$1:$C$1001,,0))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 t="shared" ref="J835:J898" si="26">IF(I835="Rob","Robusta",IF(I835="Exc","Excelsa",IF(I835="Ara","Arabica",IF(I835="Lib","Liberica",""))))</f>
        <v>Robusta</v>
      </c>
      <c r="K835" t="str">
        <f>INDEX(products!$A$1:$G$49,MATCH(orders!$D835,products!$A$1:$A$49,0),MATCH(orders!K$1,products!$A$1:$G$1,0))</f>
        <v>D</v>
      </c>
      <c r="L835" t="str">
        <f t="shared" ref="L835:L898" si="27">IF(K835="L","Light",IF(K835="M","Medium",IF(K835="D","Dark","")))</f>
        <v>Dark</v>
      </c>
      <c r="M835" s="4">
        <f>INDEX(products!$A$1:$G$49,MATCH(orders!$D835,products!$A$1:$A$49,0),MATCH(orders!M$1,products!$A$1:$G$1,0))</f>
        <v>2.5</v>
      </c>
      <c r="N835" s="5">
        <f>INDEX(products!$A$1:$G$49,MATCH(orders!$D835,products!$A$1:$A$49,0),MATCH(orders!N$1,products!$A$1:$G$1,0))</f>
        <v>20.584999999999997</v>
      </c>
      <c r="O835" s="5">
        <f>N835*E835</f>
        <v>82.339999999999989</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IF(_xlfn.XLOOKUP(orders!C836,customers!$A$1:$A$1001,customers!$C$1:$C$1001,,0)=0,"No Email",_xlfn.XLOOKUP(orders!C836,customers!$A$1:$A$1001,customers!$C$1:$C$1001,,0))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 t="shared" si="26"/>
        <v>Arabica</v>
      </c>
      <c r="K836" t="str">
        <f>INDEX(products!$A$1:$G$49,MATCH(orders!$D836,products!$A$1:$A$49,0),MATCH(orders!K$1,products!$A$1:$G$1,0))</f>
        <v>D</v>
      </c>
      <c r="L836" t="str">
        <f t="shared" si="27"/>
        <v>Dark</v>
      </c>
      <c r="M836" s="4">
        <f>INDEX(products!$A$1:$G$49,MATCH(orders!$D836,products!$A$1:$A$49,0),MATCH(orders!M$1,products!$A$1:$G$1,0))</f>
        <v>2.5</v>
      </c>
      <c r="N836" s="5">
        <f>INDEX(products!$A$1:$G$49,MATCH(orders!$D836,products!$A$1:$A$49,0),MATCH(orders!N$1,products!$A$1:$G$1,0))</f>
        <v>22.884999999999998</v>
      </c>
      <c r="O836" s="5">
        <f>N836*E836</f>
        <v>22.884999999999998</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IF(_xlfn.XLOOKUP(orders!C837,customers!$A$1:$A$1001,customers!$C$1:$C$1001,,0)=0,"No Email",_xlfn.XLOOKUP(orders!C837,customers!$A$1:$A$1001,customers!$C$1:$C$1001,,0))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 t="shared" si="26"/>
        <v>Excelsa</v>
      </c>
      <c r="K837" t="str">
        <f>INDEX(products!$A$1:$G$49,MATCH(orders!$D837,products!$A$1:$A$49,0),MATCH(orders!K$1,products!$A$1:$G$1,0))</f>
        <v>L</v>
      </c>
      <c r="L837" t="str">
        <f t="shared" si="27"/>
        <v>Light</v>
      </c>
      <c r="M837" s="4">
        <f>INDEX(products!$A$1:$G$49,MATCH(orders!$D837,products!$A$1:$A$49,0),MATCH(orders!M$1,products!$A$1:$G$1,0))</f>
        <v>0.5</v>
      </c>
      <c r="N837" s="5">
        <f>INDEX(products!$A$1:$G$49,MATCH(orders!$D837,products!$A$1:$A$49,0),MATCH(orders!N$1,products!$A$1:$G$1,0))</f>
        <v>8.91</v>
      </c>
      <c r="O837" s="5">
        <f>N837*E837</f>
        <v>8.91</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IF(_xlfn.XLOOKUP(orders!C838,customers!$A$1:$A$1001,customers!$C$1:$C$1001,,0)=0,"No Email",_xlfn.XLOOKUP(orders!C838,customers!$A$1:$A$1001,customers!$C$1:$C$1001,,0))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 t="shared" si="26"/>
        <v>Arabica</v>
      </c>
      <c r="K838" t="str">
        <f>INDEX(products!$A$1:$G$49,MATCH(orders!$D838,products!$A$1:$A$49,0),MATCH(orders!K$1,products!$A$1:$G$1,0))</f>
        <v>D</v>
      </c>
      <c r="L838" t="str">
        <f t="shared" si="27"/>
        <v>Dark</v>
      </c>
      <c r="M838" s="4">
        <f>INDEX(products!$A$1:$G$49,MATCH(orders!$D838,products!$A$1:$A$49,0),MATCH(orders!M$1,products!$A$1:$G$1,0))</f>
        <v>0.2</v>
      </c>
      <c r="N838" s="5">
        <f>INDEX(products!$A$1:$G$49,MATCH(orders!$D838,products!$A$1:$A$49,0),MATCH(orders!N$1,products!$A$1:$G$1,0))</f>
        <v>2.9849999999999999</v>
      </c>
      <c r="O838" s="5">
        <f>N838*E838</f>
        <v>11.94</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IF(_xlfn.XLOOKUP(orders!C839,customers!$A$1:$A$1001,customers!$C$1:$C$1001,,0)=0,"No Email",_xlfn.XLOOKUP(orders!C839,customers!$A$1:$A$1001,customers!$C$1:$C$1001,,0))</f>
        <v>No Email</v>
      </c>
      <c r="H839" s="2" t="str">
        <f>_xlfn.XLOOKUP(C839,customers!$A$1:$A$1001,customers!$G$1:$G$1001,,0)</f>
        <v>United States</v>
      </c>
      <c r="I839" t="str">
        <f>INDEX(products!$A$1:$G$49,MATCH(orders!$D839,products!$A$1:$A$49,0),MATCH(orders!I$1,products!$A$1:$G$1,0))</f>
        <v>Lib</v>
      </c>
      <c r="J839" t="str">
        <f t="shared" si="26"/>
        <v>Liberica</v>
      </c>
      <c r="K839" t="str">
        <f>INDEX(products!$A$1:$G$49,MATCH(orders!$D839,products!$A$1:$A$49,0),MATCH(orders!K$1,products!$A$1:$G$1,0))</f>
        <v>M</v>
      </c>
      <c r="L839" t="str">
        <f t="shared" si="27"/>
        <v>Medium</v>
      </c>
      <c r="M839" s="4">
        <f>INDEX(products!$A$1:$G$49,MATCH(orders!$D839,products!$A$1:$A$49,0),MATCH(orders!M$1,products!$A$1:$G$1,0))</f>
        <v>2.5</v>
      </c>
      <c r="N839" s="5">
        <f>INDEX(products!$A$1:$G$49,MATCH(orders!$D839,products!$A$1:$A$49,0),MATCH(orders!N$1,products!$A$1:$G$1,0))</f>
        <v>33.464999999999996</v>
      </c>
      <c r="O839" s="5">
        <f>N839*E839</f>
        <v>100.39499999999998</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IF(_xlfn.XLOOKUP(orders!C840,customers!$A$1:$A$1001,customers!$C$1:$C$1001,,0)=0,"No Email",_xlfn.XLOOKUP(orders!C840,customers!$A$1:$A$1001,customers!$C$1:$C$1001,,0))</f>
        <v>ravrashinna@tamu.edu</v>
      </c>
      <c r="H840" s="2" t="str">
        <f>_xlfn.XLOOKUP(C840,customers!$A$1:$A$1001,customers!$G$1:$G$1001,,0)</f>
        <v>United States</v>
      </c>
      <c r="I840" t="str">
        <f>INDEX(products!$A$1:$G$49,MATCH(orders!$D840,products!$A$1:$A$49,0),MATCH(orders!I$1,products!$A$1:$G$1,0))</f>
        <v>Ara</v>
      </c>
      <c r="J840" t="str">
        <f t="shared" si="26"/>
        <v>Arabica</v>
      </c>
      <c r="K840" t="str">
        <f>INDEX(products!$A$1:$G$49,MATCH(orders!$D840,products!$A$1:$A$49,0),MATCH(orders!K$1,products!$A$1:$G$1,0))</f>
        <v>D</v>
      </c>
      <c r="L840" t="str">
        <f t="shared" si="27"/>
        <v>Dark</v>
      </c>
      <c r="M840" s="4">
        <f>INDEX(products!$A$1:$G$49,MATCH(orders!$D840,products!$A$1:$A$49,0),MATCH(orders!M$1,products!$A$1:$G$1,0))</f>
        <v>2.5</v>
      </c>
      <c r="N840" s="5">
        <f>INDEX(products!$A$1:$G$49,MATCH(orders!$D840,products!$A$1:$A$49,0),MATCH(orders!N$1,products!$A$1:$G$1,0))</f>
        <v>22.884999999999998</v>
      </c>
      <c r="O840" s="5">
        <f>N840*E840</f>
        <v>114.42499999999998</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IF(_xlfn.XLOOKUP(orders!C841,customers!$A$1:$A$1001,customers!$C$1:$C$1001,,0)=0,"No Email",_xlfn.XLOOKUP(orders!C841,customers!$A$1:$A$1001,customers!$C$1:$C$1001,,0))</f>
        <v>mdoidgenb@etsy.com</v>
      </c>
      <c r="H841" s="2" t="str">
        <f>_xlfn.XLOOKUP(C841,customers!$A$1:$A$1001,customers!$G$1:$G$1001,,0)</f>
        <v>United States</v>
      </c>
      <c r="I841" t="str">
        <f>INDEX(products!$A$1:$G$49,MATCH(orders!$D841,products!$A$1:$A$49,0),MATCH(orders!I$1,products!$A$1:$G$1,0))</f>
        <v>Exc</v>
      </c>
      <c r="J841" t="str">
        <f t="shared" si="26"/>
        <v>Excelsa</v>
      </c>
      <c r="K841" t="str">
        <f>INDEX(products!$A$1:$G$49,MATCH(orders!$D841,products!$A$1:$A$49,0),MATCH(orders!K$1,products!$A$1:$G$1,0))</f>
        <v>M</v>
      </c>
      <c r="L841" t="str">
        <f t="shared" si="27"/>
        <v>Medium</v>
      </c>
      <c r="M841" s="4">
        <f>INDEX(products!$A$1:$G$49,MATCH(orders!$D841,products!$A$1:$A$49,0),MATCH(orders!M$1,products!$A$1:$G$1,0))</f>
        <v>0.5</v>
      </c>
      <c r="N841" s="5">
        <f>INDEX(products!$A$1:$G$49,MATCH(orders!$D841,products!$A$1:$A$49,0),MATCH(orders!N$1,products!$A$1:$G$1,0))</f>
        <v>8.25</v>
      </c>
      <c r="O841" s="5">
        <f>N841*E841</f>
        <v>41.25</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IF(_xlfn.XLOOKUP(orders!C842,customers!$A$1:$A$1001,customers!$C$1:$C$1001,,0)=0,"No Email",_xlfn.XLOOKUP(orders!C842,customers!$A$1:$A$1001,customers!$C$1:$C$1001,,0))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 t="shared" si="26"/>
        <v>Robusta</v>
      </c>
      <c r="K842" t="str">
        <f>INDEX(products!$A$1:$G$49,MATCH(orders!$D842,products!$A$1:$A$49,0),MATCH(orders!K$1,products!$A$1:$G$1,0))</f>
        <v>L</v>
      </c>
      <c r="L842" t="str">
        <f t="shared" si="27"/>
        <v>Light</v>
      </c>
      <c r="M842" s="4">
        <f>INDEX(products!$A$1:$G$49,MATCH(orders!$D842,products!$A$1:$A$49,0),MATCH(orders!M$1,products!$A$1:$G$1,0))</f>
        <v>0.5</v>
      </c>
      <c r="N842" s="5">
        <f>INDEX(products!$A$1:$G$49,MATCH(orders!$D842,products!$A$1:$A$49,0),MATCH(orders!N$1,products!$A$1:$G$1,0))</f>
        <v>7.169999999999999</v>
      </c>
      <c r="O842" s="5">
        <f>N842*E842</f>
        <v>28.679999999999996</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IF(_xlfn.XLOOKUP(orders!C843,customers!$A$1:$A$1001,customers!$C$1:$C$1001,,0)=0,"No Email",_xlfn.XLOOKUP(orders!C843,customers!$A$1:$A$1001,customers!$C$1:$C$1001,,0))</f>
        <v>ttewelsonnd@cdbaby.com</v>
      </c>
      <c r="H843" s="2" t="str">
        <f>_xlfn.XLOOKUP(C843,customers!$A$1:$A$1001,customers!$G$1:$G$1001,,0)</f>
        <v>United States</v>
      </c>
      <c r="I843" t="str">
        <f>INDEX(products!$A$1:$G$49,MATCH(orders!$D843,products!$A$1:$A$49,0),MATCH(orders!I$1,products!$A$1:$G$1,0))</f>
        <v>Lib</v>
      </c>
      <c r="J843" t="str">
        <f t="shared" si="26"/>
        <v>Liberica</v>
      </c>
      <c r="K843" t="str">
        <f>INDEX(products!$A$1:$G$49,MATCH(orders!$D843,products!$A$1:$A$49,0),MATCH(orders!K$1,products!$A$1:$G$1,0))</f>
        <v>M</v>
      </c>
      <c r="L843" t="str">
        <f t="shared" si="27"/>
        <v>Medium</v>
      </c>
      <c r="M843" s="4">
        <f>INDEX(products!$A$1:$G$49,MATCH(orders!$D843,products!$A$1:$A$49,0),MATCH(orders!M$1,products!$A$1:$G$1,0))</f>
        <v>0.2</v>
      </c>
      <c r="N843" s="5">
        <f>INDEX(products!$A$1:$G$49,MATCH(orders!$D843,products!$A$1:$A$49,0),MATCH(orders!N$1,products!$A$1:$G$1,0))</f>
        <v>4.3650000000000002</v>
      </c>
      <c r="O843" s="5">
        <f>N843*E843</f>
        <v>4.3650000000000002</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IF(_xlfn.XLOOKUP(orders!C844,customers!$A$1:$A$1001,customers!$C$1:$C$1001,,0)=0,"No Email",_xlfn.XLOOKUP(orders!C844,customers!$A$1:$A$1001,customers!$C$1:$C$1001,,0))</f>
        <v>oskermen3@hatena.ne.jp</v>
      </c>
      <c r="H844" s="2" t="str">
        <f>_xlfn.XLOOKUP(C844,customers!$A$1:$A$1001,customers!$G$1:$G$1001,,0)</f>
        <v>United States</v>
      </c>
      <c r="I844" t="str">
        <f>INDEX(products!$A$1:$G$49,MATCH(orders!$D844,products!$A$1:$A$49,0),MATCH(orders!I$1,products!$A$1:$G$1,0))</f>
        <v>Exc</v>
      </c>
      <c r="J844" t="str">
        <f t="shared" si="26"/>
        <v>Excelsa</v>
      </c>
      <c r="K844" t="str">
        <f>INDEX(products!$A$1:$G$49,MATCH(orders!$D844,products!$A$1:$A$49,0),MATCH(orders!K$1,products!$A$1:$G$1,0))</f>
        <v>M</v>
      </c>
      <c r="L844" t="str">
        <f t="shared" si="27"/>
        <v>Medium</v>
      </c>
      <c r="M844" s="4">
        <f>INDEX(products!$A$1:$G$49,MATCH(orders!$D844,products!$A$1:$A$49,0),MATCH(orders!M$1,products!$A$1:$G$1,0))</f>
        <v>0.2</v>
      </c>
      <c r="N844" s="5">
        <f>INDEX(products!$A$1:$G$49,MATCH(orders!$D844,products!$A$1:$A$49,0),MATCH(orders!N$1,products!$A$1:$G$1,0))</f>
        <v>4.125</v>
      </c>
      <c r="O844" s="5">
        <f>N844*E844</f>
        <v>8.25</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IF(_xlfn.XLOOKUP(orders!C845,customers!$A$1:$A$1001,customers!$C$1:$C$1001,,0)=0,"No Email",_xlfn.XLOOKUP(orders!C845,customers!$A$1:$A$1001,customers!$C$1:$C$1001,,0))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 t="shared" si="26"/>
        <v>Excelsa</v>
      </c>
      <c r="K845" t="str">
        <f>INDEX(products!$A$1:$G$49,MATCH(orders!$D845,products!$A$1:$A$49,0),MATCH(orders!K$1,products!$A$1:$G$1,0))</f>
        <v>M</v>
      </c>
      <c r="L845" t="str">
        <f t="shared" si="27"/>
        <v>Medium</v>
      </c>
      <c r="M845" s="4">
        <f>INDEX(products!$A$1:$G$49,MATCH(orders!$D845,products!$A$1:$A$49,0),MATCH(orders!M$1,products!$A$1:$G$1,0))</f>
        <v>0.2</v>
      </c>
      <c r="N845" s="5">
        <f>INDEX(products!$A$1:$G$49,MATCH(orders!$D845,products!$A$1:$A$49,0),MATCH(orders!N$1,products!$A$1:$G$1,0))</f>
        <v>4.125</v>
      </c>
      <c r="O845" s="5">
        <f>N845*E845</f>
        <v>8.25</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IF(_xlfn.XLOOKUP(orders!C846,customers!$A$1:$A$1001,customers!$C$1:$C$1001,,0)=0,"No Email",_xlfn.XLOOKUP(orders!C846,customers!$A$1:$A$1001,customers!$C$1:$C$1001,,0))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 t="shared" si="26"/>
        <v>Arabica</v>
      </c>
      <c r="K846" t="str">
        <f>INDEX(products!$A$1:$G$49,MATCH(orders!$D846,products!$A$1:$A$49,0),MATCH(orders!K$1,products!$A$1:$G$1,0))</f>
        <v>D</v>
      </c>
      <c r="L846" t="str">
        <f t="shared" si="27"/>
        <v>Dark</v>
      </c>
      <c r="M846" s="4">
        <f>INDEX(products!$A$1:$G$49,MATCH(orders!$D846,products!$A$1:$A$49,0),MATCH(orders!M$1,products!$A$1:$G$1,0))</f>
        <v>0.5</v>
      </c>
      <c r="N846" s="5">
        <f>INDEX(products!$A$1:$G$49,MATCH(orders!$D846,products!$A$1:$A$49,0),MATCH(orders!N$1,products!$A$1:$G$1,0))</f>
        <v>5.97</v>
      </c>
      <c r="O846" s="5">
        <f>N846*E846</f>
        <v>35.82</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IF(_xlfn.XLOOKUP(orders!C847,customers!$A$1:$A$1001,customers!$C$1:$C$1001,,0)=0,"No Email",_xlfn.XLOOKUP(orders!C847,customers!$A$1:$A$1001,customers!$C$1:$C$1001,,0))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 t="shared" si="26"/>
        <v>Excelsa</v>
      </c>
      <c r="K847" t="str">
        <f>INDEX(products!$A$1:$G$49,MATCH(orders!$D847,products!$A$1:$A$49,0),MATCH(orders!K$1,products!$A$1:$G$1,0))</f>
        <v>D</v>
      </c>
      <c r="L847" t="str">
        <f t="shared" si="27"/>
        <v>Dark</v>
      </c>
      <c r="M847" s="4">
        <f>INDEX(products!$A$1:$G$49,MATCH(orders!$D847,products!$A$1:$A$49,0),MATCH(orders!M$1,products!$A$1:$G$1,0))</f>
        <v>2.5</v>
      </c>
      <c r="N847" s="5">
        <f>INDEX(products!$A$1:$G$49,MATCH(orders!$D847,products!$A$1:$A$49,0),MATCH(orders!N$1,products!$A$1:$G$1,0))</f>
        <v>27.945</v>
      </c>
      <c r="O847" s="5">
        <f>N847*E847</f>
        <v>167.67000000000002</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IF(_xlfn.XLOOKUP(orders!C848,customers!$A$1:$A$1001,customers!$C$1:$C$1001,,0)=0,"No Email",_xlfn.XLOOKUP(orders!C848,customers!$A$1:$A$1001,customers!$C$1:$C$1001,,0))</f>
        <v>No Email</v>
      </c>
      <c r="H848" s="2" t="str">
        <f>_xlfn.XLOOKUP(C848,customers!$A$1:$A$1001,customers!$G$1:$G$1001,,0)</f>
        <v>United States</v>
      </c>
      <c r="I848" t="str">
        <f>INDEX(products!$A$1:$G$49,MATCH(orders!$D848,products!$A$1:$A$49,0),MATCH(orders!I$1,products!$A$1:$G$1,0))</f>
        <v>Ara</v>
      </c>
      <c r="J848" t="str">
        <f t="shared" si="26"/>
        <v>Arabica</v>
      </c>
      <c r="K848" t="str">
        <f>INDEX(products!$A$1:$G$49,MATCH(orders!$D848,products!$A$1:$A$49,0),MATCH(orders!K$1,products!$A$1:$G$1,0))</f>
        <v>M</v>
      </c>
      <c r="L848" t="str">
        <f t="shared" si="27"/>
        <v>Medium</v>
      </c>
      <c r="M848" s="4">
        <f>INDEX(products!$A$1:$G$49,MATCH(orders!$D848,products!$A$1:$A$49,0),MATCH(orders!M$1,products!$A$1:$G$1,0))</f>
        <v>2.5</v>
      </c>
      <c r="N848" s="5">
        <f>INDEX(products!$A$1:$G$49,MATCH(orders!$D848,products!$A$1:$A$49,0),MATCH(orders!N$1,products!$A$1:$G$1,0))</f>
        <v>25.874999999999996</v>
      </c>
      <c r="O848" s="5">
        <f>N848*E848</f>
        <v>51.749999999999993</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IF(_xlfn.XLOOKUP(orders!C849,customers!$A$1:$A$1001,customers!$C$1:$C$1001,,0)=0,"No Email",_xlfn.XLOOKUP(orders!C849,customers!$A$1:$A$1001,customers!$C$1:$C$1001,,0))</f>
        <v>mvannj@wikipedia.org</v>
      </c>
      <c r="H849" s="2" t="str">
        <f>_xlfn.XLOOKUP(C849,customers!$A$1:$A$1001,customers!$G$1:$G$1001,,0)</f>
        <v>United States</v>
      </c>
      <c r="I849" t="str">
        <f>INDEX(products!$A$1:$G$49,MATCH(orders!$D849,products!$A$1:$A$49,0),MATCH(orders!I$1,products!$A$1:$G$1,0))</f>
        <v>Ara</v>
      </c>
      <c r="J849" t="str">
        <f t="shared" si="26"/>
        <v>Arabica</v>
      </c>
      <c r="K849" t="str">
        <f>INDEX(products!$A$1:$G$49,MATCH(orders!$D849,products!$A$1:$A$49,0),MATCH(orders!K$1,products!$A$1:$G$1,0))</f>
        <v>D</v>
      </c>
      <c r="L849" t="str">
        <f t="shared" si="27"/>
        <v>Dark</v>
      </c>
      <c r="M849" s="4">
        <f>INDEX(products!$A$1:$G$49,MATCH(orders!$D849,products!$A$1:$A$49,0),MATCH(orders!M$1,products!$A$1:$G$1,0))</f>
        <v>0.2</v>
      </c>
      <c r="N849" s="5">
        <f>INDEX(products!$A$1:$G$49,MATCH(orders!$D849,products!$A$1:$A$49,0),MATCH(orders!N$1,products!$A$1:$G$1,0))</f>
        <v>2.9849999999999999</v>
      </c>
      <c r="O849" s="5">
        <f>N849*E849</f>
        <v>8.9550000000000001</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IF(_xlfn.XLOOKUP(orders!C850,customers!$A$1:$A$1001,customers!$C$1:$C$1001,,0)=0,"No Email",_xlfn.XLOOKUP(orders!C850,customers!$A$1:$A$1001,customers!$C$1:$C$1001,,0))</f>
        <v>No Email</v>
      </c>
      <c r="H850" s="2" t="str">
        <f>_xlfn.XLOOKUP(C850,customers!$A$1:$A$1001,customers!$G$1:$G$1001,,0)</f>
        <v>United States</v>
      </c>
      <c r="I850" t="str">
        <f>INDEX(products!$A$1:$G$49,MATCH(orders!$D850,products!$A$1:$A$49,0),MATCH(orders!I$1,products!$A$1:$G$1,0))</f>
        <v>Exc</v>
      </c>
      <c r="J850" t="str">
        <f t="shared" si="26"/>
        <v>Excelsa</v>
      </c>
      <c r="K850" t="str">
        <f>INDEX(products!$A$1:$G$49,MATCH(orders!$D850,products!$A$1:$A$49,0),MATCH(orders!K$1,products!$A$1:$G$1,0))</f>
        <v>L</v>
      </c>
      <c r="L850" t="str">
        <f t="shared" si="27"/>
        <v>Light</v>
      </c>
      <c r="M850" s="4">
        <f>INDEX(products!$A$1:$G$49,MATCH(orders!$D850,products!$A$1:$A$49,0),MATCH(orders!M$1,products!$A$1:$G$1,0))</f>
        <v>0.5</v>
      </c>
      <c r="N850" s="5">
        <f>INDEX(products!$A$1:$G$49,MATCH(orders!$D850,products!$A$1:$A$49,0),MATCH(orders!N$1,products!$A$1:$G$1,0))</f>
        <v>8.91</v>
      </c>
      <c r="O850" s="5">
        <f>N850*E850</f>
        <v>53.46</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IF(_xlfn.XLOOKUP(orders!C851,customers!$A$1:$A$1001,customers!$C$1:$C$1001,,0)=0,"No Email",_xlfn.XLOOKUP(orders!C851,customers!$A$1:$A$1001,customers!$C$1:$C$1001,,0))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 t="shared" si="26"/>
        <v>Arabica</v>
      </c>
      <c r="K851" t="str">
        <f>INDEX(products!$A$1:$G$49,MATCH(orders!$D851,products!$A$1:$A$49,0),MATCH(orders!K$1,products!$A$1:$G$1,0))</f>
        <v>L</v>
      </c>
      <c r="L851" t="str">
        <f t="shared" si="27"/>
        <v>Light</v>
      </c>
      <c r="M851" s="4">
        <f>INDEX(products!$A$1:$G$49,MATCH(orders!$D851,products!$A$1:$A$49,0),MATCH(orders!M$1,products!$A$1:$G$1,0))</f>
        <v>0.2</v>
      </c>
      <c r="N851" s="5">
        <f>INDEX(products!$A$1:$G$49,MATCH(orders!$D851,products!$A$1:$A$49,0),MATCH(orders!N$1,products!$A$1:$G$1,0))</f>
        <v>3.8849999999999998</v>
      </c>
      <c r="O851" s="5">
        <f>N851*E851</f>
        <v>23.31</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IF(_xlfn.XLOOKUP(orders!C852,customers!$A$1:$A$1001,customers!$C$1:$C$1001,,0)=0,"No Email",_xlfn.XLOOKUP(orders!C852,customers!$A$1:$A$1001,customers!$C$1:$C$1001,,0))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 t="shared" si="26"/>
        <v>Arabica</v>
      </c>
      <c r="K852" t="str">
        <f>INDEX(products!$A$1:$G$49,MATCH(orders!$D852,products!$A$1:$A$49,0),MATCH(orders!K$1,products!$A$1:$G$1,0))</f>
        <v>M</v>
      </c>
      <c r="L852" t="str">
        <f t="shared" si="27"/>
        <v>Medium</v>
      </c>
      <c r="M852" s="4">
        <f>INDEX(products!$A$1:$G$49,MATCH(orders!$D852,products!$A$1:$A$49,0),MATCH(orders!M$1,products!$A$1:$G$1,0))</f>
        <v>0.2</v>
      </c>
      <c r="N852" s="5">
        <f>INDEX(products!$A$1:$G$49,MATCH(orders!$D852,products!$A$1:$A$49,0),MATCH(orders!N$1,products!$A$1:$G$1,0))</f>
        <v>3.375</v>
      </c>
      <c r="O852" s="5">
        <f>N852*E852</f>
        <v>6.75</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IF(_xlfn.XLOOKUP(orders!C853,customers!$A$1:$A$1001,customers!$C$1:$C$1001,,0)=0,"No Email",_xlfn.XLOOKUP(orders!C853,customers!$A$1:$A$1001,customers!$C$1:$C$1001,,0))</f>
        <v>peberznn@woothemes.com</v>
      </c>
      <c r="H853" s="2" t="str">
        <f>_xlfn.XLOOKUP(C853,customers!$A$1:$A$1001,customers!$G$1:$G$1001,,0)</f>
        <v>United States</v>
      </c>
      <c r="I853" t="str">
        <f>INDEX(products!$A$1:$G$49,MATCH(orders!$D853,products!$A$1:$A$49,0),MATCH(orders!I$1,products!$A$1:$G$1,0))</f>
        <v>Lib</v>
      </c>
      <c r="J853" t="str">
        <f t="shared" si="26"/>
        <v>Liberica</v>
      </c>
      <c r="K853" t="str">
        <f>INDEX(products!$A$1:$G$49,MATCH(orders!$D853,products!$A$1:$A$49,0),MATCH(orders!K$1,products!$A$1:$G$1,0))</f>
        <v>D</v>
      </c>
      <c r="L853" t="str">
        <f t="shared" si="27"/>
        <v>Dark</v>
      </c>
      <c r="M853" s="4">
        <f>INDEX(products!$A$1:$G$49,MATCH(orders!$D853,products!$A$1:$A$49,0),MATCH(orders!M$1,products!$A$1:$G$1,0))</f>
        <v>0.5</v>
      </c>
      <c r="N853" s="5">
        <f>INDEX(products!$A$1:$G$49,MATCH(orders!$D853,products!$A$1:$A$49,0),MATCH(orders!N$1,products!$A$1:$G$1,0))</f>
        <v>7.77</v>
      </c>
      <c r="O853" s="5">
        <f>N853*E853</f>
        <v>7.77</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IF(_xlfn.XLOOKUP(orders!C854,customers!$A$1:$A$1001,customers!$C$1:$C$1001,,0)=0,"No Email",_xlfn.XLOOKUP(orders!C854,customers!$A$1:$A$1001,customers!$C$1:$C$1001,,0))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 t="shared" si="26"/>
        <v>Liberica</v>
      </c>
      <c r="K854" t="str">
        <f>INDEX(products!$A$1:$G$49,MATCH(orders!$D854,products!$A$1:$A$49,0),MATCH(orders!K$1,products!$A$1:$G$1,0))</f>
        <v>D</v>
      </c>
      <c r="L854" t="str">
        <f t="shared" si="27"/>
        <v>Dark</v>
      </c>
      <c r="M854" s="4">
        <f>INDEX(products!$A$1:$G$49,MATCH(orders!$D854,products!$A$1:$A$49,0),MATCH(orders!M$1,products!$A$1:$G$1,0))</f>
        <v>2.5</v>
      </c>
      <c r="N854" s="5">
        <f>INDEX(products!$A$1:$G$49,MATCH(orders!$D854,products!$A$1:$A$49,0),MATCH(orders!N$1,products!$A$1:$G$1,0))</f>
        <v>29.784999999999997</v>
      </c>
      <c r="O854" s="5">
        <f>N854*E854</f>
        <v>119.13999999999999</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IF(_xlfn.XLOOKUP(orders!C855,customers!$A$1:$A$1001,customers!$C$1:$C$1001,,0)=0,"No Email",_xlfn.XLOOKUP(orders!C855,customers!$A$1:$A$1001,customers!$C$1:$C$1001,,0))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 t="shared" si="26"/>
        <v>Arabica</v>
      </c>
      <c r="K855" t="str">
        <f>INDEX(products!$A$1:$G$49,MATCH(orders!$D855,products!$A$1:$A$49,0),MATCH(orders!K$1,products!$A$1:$G$1,0))</f>
        <v>D</v>
      </c>
      <c r="L855" t="str">
        <f t="shared" si="27"/>
        <v>Dark</v>
      </c>
      <c r="M855" s="4">
        <f>INDEX(products!$A$1:$G$49,MATCH(orders!$D855,products!$A$1:$A$49,0),MATCH(orders!M$1,products!$A$1:$G$1,0))</f>
        <v>1</v>
      </c>
      <c r="N855" s="5">
        <f>INDEX(products!$A$1:$G$49,MATCH(orders!$D855,products!$A$1:$A$49,0),MATCH(orders!N$1,products!$A$1:$G$1,0))</f>
        <v>9.9499999999999993</v>
      </c>
      <c r="O855" s="5">
        <f>N855*E855</f>
        <v>19.899999999999999</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IF(_xlfn.XLOOKUP(orders!C856,customers!$A$1:$A$1001,customers!$C$1:$C$1001,,0)=0,"No Email",_xlfn.XLOOKUP(orders!C856,customers!$A$1:$A$1001,customers!$C$1:$C$1001,,0))</f>
        <v>smorrallnq@answers.com</v>
      </c>
      <c r="H856" s="2" t="str">
        <f>_xlfn.XLOOKUP(C856,customers!$A$1:$A$1001,customers!$G$1:$G$1001,,0)</f>
        <v>United States</v>
      </c>
      <c r="I856" t="str">
        <f>INDEX(products!$A$1:$G$49,MATCH(orders!$D856,products!$A$1:$A$49,0),MATCH(orders!I$1,products!$A$1:$G$1,0))</f>
        <v>Rob</v>
      </c>
      <c r="J856" t="str">
        <f t="shared" si="26"/>
        <v>Robusta</v>
      </c>
      <c r="K856" t="str">
        <f>INDEX(products!$A$1:$G$49,MATCH(orders!$D856,products!$A$1:$A$49,0),MATCH(orders!K$1,products!$A$1:$G$1,0))</f>
        <v>L</v>
      </c>
      <c r="L856" t="str">
        <f t="shared" si="27"/>
        <v>Light</v>
      </c>
      <c r="M856" s="4">
        <f>INDEX(products!$A$1:$G$49,MATCH(orders!$D856,products!$A$1:$A$49,0),MATCH(orders!M$1,products!$A$1:$G$1,0))</f>
        <v>0.5</v>
      </c>
      <c r="N856" s="5">
        <f>INDEX(products!$A$1:$G$49,MATCH(orders!$D856,products!$A$1:$A$49,0),MATCH(orders!N$1,products!$A$1:$G$1,0))</f>
        <v>7.169999999999999</v>
      </c>
      <c r="O856" s="5">
        <f>N856*E856</f>
        <v>35.849999999999994</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IF(_xlfn.XLOOKUP(orders!C857,customers!$A$1:$A$1001,customers!$C$1:$C$1001,,0)=0,"No Email",_xlfn.XLOOKUP(orders!C857,customers!$A$1:$A$1001,customers!$C$1:$C$1001,,0))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 t="shared" si="26"/>
        <v>Liberica</v>
      </c>
      <c r="K857" t="str">
        <f>INDEX(products!$A$1:$G$49,MATCH(orders!$D857,products!$A$1:$A$49,0),MATCH(orders!K$1,products!$A$1:$G$1,0))</f>
        <v>D</v>
      </c>
      <c r="L857" t="str">
        <f t="shared" si="27"/>
        <v>Dark</v>
      </c>
      <c r="M857" s="4">
        <f>INDEX(products!$A$1:$G$49,MATCH(orders!$D857,products!$A$1:$A$49,0),MATCH(orders!M$1,products!$A$1:$G$1,0))</f>
        <v>2.5</v>
      </c>
      <c r="N857" s="5">
        <f>INDEX(products!$A$1:$G$49,MATCH(orders!$D857,products!$A$1:$A$49,0),MATCH(orders!N$1,products!$A$1:$G$1,0))</f>
        <v>29.784999999999997</v>
      </c>
      <c r="O857" s="5">
        <f>N857*E857</f>
        <v>89.35499999999999</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IF(_xlfn.XLOOKUP(orders!C858,customers!$A$1:$A$1001,customers!$C$1:$C$1001,,0)=0,"No Email",_xlfn.XLOOKUP(orders!C858,customers!$A$1:$A$1001,customers!$C$1:$C$1001,,0))</f>
        <v>oskermen3@hatena.ne.jp</v>
      </c>
      <c r="H858" s="2" t="str">
        <f>_xlfn.XLOOKUP(C858,customers!$A$1:$A$1001,customers!$G$1:$G$1001,,0)</f>
        <v>United States</v>
      </c>
      <c r="I858" t="str">
        <f>INDEX(products!$A$1:$G$49,MATCH(orders!$D858,products!$A$1:$A$49,0),MATCH(orders!I$1,products!$A$1:$G$1,0))</f>
        <v>Lib</v>
      </c>
      <c r="J858" t="str">
        <f t="shared" si="26"/>
        <v>Liberica</v>
      </c>
      <c r="K858" t="str">
        <f>INDEX(products!$A$1:$G$49,MATCH(orders!$D858,products!$A$1:$A$49,0),MATCH(orders!K$1,products!$A$1:$G$1,0))</f>
        <v>M</v>
      </c>
      <c r="L858" t="str">
        <f t="shared" si="27"/>
        <v>Medium</v>
      </c>
      <c r="M858" s="4">
        <f>INDEX(products!$A$1:$G$49,MATCH(orders!$D858,products!$A$1:$A$49,0),MATCH(orders!M$1,products!$A$1:$G$1,0))</f>
        <v>0.2</v>
      </c>
      <c r="N858" s="5">
        <f>INDEX(products!$A$1:$G$49,MATCH(orders!$D858,products!$A$1:$A$49,0),MATCH(orders!N$1,products!$A$1:$G$1,0))</f>
        <v>4.3650000000000002</v>
      </c>
      <c r="O858" s="5">
        <f>N858*E858</f>
        <v>8.73</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IF(_xlfn.XLOOKUP(orders!C859,customers!$A$1:$A$1001,customers!$C$1:$C$1001,,0)=0,"No Email",_xlfn.XLOOKUP(orders!C859,customers!$A$1:$A$1001,customers!$C$1:$C$1001,,0))</f>
        <v>jreddochnt@sun.com</v>
      </c>
      <c r="H859" s="2" t="str">
        <f>_xlfn.XLOOKUP(C859,customers!$A$1:$A$1001,customers!$G$1:$G$1001,,0)</f>
        <v>United States</v>
      </c>
      <c r="I859" t="str">
        <f>INDEX(products!$A$1:$G$49,MATCH(orders!$D859,products!$A$1:$A$49,0),MATCH(orders!I$1,products!$A$1:$G$1,0))</f>
        <v>Rob</v>
      </c>
      <c r="J859" t="str">
        <f t="shared" si="26"/>
        <v>Robusta</v>
      </c>
      <c r="K859" t="str">
        <f>INDEX(products!$A$1:$G$49,MATCH(orders!$D859,products!$A$1:$A$49,0),MATCH(orders!K$1,products!$A$1:$G$1,0))</f>
        <v>L</v>
      </c>
      <c r="L859" t="str">
        <f t="shared" si="27"/>
        <v>Light</v>
      </c>
      <c r="M859" s="4">
        <f>INDEX(products!$A$1:$G$49,MATCH(orders!$D859,products!$A$1:$A$49,0),MATCH(orders!M$1,products!$A$1:$G$1,0))</f>
        <v>2.5</v>
      </c>
      <c r="N859" s="5">
        <f>INDEX(products!$A$1:$G$49,MATCH(orders!$D859,products!$A$1:$A$49,0),MATCH(orders!N$1,products!$A$1:$G$1,0))</f>
        <v>27.484999999999996</v>
      </c>
      <c r="O859" s="5">
        <f>N859*E859</f>
        <v>137.42499999999998</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IF(_xlfn.XLOOKUP(orders!C860,customers!$A$1:$A$1001,customers!$C$1:$C$1001,,0)=0,"No Email",_xlfn.XLOOKUP(orders!C860,customers!$A$1:$A$1001,customers!$C$1:$C$1001,,0))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 t="shared" si="26"/>
        <v>Liberica</v>
      </c>
      <c r="K860" t="str">
        <f>INDEX(products!$A$1:$G$49,MATCH(orders!$D860,products!$A$1:$A$49,0),MATCH(orders!K$1,products!$A$1:$G$1,0))</f>
        <v>M</v>
      </c>
      <c r="L860" t="str">
        <f t="shared" si="27"/>
        <v>Medium</v>
      </c>
      <c r="M860" s="4">
        <f>INDEX(products!$A$1:$G$49,MATCH(orders!$D860,products!$A$1:$A$49,0),MATCH(orders!M$1,products!$A$1:$G$1,0))</f>
        <v>0.5</v>
      </c>
      <c r="N860" s="5">
        <f>INDEX(products!$A$1:$G$49,MATCH(orders!$D860,products!$A$1:$A$49,0),MATCH(orders!N$1,products!$A$1:$G$1,0))</f>
        <v>8.73</v>
      </c>
      <c r="O860" s="5">
        <f>N860*E860</f>
        <v>34.92</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IF(_xlfn.XLOOKUP(orders!C861,customers!$A$1:$A$1001,customers!$C$1:$C$1001,,0)=0,"No Email",_xlfn.XLOOKUP(orders!C861,customers!$A$1:$A$1001,customers!$C$1:$C$1001,,0))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 t="shared" si="26"/>
        <v>Arabica</v>
      </c>
      <c r="K861" t="str">
        <f>INDEX(products!$A$1:$G$49,MATCH(orders!$D861,products!$A$1:$A$49,0),MATCH(orders!K$1,products!$A$1:$G$1,0))</f>
        <v>L</v>
      </c>
      <c r="L861" t="str">
        <f t="shared" si="27"/>
        <v>Light</v>
      </c>
      <c r="M861" s="4">
        <f>INDEX(products!$A$1:$G$49,MATCH(orders!$D861,products!$A$1:$A$49,0),MATCH(orders!M$1,products!$A$1:$G$1,0))</f>
        <v>2.5</v>
      </c>
      <c r="N861" s="5">
        <f>INDEX(products!$A$1:$G$49,MATCH(orders!$D861,products!$A$1:$A$49,0),MATCH(orders!N$1,products!$A$1:$G$1,0))</f>
        <v>29.784999999999997</v>
      </c>
      <c r="O861" s="5">
        <f>N861*E861</f>
        <v>178.70999999999998</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IF(_xlfn.XLOOKUP(orders!C862,customers!$A$1:$A$1001,customers!$C$1:$C$1001,,0)=0,"No Email",_xlfn.XLOOKUP(orders!C862,customers!$A$1:$A$1001,customers!$C$1:$C$1001,,0))</f>
        <v>No Email</v>
      </c>
      <c r="H862" s="2" t="str">
        <f>_xlfn.XLOOKUP(C862,customers!$A$1:$A$1001,customers!$G$1:$G$1001,,0)</f>
        <v>United States</v>
      </c>
      <c r="I862" t="str">
        <f>INDEX(products!$A$1:$G$49,MATCH(orders!$D862,products!$A$1:$A$49,0),MATCH(orders!I$1,products!$A$1:$G$1,0))</f>
        <v>Ara</v>
      </c>
      <c r="J862" t="str">
        <f t="shared" si="26"/>
        <v>Arabica</v>
      </c>
      <c r="K862" t="str">
        <f>INDEX(products!$A$1:$G$49,MATCH(orders!$D862,products!$A$1:$A$49,0),MATCH(orders!K$1,products!$A$1:$G$1,0))</f>
        <v>M</v>
      </c>
      <c r="L862" t="str">
        <f t="shared" si="27"/>
        <v>Medium</v>
      </c>
      <c r="M862" s="4">
        <f>INDEX(products!$A$1:$G$49,MATCH(orders!$D862,products!$A$1:$A$49,0),MATCH(orders!M$1,products!$A$1:$G$1,0))</f>
        <v>2.5</v>
      </c>
      <c r="N862" s="5">
        <f>INDEX(products!$A$1:$G$49,MATCH(orders!$D862,products!$A$1:$A$49,0),MATCH(orders!N$1,products!$A$1:$G$1,0))</f>
        <v>25.874999999999996</v>
      </c>
      <c r="O862" s="5">
        <f>N862*E862</f>
        <v>25.874999999999996</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IF(_xlfn.XLOOKUP(orders!C863,customers!$A$1:$A$1001,customers!$C$1:$C$1001,,0)=0,"No Email",_xlfn.XLOOKUP(orders!C863,customers!$A$1:$A$1001,customers!$C$1:$C$1001,,0))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 t="shared" si="26"/>
        <v>Liberica</v>
      </c>
      <c r="K863" t="str">
        <f>INDEX(products!$A$1:$G$49,MATCH(orders!$D863,products!$A$1:$A$49,0),MATCH(orders!K$1,products!$A$1:$G$1,0))</f>
        <v>D</v>
      </c>
      <c r="L863" t="str">
        <f t="shared" si="27"/>
        <v>Dark</v>
      </c>
      <c r="M863" s="4">
        <f>INDEX(products!$A$1:$G$49,MATCH(orders!$D863,products!$A$1:$A$49,0),MATCH(orders!M$1,products!$A$1:$G$1,0))</f>
        <v>1</v>
      </c>
      <c r="N863" s="5">
        <f>INDEX(products!$A$1:$G$49,MATCH(orders!$D863,products!$A$1:$A$49,0),MATCH(orders!N$1,products!$A$1:$G$1,0))</f>
        <v>12.95</v>
      </c>
      <c r="O863" s="5">
        <f>N863*E863</f>
        <v>77.699999999999989</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IF(_xlfn.XLOOKUP(orders!C864,customers!$A$1:$A$1001,customers!$C$1:$C$1001,,0)=0,"No Email",_xlfn.XLOOKUP(orders!C864,customers!$A$1:$A$1001,customers!$C$1:$C$1001,,0))</f>
        <v>goatsny@live.com</v>
      </c>
      <c r="H864" s="2" t="str">
        <f>_xlfn.XLOOKUP(C864,customers!$A$1:$A$1001,customers!$G$1:$G$1001,,0)</f>
        <v>United States</v>
      </c>
      <c r="I864" t="str">
        <f>INDEX(products!$A$1:$G$49,MATCH(orders!$D864,products!$A$1:$A$49,0),MATCH(orders!I$1,products!$A$1:$G$1,0))</f>
        <v>Rob</v>
      </c>
      <c r="J864" t="str">
        <f t="shared" si="26"/>
        <v>Robusta</v>
      </c>
      <c r="K864" t="str">
        <f>INDEX(products!$A$1:$G$49,MATCH(orders!$D864,products!$A$1:$A$49,0),MATCH(orders!K$1,products!$A$1:$G$1,0))</f>
        <v>M</v>
      </c>
      <c r="L864" t="str">
        <f t="shared" si="27"/>
        <v>Medium</v>
      </c>
      <c r="M864" s="4">
        <f>INDEX(products!$A$1:$G$49,MATCH(orders!$D864,products!$A$1:$A$49,0),MATCH(orders!M$1,products!$A$1:$G$1,0))</f>
        <v>1</v>
      </c>
      <c r="N864" s="5">
        <f>INDEX(products!$A$1:$G$49,MATCH(orders!$D864,products!$A$1:$A$49,0),MATCH(orders!N$1,products!$A$1:$G$1,0))</f>
        <v>9.9499999999999993</v>
      </c>
      <c r="O864" s="5">
        <f>N864*E864</f>
        <v>9.9499999999999993</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IF(_xlfn.XLOOKUP(orders!C865,customers!$A$1:$A$1001,customers!$C$1:$C$1001,,0)=0,"No Email",_xlfn.XLOOKUP(orders!C865,customers!$A$1:$A$1001,customers!$C$1:$C$1001,,0))</f>
        <v>mbirkinnz@java.com</v>
      </c>
      <c r="H865" s="2" t="str">
        <f>_xlfn.XLOOKUP(C865,customers!$A$1:$A$1001,customers!$G$1:$G$1001,,0)</f>
        <v>United States</v>
      </c>
      <c r="I865" t="str">
        <f>INDEX(products!$A$1:$G$49,MATCH(orders!$D865,products!$A$1:$A$49,0),MATCH(orders!I$1,products!$A$1:$G$1,0))</f>
        <v>Lib</v>
      </c>
      <c r="J865" t="str">
        <f t="shared" si="26"/>
        <v>Liberica</v>
      </c>
      <c r="K865" t="str">
        <f>INDEX(products!$A$1:$G$49,MATCH(orders!$D865,products!$A$1:$A$49,0),MATCH(orders!K$1,products!$A$1:$G$1,0))</f>
        <v>M</v>
      </c>
      <c r="L865" t="str">
        <f t="shared" si="27"/>
        <v>Medium</v>
      </c>
      <c r="M865" s="4">
        <f>INDEX(products!$A$1:$G$49,MATCH(orders!$D865,products!$A$1:$A$49,0),MATCH(orders!M$1,products!$A$1:$G$1,0))</f>
        <v>1</v>
      </c>
      <c r="N865" s="5">
        <f>INDEX(products!$A$1:$G$49,MATCH(orders!$D865,products!$A$1:$A$49,0),MATCH(orders!N$1,products!$A$1:$G$1,0))</f>
        <v>14.55</v>
      </c>
      <c r="O865" s="5">
        <f>N865*E865</f>
        <v>29.1</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IF(_xlfn.XLOOKUP(orders!C866,customers!$A$1:$A$1001,customers!$C$1:$C$1001,,0)=0,"No Email",_xlfn.XLOOKUP(orders!C866,customers!$A$1:$A$1001,customers!$C$1:$C$1001,,0))</f>
        <v>rpysono0@constantcontact.com</v>
      </c>
      <c r="H866" s="2" t="str">
        <f>_xlfn.XLOOKUP(C866,customers!$A$1:$A$1001,customers!$G$1:$G$1001,,0)</f>
        <v>Ireland</v>
      </c>
      <c r="I866" t="str">
        <f>INDEX(products!$A$1:$G$49,MATCH(orders!$D866,products!$A$1:$A$49,0),MATCH(orders!I$1,products!$A$1:$G$1,0))</f>
        <v>Rob</v>
      </c>
      <c r="J866" t="str">
        <f t="shared" si="26"/>
        <v>Robusta</v>
      </c>
      <c r="K866" t="str">
        <f>INDEX(products!$A$1:$G$49,MATCH(orders!$D866,products!$A$1:$A$49,0),MATCH(orders!K$1,products!$A$1:$G$1,0))</f>
        <v>L</v>
      </c>
      <c r="L866" t="str">
        <f t="shared" si="27"/>
        <v>Light</v>
      </c>
      <c r="M866" s="4">
        <f>INDEX(products!$A$1:$G$49,MATCH(orders!$D866,products!$A$1:$A$49,0),MATCH(orders!M$1,products!$A$1:$G$1,0))</f>
        <v>0.2</v>
      </c>
      <c r="N866" s="5">
        <f>INDEX(products!$A$1:$G$49,MATCH(orders!$D866,products!$A$1:$A$49,0),MATCH(orders!N$1,products!$A$1:$G$1,0))</f>
        <v>3.5849999999999995</v>
      </c>
      <c r="O866" s="5">
        <f>N866*E866</f>
        <v>21.509999999999998</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IF(_xlfn.XLOOKUP(orders!C867,customers!$A$1:$A$1001,customers!$C$1:$C$1001,,0)=0,"No Email",_xlfn.XLOOKUP(orders!C867,customers!$A$1:$A$1001,customers!$C$1:$C$1001,,0))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 t="shared" si="26"/>
        <v>Arabica</v>
      </c>
      <c r="K867" t="str">
        <f>INDEX(products!$A$1:$G$49,MATCH(orders!$D867,products!$A$1:$A$49,0),MATCH(orders!K$1,products!$A$1:$G$1,0))</f>
        <v>M</v>
      </c>
      <c r="L867" t="str">
        <f t="shared" si="27"/>
        <v>Medium</v>
      </c>
      <c r="M867" s="4">
        <f>INDEX(products!$A$1:$G$49,MATCH(orders!$D867,products!$A$1:$A$49,0),MATCH(orders!M$1,products!$A$1:$G$1,0))</f>
        <v>0.5</v>
      </c>
      <c r="N867" s="5">
        <f>INDEX(products!$A$1:$G$49,MATCH(orders!$D867,products!$A$1:$A$49,0),MATCH(orders!N$1,products!$A$1:$G$1,0))</f>
        <v>6.75</v>
      </c>
      <c r="O867" s="5">
        <f>N867*E867</f>
        <v>6.75</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IF(_xlfn.XLOOKUP(orders!C868,customers!$A$1:$A$1001,customers!$C$1:$C$1001,,0)=0,"No Email",_xlfn.XLOOKUP(orders!C868,customers!$A$1:$A$1001,customers!$C$1:$C$1001,,0))</f>
        <v>rtreachero2@usa.gov</v>
      </c>
      <c r="H868" s="2" t="str">
        <f>_xlfn.XLOOKUP(C868,customers!$A$1:$A$1001,customers!$G$1:$G$1001,,0)</f>
        <v>Ireland</v>
      </c>
      <c r="I868" t="str">
        <f>INDEX(products!$A$1:$G$49,MATCH(orders!$D868,products!$A$1:$A$49,0),MATCH(orders!I$1,products!$A$1:$G$1,0))</f>
        <v>Ara</v>
      </c>
      <c r="J868" t="str">
        <f t="shared" si="26"/>
        <v>Arabica</v>
      </c>
      <c r="K868" t="str">
        <f>INDEX(products!$A$1:$G$49,MATCH(orders!$D868,products!$A$1:$A$49,0),MATCH(orders!K$1,products!$A$1:$G$1,0))</f>
        <v>D</v>
      </c>
      <c r="L868" t="str">
        <f t="shared" si="27"/>
        <v>Dark</v>
      </c>
      <c r="M868" s="4">
        <f>INDEX(products!$A$1:$G$49,MATCH(orders!$D868,products!$A$1:$A$49,0),MATCH(orders!M$1,products!$A$1:$G$1,0))</f>
        <v>0.5</v>
      </c>
      <c r="N868" s="5">
        <f>INDEX(products!$A$1:$G$49,MATCH(orders!$D868,products!$A$1:$A$49,0),MATCH(orders!N$1,products!$A$1:$G$1,0))</f>
        <v>5.97</v>
      </c>
      <c r="O868" s="5">
        <f>N868*E868</f>
        <v>17.91</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IF(_xlfn.XLOOKUP(orders!C869,customers!$A$1:$A$1001,customers!$C$1:$C$1001,,0)=0,"No Email",_xlfn.XLOOKUP(orders!C869,customers!$A$1:$A$1001,customers!$C$1:$C$1001,,0))</f>
        <v>bfattorinio3@quantcast.com</v>
      </c>
      <c r="H869" s="2" t="str">
        <f>_xlfn.XLOOKUP(C869,customers!$A$1:$A$1001,customers!$G$1:$G$1001,,0)</f>
        <v>Ireland</v>
      </c>
      <c r="I869" t="str">
        <f>INDEX(products!$A$1:$G$49,MATCH(orders!$D869,products!$A$1:$A$49,0),MATCH(orders!I$1,products!$A$1:$G$1,0))</f>
        <v>Ara</v>
      </c>
      <c r="J869" t="str">
        <f t="shared" si="26"/>
        <v>Arabica</v>
      </c>
      <c r="K869" t="str">
        <f>INDEX(products!$A$1:$G$49,MATCH(orders!$D869,products!$A$1:$A$49,0),MATCH(orders!K$1,products!$A$1:$G$1,0))</f>
        <v>L</v>
      </c>
      <c r="L869" t="str">
        <f t="shared" si="27"/>
        <v>Light</v>
      </c>
      <c r="M869" s="4">
        <f>INDEX(products!$A$1:$G$49,MATCH(orders!$D869,products!$A$1:$A$49,0),MATCH(orders!M$1,products!$A$1:$G$1,0))</f>
        <v>2.5</v>
      </c>
      <c r="N869" s="5">
        <f>INDEX(products!$A$1:$G$49,MATCH(orders!$D869,products!$A$1:$A$49,0),MATCH(orders!N$1,products!$A$1:$G$1,0))</f>
        <v>29.784999999999997</v>
      </c>
      <c r="O869" s="5">
        <f>N869*E869</f>
        <v>29.784999999999997</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IF(_xlfn.XLOOKUP(orders!C870,customers!$A$1:$A$1001,customers!$C$1:$C$1001,,0)=0,"No Email",_xlfn.XLOOKUP(orders!C870,customers!$A$1:$A$1001,customers!$C$1:$C$1001,,0))</f>
        <v>mpalleskeo4@nyu.edu</v>
      </c>
      <c r="H870" s="2" t="str">
        <f>_xlfn.XLOOKUP(C870,customers!$A$1:$A$1001,customers!$G$1:$G$1001,,0)</f>
        <v>United States</v>
      </c>
      <c r="I870" t="str">
        <f>INDEX(products!$A$1:$G$49,MATCH(orders!$D870,products!$A$1:$A$49,0),MATCH(orders!I$1,products!$A$1:$G$1,0))</f>
        <v>Exc</v>
      </c>
      <c r="J870" t="str">
        <f t="shared" si="26"/>
        <v>Excelsa</v>
      </c>
      <c r="K870" t="str">
        <f>INDEX(products!$A$1:$G$49,MATCH(orders!$D870,products!$A$1:$A$49,0),MATCH(orders!K$1,products!$A$1:$G$1,0))</f>
        <v>M</v>
      </c>
      <c r="L870" t="str">
        <f t="shared" si="27"/>
        <v>Medium</v>
      </c>
      <c r="M870" s="4">
        <f>INDEX(products!$A$1:$G$49,MATCH(orders!$D870,products!$A$1:$A$49,0),MATCH(orders!M$1,products!$A$1:$G$1,0))</f>
        <v>0.5</v>
      </c>
      <c r="N870" s="5">
        <f>INDEX(products!$A$1:$G$49,MATCH(orders!$D870,products!$A$1:$A$49,0),MATCH(orders!N$1,products!$A$1:$G$1,0))</f>
        <v>8.25</v>
      </c>
      <c r="O870" s="5">
        <f>N870*E870</f>
        <v>41.25</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IF(_xlfn.XLOOKUP(orders!C871,customers!$A$1:$A$1001,customers!$C$1:$C$1001,,0)=0,"No Email",_xlfn.XLOOKUP(orders!C871,customers!$A$1:$A$1001,customers!$C$1:$C$1001,,0))</f>
        <v>No Email</v>
      </c>
      <c r="H871" s="2" t="str">
        <f>_xlfn.XLOOKUP(C871,customers!$A$1:$A$1001,customers!$G$1:$G$1001,,0)</f>
        <v>United States</v>
      </c>
      <c r="I871" t="str">
        <f>INDEX(products!$A$1:$G$49,MATCH(orders!$D871,products!$A$1:$A$49,0),MATCH(orders!I$1,products!$A$1:$G$1,0))</f>
        <v>Rob</v>
      </c>
      <c r="J871" t="str">
        <f t="shared" si="26"/>
        <v>Robusta</v>
      </c>
      <c r="K871" t="str">
        <f>INDEX(products!$A$1:$G$49,MATCH(orders!$D871,products!$A$1:$A$49,0),MATCH(orders!K$1,products!$A$1:$G$1,0))</f>
        <v>M</v>
      </c>
      <c r="L871" t="str">
        <f t="shared" si="27"/>
        <v>Medium</v>
      </c>
      <c r="M871" s="4">
        <f>INDEX(products!$A$1:$G$49,MATCH(orders!$D871,products!$A$1:$A$49,0),MATCH(orders!M$1,products!$A$1:$G$1,0))</f>
        <v>0.5</v>
      </c>
      <c r="N871" s="5">
        <f>INDEX(products!$A$1:$G$49,MATCH(orders!$D871,products!$A$1:$A$49,0),MATCH(orders!N$1,products!$A$1:$G$1,0))</f>
        <v>5.97</v>
      </c>
      <c r="O871" s="5">
        <f>N871*E871</f>
        <v>17.91</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IF(_xlfn.XLOOKUP(orders!C872,customers!$A$1:$A$1001,customers!$C$1:$C$1001,,0)=0,"No Email",_xlfn.XLOOKUP(orders!C872,customers!$A$1:$A$1001,customers!$C$1:$C$1001,,0))</f>
        <v>fantcliffeo6@amazon.co.jp</v>
      </c>
      <c r="H872" s="2" t="str">
        <f>_xlfn.XLOOKUP(C872,customers!$A$1:$A$1001,customers!$G$1:$G$1001,,0)</f>
        <v>Ireland</v>
      </c>
      <c r="I872" t="str">
        <f>INDEX(products!$A$1:$G$49,MATCH(orders!$D872,products!$A$1:$A$49,0),MATCH(orders!I$1,products!$A$1:$G$1,0))</f>
        <v>Exc</v>
      </c>
      <c r="J872" t="str">
        <f t="shared" si="26"/>
        <v>Excelsa</v>
      </c>
      <c r="K872" t="str">
        <f>INDEX(products!$A$1:$G$49,MATCH(orders!$D872,products!$A$1:$A$49,0),MATCH(orders!K$1,products!$A$1:$G$1,0))</f>
        <v>D</v>
      </c>
      <c r="L872" t="str">
        <f t="shared" si="27"/>
        <v>Dark</v>
      </c>
      <c r="M872" s="4">
        <f>INDEX(products!$A$1:$G$49,MATCH(orders!$D872,products!$A$1:$A$49,0),MATCH(orders!M$1,products!$A$1:$G$1,0))</f>
        <v>0.5</v>
      </c>
      <c r="N872" s="5">
        <f>INDEX(products!$A$1:$G$49,MATCH(orders!$D872,products!$A$1:$A$49,0),MATCH(orders!N$1,products!$A$1:$G$1,0))</f>
        <v>7.29</v>
      </c>
      <c r="O872" s="5">
        <f>N872*E872</f>
        <v>7.29</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IF(_xlfn.XLOOKUP(orders!C873,customers!$A$1:$A$1001,customers!$C$1:$C$1001,,0)=0,"No Email",_xlfn.XLOOKUP(orders!C873,customers!$A$1:$A$1001,customers!$C$1:$C$1001,,0))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 t="shared" si="26"/>
        <v>Excelsa</v>
      </c>
      <c r="K873" t="str">
        <f>INDEX(products!$A$1:$G$49,MATCH(orders!$D873,products!$A$1:$A$49,0),MATCH(orders!K$1,products!$A$1:$G$1,0))</f>
        <v>L</v>
      </c>
      <c r="L873" t="str">
        <f t="shared" si="27"/>
        <v>Light</v>
      </c>
      <c r="M873" s="4">
        <f>INDEX(products!$A$1:$G$49,MATCH(orders!$D873,products!$A$1:$A$49,0),MATCH(orders!M$1,products!$A$1:$G$1,0))</f>
        <v>1</v>
      </c>
      <c r="N873" s="5">
        <f>INDEX(products!$A$1:$G$49,MATCH(orders!$D873,products!$A$1:$A$49,0),MATCH(orders!N$1,products!$A$1:$G$1,0))</f>
        <v>14.85</v>
      </c>
      <c r="O873" s="5">
        <f>N873*E873</f>
        <v>29.7</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IF(_xlfn.XLOOKUP(orders!C874,customers!$A$1:$A$1001,customers!$C$1:$C$1001,,0)=0,"No Email",_xlfn.XLOOKUP(orders!C874,customers!$A$1:$A$1001,customers!$C$1:$C$1001,,0))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 t="shared" si="26"/>
        <v>Arabica</v>
      </c>
      <c r="K874" t="str">
        <f>INDEX(products!$A$1:$G$49,MATCH(orders!$D874,products!$A$1:$A$49,0),MATCH(orders!K$1,products!$A$1:$G$1,0))</f>
        <v>M</v>
      </c>
      <c r="L874" t="str">
        <f t="shared" si="27"/>
        <v>Medium</v>
      </c>
      <c r="M874" s="4">
        <f>INDEX(products!$A$1:$G$49,MATCH(orders!$D874,products!$A$1:$A$49,0),MATCH(orders!M$1,products!$A$1:$G$1,0))</f>
        <v>1</v>
      </c>
      <c r="N874" s="5">
        <f>INDEX(products!$A$1:$G$49,MATCH(orders!$D874,products!$A$1:$A$49,0),MATCH(orders!N$1,products!$A$1:$G$1,0))</f>
        <v>11.25</v>
      </c>
      <c r="O874" s="5">
        <f>N874*E874</f>
        <v>22.5</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IF(_xlfn.XLOOKUP(orders!C875,customers!$A$1:$A$1001,customers!$C$1:$C$1001,,0)=0,"No Email",_xlfn.XLOOKUP(orders!C875,customers!$A$1:$A$1001,customers!$C$1:$C$1001,,0))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 t="shared" si="26"/>
        <v>Robusta</v>
      </c>
      <c r="K875" t="str">
        <f>INDEX(products!$A$1:$G$49,MATCH(orders!$D875,products!$A$1:$A$49,0),MATCH(orders!K$1,products!$A$1:$G$1,0))</f>
        <v>M</v>
      </c>
      <c r="L875" t="str">
        <f t="shared" si="27"/>
        <v>Medium</v>
      </c>
      <c r="M875" s="4">
        <f>INDEX(products!$A$1:$G$49,MATCH(orders!$D875,products!$A$1:$A$49,0),MATCH(orders!M$1,products!$A$1:$G$1,0))</f>
        <v>0.2</v>
      </c>
      <c r="N875" s="5">
        <f>INDEX(products!$A$1:$G$49,MATCH(orders!$D875,products!$A$1:$A$49,0),MATCH(orders!N$1,products!$A$1:$G$1,0))</f>
        <v>2.9849999999999999</v>
      </c>
      <c r="O875" s="5">
        <f>N875*E875</f>
        <v>11.94</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IF(_xlfn.XLOOKUP(orders!C876,customers!$A$1:$A$1001,customers!$C$1:$C$1001,,0)=0,"No Email",_xlfn.XLOOKUP(orders!C876,customers!$A$1:$A$1001,customers!$C$1:$C$1001,,0))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 t="shared" si="26"/>
        <v>Arabica</v>
      </c>
      <c r="K876" t="str">
        <f>INDEX(products!$A$1:$G$49,MATCH(orders!$D876,products!$A$1:$A$49,0),MATCH(orders!K$1,products!$A$1:$G$1,0))</f>
        <v>L</v>
      </c>
      <c r="L876" t="str">
        <f t="shared" si="27"/>
        <v>Light</v>
      </c>
      <c r="M876" s="4">
        <f>INDEX(products!$A$1:$G$49,MATCH(orders!$D876,products!$A$1:$A$49,0),MATCH(orders!M$1,products!$A$1:$G$1,0))</f>
        <v>1</v>
      </c>
      <c r="N876" s="5">
        <f>INDEX(products!$A$1:$G$49,MATCH(orders!$D876,products!$A$1:$A$49,0),MATCH(orders!N$1,products!$A$1:$G$1,0))</f>
        <v>12.95</v>
      </c>
      <c r="O876" s="5">
        <f>N876*E876</f>
        <v>25.9</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IF(_xlfn.XLOOKUP(orders!C877,customers!$A$1:$A$1001,customers!$C$1:$C$1001,,0)=0,"No Email",_xlfn.XLOOKUP(orders!C877,customers!$A$1:$A$1001,customers!$C$1:$C$1001,,0))</f>
        <v>ocomberob@goo.gl</v>
      </c>
      <c r="H877" s="2" t="str">
        <f>_xlfn.XLOOKUP(C877,customers!$A$1:$A$1001,customers!$G$1:$G$1001,,0)</f>
        <v>Ireland</v>
      </c>
      <c r="I877" t="str">
        <f>INDEX(products!$A$1:$G$49,MATCH(orders!$D877,products!$A$1:$A$49,0),MATCH(orders!I$1,products!$A$1:$G$1,0))</f>
        <v>Lib</v>
      </c>
      <c r="J877" t="str">
        <f t="shared" si="26"/>
        <v>Liberica</v>
      </c>
      <c r="K877" t="str">
        <f>INDEX(products!$A$1:$G$49,MATCH(orders!$D877,products!$A$1:$A$49,0),MATCH(orders!K$1,products!$A$1:$G$1,0))</f>
        <v>M</v>
      </c>
      <c r="L877" t="str">
        <f t="shared" si="27"/>
        <v>Medium</v>
      </c>
      <c r="M877" s="4">
        <f>INDEX(products!$A$1:$G$49,MATCH(orders!$D877,products!$A$1:$A$49,0),MATCH(orders!M$1,products!$A$1:$G$1,0))</f>
        <v>0.5</v>
      </c>
      <c r="N877" s="5">
        <f>INDEX(products!$A$1:$G$49,MATCH(orders!$D877,products!$A$1:$A$49,0),MATCH(orders!N$1,products!$A$1:$G$1,0))</f>
        <v>8.73</v>
      </c>
      <c r="O877" s="5">
        <f>N877*E877</f>
        <v>43.650000000000006</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IF(_xlfn.XLOOKUP(orders!C878,customers!$A$1:$A$1001,customers!$C$1:$C$1001,,0)=0,"No Email",_xlfn.XLOOKUP(orders!C878,customers!$A$1:$A$1001,customers!$C$1:$C$1001,,0))</f>
        <v>ocomberob@goo.gl</v>
      </c>
      <c r="H878" s="2" t="str">
        <f>_xlfn.XLOOKUP(C878,customers!$A$1:$A$1001,customers!$G$1:$G$1001,,0)</f>
        <v>Ireland</v>
      </c>
      <c r="I878" t="str">
        <f>INDEX(products!$A$1:$G$49,MATCH(orders!$D878,products!$A$1:$A$49,0),MATCH(orders!I$1,products!$A$1:$G$1,0))</f>
        <v>Ara</v>
      </c>
      <c r="J878" t="str">
        <f t="shared" si="26"/>
        <v>Arabica</v>
      </c>
      <c r="K878" t="str">
        <f>INDEX(products!$A$1:$G$49,MATCH(orders!$D878,products!$A$1:$A$49,0),MATCH(orders!K$1,products!$A$1:$G$1,0))</f>
        <v>L</v>
      </c>
      <c r="L878" t="str">
        <f t="shared" si="27"/>
        <v>Light</v>
      </c>
      <c r="M878" s="4">
        <f>INDEX(products!$A$1:$G$49,MATCH(orders!$D878,products!$A$1:$A$49,0),MATCH(orders!M$1,products!$A$1:$G$1,0))</f>
        <v>0.5</v>
      </c>
      <c r="N878" s="5">
        <f>INDEX(products!$A$1:$G$49,MATCH(orders!$D878,products!$A$1:$A$49,0),MATCH(orders!N$1,products!$A$1:$G$1,0))</f>
        <v>7.77</v>
      </c>
      <c r="O878" s="5">
        <f>N878*E878</f>
        <v>46.62</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IF(_xlfn.XLOOKUP(orders!C879,customers!$A$1:$A$1001,customers!$C$1:$C$1001,,0)=0,"No Email",_xlfn.XLOOKUP(orders!C879,customers!$A$1:$A$1001,customers!$C$1:$C$1001,,0))</f>
        <v>ztramelod@netlog.com</v>
      </c>
      <c r="H879" s="2" t="str">
        <f>_xlfn.XLOOKUP(C879,customers!$A$1:$A$1001,customers!$G$1:$G$1001,,0)</f>
        <v>United States</v>
      </c>
      <c r="I879" t="str">
        <f>INDEX(products!$A$1:$G$49,MATCH(orders!$D879,products!$A$1:$A$49,0),MATCH(orders!I$1,products!$A$1:$G$1,0))</f>
        <v>Lib</v>
      </c>
      <c r="J879" t="str">
        <f t="shared" si="26"/>
        <v>Liberica</v>
      </c>
      <c r="K879" t="str">
        <f>INDEX(products!$A$1:$G$49,MATCH(orders!$D879,products!$A$1:$A$49,0),MATCH(orders!K$1,products!$A$1:$G$1,0))</f>
        <v>L</v>
      </c>
      <c r="L879" t="str">
        <f t="shared" si="27"/>
        <v>Light</v>
      </c>
      <c r="M879" s="4">
        <f>INDEX(products!$A$1:$G$49,MATCH(orders!$D879,products!$A$1:$A$49,0),MATCH(orders!M$1,products!$A$1:$G$1,0))</f>
        <v>0.5</v>
      </c>
      <c r="N879" s="5">
        <f>INDEX(products!$A$1:$G$49,MATCH(orders!$D879,products!$A$1:$A$49,0),MATCH(orders!N$1,products!$A$1:$G$1,0))</f>
        <v>9.51</v>
      </c>
      <c r="O879" s="5">
        <f>N879*E879</f>
        <v>28.53</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IF(_xlfn.XLOOKUP(orders!C880,customers!$A$1:$A$1001,customers!$C$1:$C$1001,,0)=0,"No Email",_xlfn.XLOOKUP(orders!C880,customers!$A$1:$A$1001,customers!$C$1:$C$1001,,0))</f>
        <v>No Email</v>
      </c>
      <c r="H880" s="2" t="str">
        <f>_xlfn.XLOOKUP(C880,customers!$A$1:$A$1001,customers!$G$1:$G$1001,,0)</f>
        <v>United States</v>
      </c>
      <c r="I880" t="str">
        <f>INDEX(products!$A$1:$G$49,MATCH(orders!$D880,products!$A$1:$A$49,0),MATCH(orders!I$1,products!$A$1:$G$1,0))</f>
        <v>Rob</v>
      </c>
      <c r="J880" t="str">
        <f t="shared" si="26"/>
        <v>Robusta</v>
      </c>
      <c r="K880" t="str">
        <f>INDEX(products!$A$1:$G$49,MATCH(orders!$D880,products!$A$1:$A$49,0),MATCH(orders!K$1,products!$A$1:$G$1,0))</f>
        <v>L</v>
      </c>
      <c r="L880" t="str">
        <f t="shared" si="27"/>
        <v>Light</v>
      </c>
      <c r="M880" s="4">
        <f>INDEX(products!$A$1:$G$49,MATCH(orders!$D880,products!$A$1:$A$49,0),MATCH(orders!M$1,products!$A$1:$G$1,0))</f>
        <v>2.5</v>
      </c>
      <c r="N880" s="5">
        <f>INDEX(products!$A$1:$G$49,MATCH(orders!$D880,products!$A$1:$A$49,0),MATCH(orders!N$1,products!$A$1:$G$1,0))</f>
        <v>27.484999999999996</v>
      </c>
      <c r="O880" s="5">
        <f>N880*E880</f>
        <v>27.484999999999996</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IF(_xlfn.XLOOKUP(orders!C881,customers!$A$1:$A$1001,customers!$C$1:$C$1001,,0)=0,"No Email",_xlfn.XLOOKUP(orders!C881,customers!$A$1:$A$1001,customers!$C$1:$C$1001,,0))</f>
        <v>No Email</v>
      </c>
      <c r="H881" s="2" t="str">
        <f>_xlfn.XLOOKUP(C881,customers!$A$1:$A$1001,customers!$G$1:$G$1001,,0)</f>
        <v>United States</v>
      </c>
      <c r="I881" t="str">
        <f>INDEX(products!$A$1:$G$49,MATCH(orders!$D881,products!$A$1:$A$49,0),MATCH(orders!I$1,products!$A$1:$G$1,0))</f>
        <v>Exc</v>
      </c>
      <c r="J881" t="str">
        <f t="shared" si="26"/>
        <v>Excelsa</v>
      </c>
      <c r="K881" t="str">
        <f>INDEX(products!$A$1:$G$49,MATCH(orders!$D881,products!$A$1:$A$49,0),MATCH(orders!K$1,products!$A$1:$G$1,0))</f>
        <v>D</v>
      </c>
      <c r="L881" t="str">
        <f t="shared" si="27"/>
        <v>Dark</v>
      </c>
      <c r="M881" s="4">
        <f>INDEX(products!$A$1:$G$49,MATCH(orders!$D881,products!$A$1:$A$49,0),MATCH(orders!M$1,products!$A$1:$G$1,0))</f>
        <v>0.2</v>
      </c>
      <c r="N881" s="5">
        <f>INDEX(products!$A$1:$G$49,MATCH(orders!$D881,products!$A$1:$A$49,0),MATCH(orders!N$1,products!$A$1:$G$1,0))</f>
        <v>3.645</v>
      </c>
      <c r="O881" s="5">
        <f>N881*E881</f>
        <v>10.935</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IF(_xlfn.XLOOKUP(orders!C882,customers!$A$1:$A$1001,customers!$C$1:$C$1001,,0)=0,"No Email",_xlfn.XLOOKUP(orders!C882,customers!$A$1:$A$1001,customers!$C$1:$C$1001,,0))</f>
        <v>chatfullog@ebay.com</v>
      </c>
      <c r="H882" s="2" t="str">
        <f>_xlfn.XLOOKUP(C882,customers!$A$1:$A$1001,customers!$G$1:$G$1001,,0)</f>
        <v>United States</v>
      </c>
      <c r="I882" t="str">
        <f>INDEX(products!$A$1:$G$49,MATCH(orders!$D882,products!$A$1:$A$49,0),MATCH(orders!I$1,products!$A$1:$G$1,0))</f>
        <v>Rob</v>
      </c>
      <c r="J882" t="str">
        <f t="shared" si="26"/>
        <v>Robusta</v>
      </c>
      <c r="K882" t="str">
        <f>INDEX(products!$A$1:$G$49,MATCH(orders!$D882,products!$A$1:$A$49,0),MATCH(orders!K$1,products!$A$1:$G$1,0))</f>
        <v>L</v>
      </c>
      <c r="L882" t="str">
        <f t="shared" si="27"/>
        <v>Light</v>
      </c>
      <c r="M882" s="4">
        <f>INDEX(products!$A$1:$G$49,MATCH(orders!$D882,products!$A$1:$A$49,0),MATCH(orders!M$1,products!$A$1:$G$1,0))</f>
        <v>0.2</v>
      </c>
      <c r="N882" s="5">
        <f>INDEX(products!$A$1:$G$49,MATCH(orders!$D882,products!$A$1:$A$49,0),MATCH(orders!N$1,products!$A$1:$G$1,0))</f>
        <v>3.5849999999999995</v>
      </c>
      <c r="O882" s="5">
        <f>N882*E882</f>
        <v>7.169999999999999</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IF(_xlfn.XLOOKUP(orders!C883,customers!$A$1:$A$1001,customers!$C$1:$C$1001,,0)=0,"No Email",_xlfn.XLOOKUP(orders!C883,customers!$A$1:$A$1001,customers!$C$1:$C$1001,,0))</f>
        <v>No Email</v>
      </c>
      <c r="H883" s="2" t="str">
        <f>_xlfn.XLOOKUP(C883,customers!$A$1:$A$1001,customers!$G$1:$G$1001,,0)</f>
        <v>United States</v>
      </c>
      <c r="I883" t="str">
        <f>INDEX(products!$A$1:$G$49,MATCH(orders!$D883,products!$A$1:$A$49,0),MATCH(orders!I$1,products!$A$1:$G$1,0))</f>
        <v>Ara</v>
      </c>
      <c r="J883" t="str">
        <f t="shared" si="26"/>
        <v>Arabica</v>
      </c>
      <c r="K883" t="str">
        <f>INDEX(products!$A$1:$G$49,MATCH(orders!$D883,products!$A$1:$A$49,0),MATCH(orders!K$1,products!$A$1:$G$1,0))</f>
        <v>L</v>
      </c>
      <c r="L883" t="str">
        <f t="shared" si="27"/>
        <v>Light</v>
      </c>
      <c r="M883" s="4">
        <f>INDEX(products!$A$1:$G$49,MATCH(orders!$D883,products!$A$1:$A$49,0),MATCH(orders!M$1,products!$A$1:$G$1,0))</f>
        <v>0.2</v>
      </c>
      <c r="N883" s="5">
        <f>INDEX(products!$A$1:$G$49,MATCH(orders!$D883,products!$A$1:$A$49,0),MATCH(orders!N$1,products!$A$1:$G$1,0))</f>
        <v>3.8849999999999998</v>
      </c>
      <c r="O883" s="5">
        <f>N883*E883</f>
        <v>23.31</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IF(_xlfn.XLOOKUP(orders!C884,customers!$A$1:$A$1001,customers!$C$1:$C$1001,,0)=0,"No Email",_xlfn.XLOOKUP(orders!C884,customers!$A$1:$A$1001,customers!$C$1:$C$1001,,0))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 t="shared" si="26"/>
        <v>Arabica</v>
      </c>
      <c r="K884" t="str">
        <f>INDEX(products!$A$1:$G$49,MATCH(orders!$D884,products!$A$1:$A$49,0),MATCH(orders!K$1,products!$A$1:$G$1,0))</f>
        <v>D</v>
      </c>
      <c r="L884" t="str">
        <f t="shared" si="27"/>
        <v>Dark</v>
      </c>
      <c r="M884" s="4">
        <f>INDEX(products!$A$1:$G$49,MATCH(orders!$D884,products!$A$1:$A$49,0),MATCH(orders!M$1,products!$A$1:$G$1,0))</f>
        <v>2.5</v>
      </c>
      <c r="N884" s="5">
        <f>INDEX(products!$A$1:$G$49,MATCH(orders!$D884,products!$A$1:$A$49,0),MATCH(orders!N$1,products!$A$1:$G$1,0))</f>
        <v>22.884999999999998</v>
      </c>
      <c r="O884" s="5">
        <f>N884*E884</f>
        <v>114.42499999999998</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IF(_xlfn.XLOOKUP(orders!C885,customers!$A$1:$A$1001,customers!$C$1:$C$1001,,0)=0,"No Email",_xlfn.XLOOKUP(orders!C885,customers!$A$1:$A$1001,customers!$C$1:$C$1001,,0))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 t="shared" si="26"/>
        <v>Arabica</v>
      </c>
      <c r="K885" t="str">
        <f>INDEX(products!$A$1:$G$49,MATCH(orders!$D885,products!$A$1:$A$49,0),MATCH(orders!K$1,products!$A$1:$G$1,0))</f>
        <v>M</v>
      </c>
      <c r="L885" t="str">
        <f t="shared" si="27"/>
        <v>Medium</v>
      </c>
      <c r="M885" s="4">
        <f>INDEX(products!$A$1:$G$49,MATCH(orders!$D885,products!$A$1:$A$49,0),MATCH(orders!M$1,products!$A$1:$G$1,0))</f>
        <v>2.5</v>
      </c>
      <c r="N885" s="5">
        <f>INDEX(products!$A$1:$G$49,MATCH(orders!$D885,products!$A$1:$A$49,0),MATCH(orders!N$1,products!$A$1:$G$1,0))</f>
        <v>25.874999999999996</v>
      </c>
      <c r="O885" s="5">
        <f>N885*E885</f>
        <v>77.624999999999986</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IF(_xlfn.XLOOKUP(orders!C886,customers!$A$1:$A$1001,customers!$C$1:$C$1001,,0)=0,"No Email",_xlfn.XLOOKUP(orders!C886,customers!$A$1:$A$1001,customers!$C$1:$C$1001,,0))</f>
        <v>dkiddyok@fda.gov</v>
      </c>
      <c r="H886" s="2" t="str">
        <f>_xlfn.XLOOKUP(C886,customers!$A$1:$A$1001,customers!$G$1:$G$1001,,0)</f>
        <v>United States</v>
      </c>
      <c r="I886" t="str">
        <f>INDEX(products!$A$1:$G$49,MATCH(orders!$D886,products!$A$1:$A$49,0),MATCH(orders!I$1,products!$A$1:$G$1,0))</f>
        <v>Rob</v>
      </c>
      <c r="J886" t="str">
        <f t="shared" si="26"/>
        <v>Robusta</v>
      </c>
      <c r="K886" t="str">
        <f>INDEX(products!$A$1:$G$49,MATCH(orders!$D886,products!$A$1:$A$49,0),MATCH(orders!K$1,products!$A$1:$G$1,0))</f>
        <v>D</v>
      </c>
      <c r="L886" t="str">
        <f t="shared" si="27"/>
        <v>Dark</v>
      </c>
      <c r="M886" s="4">
        <f>INDEX(products!$A$1:$G$49,MATCH(orders!$D886,products!$A$1:$A$49,0),MATCH(orders!M$1,products!$A$1:$G$1,0))</f>
        <v>0.5</v>
      </c>
      <c r="N886" s="5">
        <f>INDEX(products!$A$1:$G$49,MATCH(orders!$D886,products!$A$1:$A$49,0),MATCH(orders!N$1,products!$A$1:$G$1,0))</f>
        <v>5.3699999999999992</v>
      </c>
      <c r="O886" s="5">
        <f>N886*E886</f>
        <v>5.3699999999999992</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IF(_xlfn.XLOOKUP(orders!C887,customers!$A$1:$A$1001,customers!$C$1:$C$1001,,0)=0,"No Email",_xlfn.XLOOKUP(orders!C887,customers!$A$1:$A$1001,customers!$C$1:$C$1001,,0))</f>
        <v>hpetroulisol@state.tx.us</v>
      </c>
      <c r="H887" s="2" t="str">
        <f>_xlfn.XLOOKUP(C887,customers!$A$1:$A$1001,customers!$G$1:$G$1001,,0)</f>
        <v>Ireland</v>
      </c>
      <c r="I887" t="str">
        <f>INDEX(products!$A$1:$G$49,MATCH(orders!$D887,products!$A$1:$A$49,0),MATCH(orders!I$1,products!$A$1:$G$1,0))</f>
        <v>Rob</v>
      </c>
      <c r="J887" t="str">
        <f t="shared" si="26"/>
        <v>Robusta</v>
      </c>
      <c r="K887" t="str">
        <f>INDEX(products!$A$1:$G$49,MATCH(orders!$D887,products!$A$1:$A$49,0),MATCH(orders!K$1,products!$A$1:$G$1,0))</f>
        <v>D</v>
      </c>
      <c r="L887" t="str">
        <f t="shared" si="27"/>
        <v>Dark</v>
      </c>
      <c r="M887" s="4">
        <f>INDEX(products!$A$1:$G$49,MATCH(orders!$D887,products!$A$1:$A$49,0),MATCH(orders!M$1,products!$A$1:$G$1,0))</f>
        <v>2.5</v>
      </c>
      <c r="N887" s="5">
        <f>INDEX(products!$A$1:$G$49,MATCH(orders!$D887,products!$A$1:$A$49,0),MATCH(orders!N$1,products!$A$1:$G$1,0))</f>
        <v>20.584999999999997</v>
      </c>
      <c r="O887" s="5">
        <f>N887*E887</f>
        <v>123.50999999999999</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IF(_xlfn.XLOOKUP(orders!C888,customers!$A$1:$A$1001,customers!$C$1:$C$1001,,0)=0,"No Email",_xlfn.XLOOKUP(orders!C888,customers!$A$1:$A$1001,customers!$C$1:$C$1001,,0))</f>
        <v>mschollom@taobao.com</v>
      </c>
      <c r="H888" s="2" t="str">
        <f>_xlfn.XLOOKUP(C888,customers!$A$1:$A$1001,customers!$G$1:$G$1001,,0)</f>
        <v>United States</v>
      </c>
      <c r="I888" t="str">
        <f>INDEX(products!$A$1:$G$49,MATCH(orders!$D888,products!$A$1:$A$49,0),MATCH(orders!I$1,products!$A$1:$G$1,0))</f>
        <v>Lib</v>
      </c>
      <c r="J888" t="str">
        <f t="shared" si="26"/>
        <v>Liberica</v>
      </c>
      <c r="K888" t="str">
        <f>INDEX(products!$A$1:$G$49,MATCH(orders!$D888,products!$A$1:$A$49,0),MATCH(orders!K$1,products!$A$1:$G$1,0))</f>
        <v>M</v>
      </c>
      <c r="L888" t="str">
        <f t="shared" si="27"/>
        <v>Medium</v>
      </c>
      <c r="M888" s="4">
        <f>INDEX(products!$A$1:$G$49,MATCH(orders!$D888,products!$A$1:$A$49,0),MATCH(orders!M$1,products!$A$1:$G$1,0))</f>
        <v>0.5</v>
      </c>
      <c r="N888" s="5">
        <f>INDEX(products!$A$1:$G$49,MATCH(orders!$D888,products!$A$1:$A$49,0),MATCH(orders!N$1,products!$A$1:$G$1,0))</f>
        <v>8.73</v>
      </c>
      <c r="O888" s="5">
        <f>N888*E888</f>
        <v>17.46</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IF(_xlfn.XLOOKUP(orders!C889,customers!$A$1:$A$1001,customers!$C$1:$C$1001,,0)=0,"No Email",_xlfn.XLOOKUP(orders!C889,customers!$A$1:$A$1001,customers!$C$1:$C$1001,,0))</f>
        <v>kfersonon@g.co</v>
      </c>
      <c r="H889" s="2" t="str">
        <f>_xlfn.XLOOKUP(C889,customers!$A$1:$A$1001,customers!$G$1:$G$1001,,0)</f>
        <v>United States</v>
      </c>
      <c r="I889" t="str">
        <f>INDEX(products!$A$1:$G$49,MATCH(orders!$D889,products!$A$1:$A$49,0),MATCH(orders!I$1,products!$A$1:$G$1,0))</f>
        <v>Exc</v>
      </c>
      <c r="J889" t="str">
        <f t="shared" si="26"/>
        <v>Excelsa</v>
      </c>
      <c r="K889" t="str">
        <f>INDEX(products!$A$1:$G$49,MATCH(orders!$D889,products!$A$1:$A$49,0),MATCH(orders!K$1,products!$A$1:$G$1,0))</f>
        <v>L</v>
      </c>
      <c r="L889" t="str">
        <f t="shared" si="27"/>
        <v>Light</v>
      </c>
      <c r="M889" s="4">
        <f>INDEX(products!$A$1:$G$49,MATCH(orders!$D889,products!$A$1:$A$49,0),MATCH(orders!M$1,products!$A$1:$G$1,0))</f>
        <v>0.2</v>
      </c>
      <c r="N889" s="5">
        <f>INDEX(products!$A$1:$G$49,MATCH(orders!$D889,products!$A$1:$A$49,0),MATCH(orders!N$1,products!$A$1:$G$1,0))</f>
        <v>4.4550000000000001</v>
      </c>
      <c r="O889" s="5">
        <f>N889*E889</f>
        <v>13.365</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IF(_xlfn.XLOOKUP(orders!C890,customers!$A$1:$A$1001,customers!$C$1:$C$1001,,0)=0,"No Email",_xlfn.XLOOKUP(orders!C890,customers!$A$1:$A$1001,customers!$C$1:$C$1001,,0))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 t="shared" si="26"/>
        <v>Arabica</v>
      </c>
      <c r="K890" t="str">
        <f>INDEX(products!$A$1:$G$49,MATCH(orders!$D890,products!$A$1:$A$49,0),MATCH(orders!K$1,products!$A$1:$G$1,0))</f>
        <v>L</v>
      </c>
      <c r="L890" t="str">
        <f t="shared" si="27"/>
        <v>Light</v>
      </c>
      <c r="M890" s="4">
        <f>INDEX(products!$A$1:$G$49,MATCH(orders!$D890,products!$A$1:$A$49,0),MATCH(orders!M$1,products!$A$1:$G$1,0))</f>
        <v>0.2</v>
      </c>
      <c r="N890" s="5">
        <f>INDEX(products!$A$1:$G$49,MATCH(orders!$D890,products!$A$1:$A$49,0),MATCH(orders!N$1,products!$A$1:$G$1,0))</f>
        <v>3.8849999999999998</v>
      </c>
      <c r="O890" s="5">
        <f>N890*E890</f>
        <v>7.77</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IF(_xlfn.XLOOKUP(orders!C891,customers!$A$1:$A$1001,customers!$C$1:$C$1001,,0)=0,"No Email",_xlfn.XLOOKUP(orders!C891,customers!$A$1:$A$1001,customers!$C$1:$C$1001,,0))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 t="shared" si="26"/>
        <v>Robusta</v>
      </c>
      <c r="K891" t="str">
        <f>INDEX(products!$A$1:$G$49,MATCH(orders!$D891,products!$A$1:$A$49,0),MATCH(orders!K$1,products!$A$1:$G$1,0))</f>
        <v>D</v>
      </c>
      <c r="L891" t="str">
        <f t="shared" si="27"/>
        <v>Dark</v>
      </c>
      <c r="M891" s="4">
        <f>INDEX(products!$A$1:$G$49,MATCH(orders!$D891,products!$A$1:$A$49,0),MATCH(orders!M$1,products!$A$1:$G$1,0))</f>
        <v>0.2</v>
      </c>
      <c r="N891" s="5">
        <f>INDEX(products!$A$1:$G$49,MATCH(orders!$D891,products!$A$1:$A$49,0),MATCH(orders!N$1,products!$A$1:$G$1,0))</f>
        <v>2.6849999999999996</v>
      </c>
      <c r="O891" s="5">
        <f>N891*E891</f>
        <v>2.6849999999999996</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IF(_xlfn.XLOOKUP(orders!C892,customers!$A$1:$A$1001,customers!$C$1:$C$1001,,0)=0,"No Email",_xlfn.XLOOKUP(orders!C892,customers!$A$1:$A$1001,customers!$C$1:$C$1001,,0))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 t="shared" si="26"/>
        <v>Robusta</v>
      </c>
      <c r="K892" t="str">
        <f>INDEX(products!$A$1:$G$49,MATCH(orders!$D892,products!$A$1:$A$49,0),MATCH(orders!K$1,products!$A$1:$G$1,0))</f>
        <v>D</v>
      </c>
      <c r="L892" t="str">
        <f t="shared" si="27"/>
        <v>Dark</v>
      </c>
      <c r="M892" s="4">
        <f>INDEX(products!$A$1:$G$49,MATCH(orders!$D892,products!$A$1:$A$49,0),MATCH(orders!M$1,products!$A$1:$G$1,0))</f>
        <v>2.5</v>
      </c>
      <c r="N892" s="5">
        <f>INDEX(products!$A$1:$G$49,MATCH(orders!$D892,products!$A$1:$A$49,0),MATCH(orders!N$1,products!$A$1:$G$1,0))</f>
        <v>20.584999999999997</v>
      </c>
      <c r="O892" s="5">
        <f>N892*E892</f>
        <v>20.584999999999997</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IF(_xlfn.XLOOKUP(orders!C893,customers!$A$1:$A$1001,customers!$C$1:$C$1001,,0)=0,"No Email",_xlfn.XLOOKUP(orders!C893,customers!$A$1:$A$1001,customers!$C$1:$C$1001,,0))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 t="shared" si="26"/>
        <v>Arabica</v>
      </c>
      <c r="K893" t="str">
        <f>INDEX(products!$A$1:$G$49,MATCH(orders!$D893,products!$A$1:$A$49,0),MATCH(orders!K$1,products!$A$1:$G$1,0))</f>
        <v>D</v>
      </c>
      <c r="L893" t="str">
        <f t="shared" si="27"/>
        <v>Dark</v>
      </c>
      <c r="M893" s="4">
        <f>INDEX(products!$A$1:$G$49,MATCH(orders!$D893,products!$A$1:$A$49,0),MATCH(orders!M$1,products!$A$1:$G$1,0))</f>
        <v>2.5</v>
      </c>
      <c r="N893" s="5">
        <f>INDEX(products!$A$1:$G$49,MATCH(orders!$D893,products!$A$1:$A$49,0),MATCH(orders!N$1,products!$A$1:$G$1,0))</f>
        <v>22.884999999999998</v>
      </c>
      <c r="O893" s="5">
        <f>N893*E893</f>
        <v>114.42499999999998</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IF(_xlfn.XLOOKUP(orders!C894,customers!$A$1:$A$1001,customers!$C$1:$C$1001,,0)=0,"No Email",_xlfn.XLOOKUP(orders!C894,customers!$A$1:$A$1001,customers!$C$1:$C$1001,,0))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 t="shared" si="26"/>
        <v>Excelsa</v>
      </c>
      <c r="K894" t="str">
        <f>INDEX(products!$A$1:$G$49,MATCH(orders!$D894,products!$A$1:$A$49,0),MATCH(orders!K$1,products!$A$1:$G$1,0))</f>
        <v>M</v>
      </c>
      <c r="L894" t="str">
        <f t="shared" si="27"/>
        <v>Medium</v>
      </c>
      <c r="M894" s="4">
        <f>INDEX(products!$A$1:$G$49,MATCH(orders!$D894,products!$A$1:$A$49,0),MATCH(orders!M$1,products!$A$1:$G$1,0))</f>
        <v>0.2</v>
      </c>
      <c r="N894" s="5">
        <f>INDEX(products!$A$1:$G$49,MATCH(orders!$D894,products!$A$1:$A$49,0),MATCH(orders!N$1,products!$A$1:$G$1,0))</f>
        <v>4.125</v>
      </c>
      <c r="O894" s="5">
        <f>N894*E894</f>
        <v>20.625</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IF(_xlfn.XLOOKUP(orders!C895,customers!$A$1:$A$1001,customers!$C$1:$C$1001,,0)=0,"No Email",_xlfn.XLOOKUP(orders!C895,customers!$A$1:$A$1001,customers!$C$1:$C$1001,,0))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 t="shared" si="26"/>
        <v>Liberica</v>
      </c>
      <c r="K895" t="str">
        <f>INDEX(products!$A$1:$G$49,MATCH(orders!$D895,products!$A$1:$A$49,0),MATCH(orders!K$1,products!$A$1:$G$1,0))</f>
        <v>L</v>
      </c>
      <c r="L895" t="str">
        <f t="shared" si="27"/>
        <v>Light</v>
      </c>
      <c r="M895" s="4">
        <f>INDEX(products!$A$1:$G$49,MATCH(orders!$D895,products!$A$1:$A$49,0),MATCH(orders!M$1,products!$A$1:$G$1,0))</f>
        <v>0.5</v>
      </c>
      <c r="N895" s="5">
        <f>INDEX(products!$A$1:$G$49,MATCH(orders!$D895,products!$A$1:$A$49,0),MATCH(orders!N$1,products!$A$1:$G$1,0))</f>
        <v>9.51</v>
      </c>
      <c r="O895" s="5">
        <f>N895*E895</f>
        <v>57.06</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IF(_xlfn.XLOOKUP(orders!C896,customers!$A$1:$A$1001,customers!$C$1:$C$1001,,0)=0,"No Email",_xlfn.XLOOKUP(orders!C896,customers!$A$1:$A$1001,customers!$C$1:$C$1001,,0))</f>
        <v>No Email</v>
      </c>
      <c r="H896" s="2" t="str">
        <f>_xlfn.XLOOKUP(C896,customers!$A$1:$A$1001,customers!$G$1:$G$1001,,0)</f>
        <v>Ireland</v>
      </c>
      <c r="I896" t="str">
        <f>INDEX(products!$A$1:$G$49,MATCH(orders!$D896,products!$A$1:$A$49,0),MATCH(orders!I$1,products!$A$1:$G$1,0))</f>
        <v>Rob</v>
      </c>
      <c r="J896" t="str">
        <f t="shared" si="26"/>
        <v>Robusta</v>
      </c>
      <c r="K896" t="str">
        <f>INDEX(products!$A$1:$G$49,MATCH(orders!$D896,products!$A$1:$A$49,0),MATCH(orders!K$1,products!$A$1:$G$1,0))</f>
        <v>D</v>
      </c>
      <c r="L896" t="str">
        <f t="shared" si="27"/>
        <v>Dark</v>
      </c>
      <c r="M896" s="4">
        <f>INDEX(products!$A$1:$G$49,MATCH(orders!$D896,products!$A$1:$A$49,0),MATCH(orders!M$1,products!$A$1:$G$1,0))</f>
        <v>2.5</v>
      </c>
      <c r="N896" s="5">
        <f>INDEX(products!$A$1:$G$49,MATCH(orders!$D896,products!$A$1:$A$49,0),MATCH(orders!N$1,products!$A$1:$G$1,0))</f>
        <v>20.584999999999997</v>
      </c>
      <c r="O896" s="5">
        <f>N896*E896</f>
        <v>82.339999999999989</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IF(_xlfn.XLOOKUP(orders!C897,customers!$A$1:$A$1001,customers!$C$1:$C$1001,,0)=0,"No Email",_xlfn.XLOOKUP(orders!C897,customers!$A$1:$A$1001,customers!$C$1:$C$1001,,0))</f>
        <v>No Email</v>
      </c>
      <c r="H897" s="2" t="str">
        <f>_xlfn.XLOOKUP(C897,customers!$A$1:$A$1001,customers!$G$1:$G$1001,,0)</f>
        <v>United States</v>
      </c>
      <c r="I897" t="str">
        <f>INDEX(products!$A$1:$G$49,MATCH(orders!$D897,products!$A$1:$A$49,0),MATCH(orders!I$1,products!$A$1:$G$1,0))</f>
        <v>Exc</v>
      </c>
      <c r="J897" t="str">
        <f t="shared" si="26"/>
        <v>Excelsa</v>
      </c>
      <c r="K897" t="str">
        <f>INDEX(products!$A$1:$G$49,MATCH(orders!$D897,products!$A$1:$A$49,0),MATCH(orders!K$1,products!$A$1:$G$1,0))</f>
        <v>M</v>
      </c>
      <c r="L897" t="str">
        <f t="shared" si="27"/>
        <v>Medium</v>
      </c>
      <c r="M897" s="4">
        <f>INDEX(products!$A$1:$G$49,MATCH(orders!$D897,products!$A$1:$A$49,0),MATCH(orders!M$1,products!$A$1:$G$1,0))</f>
        <v>2.5</v>
      </c>
      <c r="N897" s="5">
        <f>INDEX(products!$A$1:$G$49,MATCH(orders!$D897,products!$A$1:$A$49,0),MATCH(orders!N$1,products!$A$1:$G$1,0))</f>
        <v>31.624999999999996</v>
      </c>
      <c r="O897" s="5">
        <f>N897*E897</f>
        <v>158.12499999999997</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IF(_xlfn.XLOOKUP(orders!C898,customers!$A$1:$A$1001,customers!$C$1:$C$1001,,0)=0,"No Email",_xlfn.XLOOKUP(orders!C898,customers!$A$1:$A$1001,customers!$C$1:$C$1001,,0))</f>
        <v>bcargenow@geocities.jp</v>
      </c>
      <c r="H898" s="2" t="str">
        <f>_xlfn.XLOOKUP(C898,customers!$A$1:$A$1001,customers!$G$1:$G$1001,,0)</f>
        <v>United States</v>
      </c>
      <c r="I898" t="str">
        <f>INDEX(products!$A$1:$G$49,MATCH(orders!$D898,products!$A$1:$A$49,0),MATCH(orders!I$1,products!$A$1:$G$1,0))</f>
        <v>Rob</v>
      </c>
      <c r="J898" t="str">
        <f t="shared" si="26"/>
        <v>Robusta</v>
      </c>
      <c r="K898" t="str">
        <f>INDEX(products!$A$1:$G$49,MATCH(orders!$D898,products!$A$1:$A$49,0),MATCH(orders!K$1,products!$A$1:$G$1,0))</f>
        <v>D</v>
      </c>
      <c r="L898" t="str">
        <f t="shared" si="27"/>
        <v>Dark</v>
      </c>
      <c r="M898" s="4">
        <f>INDEX(products!$A$1:$G$49,MATCH(orders!$D898,products!$A$1:$A$49,0),MATCH(orders!M$1,products!$A$1:$G$1,0))</f>
        <v>0.5</v>
      </c>
      <c r="N898" s="5">
        <f>INDEX(products!$A$1:$G$49,MATCH(orders!$D898,products!$A$1:$A$49,0),MATCH(orders!N$1,products!$A$1:$G$1,0))</f>
        <v>5.3699999999999992</v>
      </c>
      <c r="O898" s="5">
        <f>N898*E898</f>
        <v>32.22</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IF(_xlfn.XLOOKUP(orders!C899,customers!$A$1:$A$1001,customers!$C$1:$C$1001,,0)=0,"No Email",_xlfn.XLOOKUP(orders!C899,customers!$A$1:$A$1001,customers!$C$1:$C$1001,,0))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 t="shared" ref="J899:J962" si="28">IF(I899="Rob","Robusta",IF(I899="Exc","Excelsa",IF(I899="Ara","Arabica",IF(I899="Lib","Liberica",""))))</f>
        <v>Excelsa</v>
      </c>
      <c r="K899" t="str">
        <f>INDEX(products!$A$1:$G$49,MATCH(orders!$D899,products!$A$1:$A$49,0),MATCH(orders!K$1,products!$A$1:$G$1,0))</f>
        <v>D</v>
      </c>
      <c r="L899" t="str">
        <f t="shared" ref="L899:L962" si="29">IF(K899="L","Light",IF(K899="M","Medium",IF(K899="D","Dark","")))</f>
        <v>Dark</v>
      </c>
      <c r="M899" s="4">
        <f>INDEX(products!$A$1:$G$49,MATCH(orders!$D899,products!$A$1:$A$49,0),MATCH(orders!M$1,products!$A$1:$G$1,0))</f>
        <v>1</v>
      </c>
      <c r="N899" s="5">
        <f>INDEX(products!$A$1:$G$49,MATCH(orders!$D899,products!$A$1:$A$49,0),MATCH(orders!N$1,products!$A$1:$G$1,0))</f>
        <v>12.15</v>
      </c>
      <c r="O899" s="5">
        <f>N899*E899</f>
        <v>24.3</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IF(_xlfn.XLOOKUP(orders!C900,customers!$A$1:$A$1001,customers!$C$1:$C$1001,,0)=0,"No Email",_xlfn.XLOOKUP(orders!C900,customers!$A$1:$A$1001,customers!$C$1:$C$1001,,0))</f>
        <v>No Email</v>
      </c>
      <c r="H900" s="2" t="str">
        <f>_xlfn.XLOOKUP(C900,customers!$A$1:$A$1001,customers!$G$1:$G$1001,,0)</f>
        <v>United States</v>
      </c>
      <c r="I900" t="str">
        <f>INDEX(products!$A$1:$G$49,MATCH(orders!$D900,products!$A$1:$A$49,0),MATCH(orders!I$1,products!$A$1:$G$1,0))</f>
        <v>Rob</v>
      </c>
      <c r="J900" t="str">
        <f t="shared" si="28"/>
        <v>Robusta</v>
      </c>
      <c r="K900" t="str">
        <f>INDEX(products!$A$1:$G$49,MATCH(orders!$D900,products!$A$1:$A$49,0),MATCH(orders!K$1,products!$A$1:$G$1,0))</f>
        <v>L</v>
      </c>
      <c r="L900" t="str">
        <f t="shared" si="29"/>
        <v>Light</v>
      </c>
      <c r="M900" s="4">
        <f>INDEX(products!$A$1:$G$49,MATCH(orders!$D900,products!$A$1:$A$49,0),MATCH(orders!M$1,products!$A$1:$G$1,0))</f>
        <v>0.5</v>
      </c>
      <c r="N900" s="5">
        <f>INDEX(products!$A$1:$G$49,MATCH(orders!$D900,products!$A$1:$A$49,0),MATCH(orders!N$1,products!$A$1:$G$1,0))</f>
        <v>7.169999999999999</v>
      </c>
      <c r="O900" s="5">
        <f>N900*E900</f>
        <v>35.849999999999994</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IF(_xlfn.XLOOKUP(orders!C901,customers!$A$1:$A$1001,customers!$C$1:$C$1001,,0)=0,"No Email",_xlfn.XLOOKUP(orders!C901,customers!$A$1:$A$1001,customers!$C$1:$C$1001,,0))</f>
        <v>No Email</v>
      </c>
      <c r="H901" s="2" t="str">
        <f>_xlfn.XLOOKUP(C901,customers!$A$1:$A$1001,customers!$G$1:$G$1001,,0)</f>
        <v>United States</v>
      </c>
      <c r="I901" t="str">
        <f>INDEX(products!$A$1:$G$49,MATCH(orders!$D901,products!$A$1:$A$49,0),MATCH(orders!I$1,products!$A$1:$G$1,0))</f>
        <v>Lib</v>
      </c>
      <c r="J901" t="str">
        <f t="shared" si="28"/>
        <v>Liberica</v>
      </c>
      <c r="K901" t="str">
        <f>INDEX(products!$A$1:$G$49,MATCH(orders!$D901,products!$A$1:$A$49,0),MATCH(orders!K$1,products!$A$1:$G$1,0))</f>
        <v>M</v>
      </c>
      <c r="L901" t="str">
        <f t="shared" si="29"/>
        <v>Medium</v>
      </c>
      <c r="M901" s="4">
        <f>INDEX(products!$A$1:$G$49,MATCH(orders!$D901,products!$A$1:$A$49,0),MATCH(orders!M$1,products!$A$1:$G$1,0))</f>
        <v>1</v>
      </c>
      <c r="N901" s="5">
        <f>INDEX(products!$A$1:$G$49,MATCH(orders!$D901,products!$A$1:$A$49,0),MATCH(orders!N$1,products!$A$1:$G$1,0))</f>
        <v>14.55</v>
      </c>
      <c r="O901" s="5">
        <f>N901*E901</f>
        <v>72.75</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IF(_xlfn.XLOOKUP(orders!C902,customers!$A$1:$A$1001,customers!$C$1:$C$1001,,0)=0,"No Email",_xlfn.XLOOKUP(orders!C902,customers!$A$1:$A$1001,customers!$C$1:$C$1001,,0))</f>
        <v>No Email</v>
      </c>
      <c r="H902" s="2" t="str">
        <f>_xlfn.XLOOKUP(C902,customers!$A$1:$A$1001,customers!$G$1:$G$1001,,0)</f>
        <v>Ireland</v>
      </c>
      <c r="I902" t="str">
        <f>INDEX(products!$A$1:$G$49,MATCH(orders!$D902,products!$A$1:$A$49,0),MATCH(orders!I$1,products!$A$1:$G$1,0))</f>
        <v>Lib</v>
      </c>
      <c r="J902" t="str">
        <f t="shared" si="28"/>
        <v>Liberica</v>
      </c>
      <c r="K902" t="str">
        <f>INDEX(products!$A$1:$G$49,MATCH(orders!$D902,products!$A$1:$A$49,0),MATCH(orders!K$1,products!$A$1:$G$1,0))</f>
        <v>L</v>
      </c>
      <c r="L902" t="str">
        <f t="shared" si="29"/>
        <v>Light</v>
      </c>
      <c r="M902" s="4">
        <f>INDEX(products!$A$1:$G$49,MATCH(orders!$D902,products!$A$1:$A$49,0),MATCH(orders!M$1,products!$A$1:$G$1,0))</f>
        <v>1</v>
      </c>
      <c r="N902" s="5">
        <f>INDEX(products!$A$1:$G$49,MATCH(orders!$D902,products!$A$1:$A$49,0),MATCH(orders!N$1,products!$A$1:$G$1,0))</f>
        <v>15.85</v>
      </c>
      <c r="O902" s="5">
        <f>N902*E902</f>
        <v>47.55</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IF(_xlfn.XLOOKUP(orders!C903,customers!$A$1:$A$1001,customers!$C$1:$C$1001,,0)=0,"No Email",_xlfn.XLOOKUP(orders!C903,customers!$A$1:$A$1001,customers!$C$1:$C$1001,,0))</f>
        <v>djevonp1@ibm.com</v>
      </c>
      <c r="H903" s="2" t="str">
        <f>_xlfn.XLOOKUP(C903,customers!$A$1:$A$1001,customers!$G$1:$G$1001,,0)</f>
        <v>United States</v>
      </c>
      <c r="I903" t="str">
        <f>INDEX(products!$A$1:$G$49,MATCH(orders!$D903,products!$A$1:$A$49,0),MATCH(orders!I$1,products!$A$1:$G$1,0))</f>
        <v>Rob</v>
      </c>
      <c r="J903" t="str">
        <f t="shared" si="28"/>
        <v>Robusta</v>
      </c>
      <c r="K903" t="str">
        <f>INDEX(products!$A$1:$G$49,MATCH(orders!$D903,products!$A$1:$A$49,0),MATCH(orders!K$1,products!$A$1:$G$1,0))</f>
        <v>L</v>
      </c>
      <c r="L903" t="str">
        <f t="shared" si="29"/>
        <v>Light</v>
      </c>
      <c r="M903" s="4">
        <f>INDEX(products!$A$1:$G$49,MATCH(orders!$D903,products!$A$1:$A$49,0),MATCH(orders!M$1,products!$A$1:$G$1,0))</f>
        <v>0.2</v>
      </c>
      <c r="N903" s="5">
        <f>INDEX(products!$A$1:$G$49,MATCH(orders!$D903,products!$A$1:$A$49,0),MATCH(orders!N$1,products!$A$1:$G$1,0))</f>
        <v>3.5849999999999995</v>
      </c>
      <c r="O903" s="5">
        <f>N903*E903</f>
        <v>3.5849999999999995</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IF(_xlfn.XLOOKUP(orders!C904,customers!$A$1:$A$1001,customers!$C$1:$C$1001,,0)=0,"No Email",_xlfn.XLOOKUP(orders!C904,customers!$A$1:$A$1001,customers!$C$1:$C$1001,,0))</f>
        <v>hrannerp2@omniture.com</v>
      </c>
      <c r="H904" s="2" t="str">
        <f>_xlfn.XLOOKUP(C904,customers!$A$1:$A$1001,customers!$G$1:$G$1001,,0)</f>
        <v>United States</v>
      </c>
      <c r="I904" t="str">
        <f>INDEX(products!$A$1:$G$49,MATCH(orders!$D904,products!$A$1:$A$49,0),MATCH(orders!I$1,products!$A$1:$G$1,0))</f>
        <v>Exc</v>
      </c>
      <c r="J904" t="str">
        <f t="shared" si="28"/>
        <v>Excelsa</v>
      </c>
      <c r="K904" t="str">
        <f>INDEX(products!$A$1:$G$49,MATCH(orders!$D904,products!$A$1:$A$49,0),MATCH(orders!K$1,products!$A$1:$G$1,0))</f>
        <v>M</v>
      </c>
      <c r="L904" t="str">
        <f t="shared" si="29"/>
        <v>Medium</v>
      </c>
      <c r="M904" s="4">
        <f>INDEX(products!$A$1:$G$49,MATCH(orders!$D904,products!$A$1:$A$49,0),MATCH(orders!M$1,products!$A$1:$G$1,0))</f>
        <v>2.5</v>
      </c>
      <c r="N904" s="5">
        <f>INDEX(products!$A$1:$G$49,MATCH(orders!$D904,products!$A$1:$A$49,0),MATCH(orders!N$1,products!$A$1:$G$1,0))</f>
        <v>31.624999999999996</v>
      </c>
      <c r="O904" s="5">
        <f>N904*E904</f>
        <v>158.12499999999997</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IF(_xlfn.XLOOKUP(orders!C905,customers!$A$1:$A$1001,customers!$C$1:$C$1001,,0)=0,"No Email",_xlfn.XLOOKUP(orders!C905,customers!$A$1:$A$1001,customers!$C$1:$C$1001,,0))</f>
        <v>bimriep3@addtoany.com</v>
      </c>
      <c r="H905" s="2" t="str">
        <f>_xlfn.XLOOKUP(C905,customers!$A$1:$A$1001,customers!$G$1:$G$1001,,0)</f>
        <v>United States</v>
      </c>
      <c r="I905" t="str">
        <f>INDEX(products!$A$1:$G$49,MATCH(orders!$D905,products!$A$1:$A$49,0),MATCH(orders!I$1,products!$A$1:$G$1,0))</f>
        <v>Lib</v>
      </c>
      <c r="J905" t="str">
        <f t="shared" si="28"/>
        <v>Liberica</v>
      </c>
      <c r="K905" t="str">
        <f>INDEX(products!$A$1:$G$49,MATCH(orders!$D905,products!$A$1:$A$49,0),MATCH(orders!K$1,products!$A$1:$G$1,0))</f>
        <v>M</v>
      </c>
      <c r="L905" t="str">
        <f t="shared" si="29"/>
        <v>Medium</v>
      </c>
      <c r="M905" s="4">
        <f>INDEX(products!$A$1:$G$49,MATCH(orders!$D905,products!$A$1:$A$49,0),MATCH(orders!M$1,products!$A$1:$G$1,0))</f>
        <v>0.5</v>
      </c>
      <c r="N905" s="5">
        <f>INDEX(products!$A$1:$G$49,MATCH(orders!$D905,products!$A$1:$A$49,0),MATCH(orders!N$1,products!$A$1:$G$1,0))</f>
        <v>8.73</v>
      </c>
      <c r="O905" s="5">
        <f>N905*E905</f>
        <v>17.46</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IF(_xlfn.XLOOKUP(orders!C906,customers!$A$1:$A$1001,customers!$C$1:$C$1001,,0)=0,"No Email",_xlfn.XLOOKUP(orders!C906,customers!$A$1:$A$1001,customers!$C$1:$C$1001,,0))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 t="shared" si="28"/>
        <v>Arabica</v>
      </c>
      <c r="K906" t="str">
        <f>INDEX(products!$A$1:$G$49,MATCH(orders!$D906,products!$A$1:$A$49,0),MATCH(orders!K$1,products!$A$1:$G$1,0))</f>
        <v>L</v>
      </c>
      <c r="L906" t="str">
        <f t="shared" si="29"/>
        <v>Light</v>
      </c>
      <c r="M906" s="4">
        <f>INDEX(products!$A$1:$G$49,MATCH(orders!$D906,products!$A$1:$A$49,0),MATCH(orders!M$1,products!$A$1:$G$1,0))</f>
        <v>2.5</v>
      </c>
      <c r="N906" s="5">
        <f>INDEX(products!$A$1:$G$49,MATCH(orders!$D906,products!$A$1:$A$49,0),MATCH(orders!N$1,products!$A$1:$G$1,0))</f>
        <v>29.784999999999997</v>
      </c>
      <c r="O906" s="5">
        <f>N906*E906</f>
        <v>148.92499999999998</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IF(_xlfn.XLOOKUP(orders!C907,customers!$A$1:$A$1001,customers!$C$1:$C$1001,,0)=0,"No Email",_xlfn.XLOOKUP(orders!C907,customers!$A$1:$A$1001,customers!$C$1:$C$1001,,0))</f>
        <v>No Email</v>
      </c>
      <c r="H907" s="2" t="str">
        <f>_xlfn.XLOOKUP(C907,customers!$A$1:$A$1001,customers!$G$1:$G$1001,,0)</f>
        <v>United States</v>
      </c>
      <c r="I907" t="str">
        <f>INDEX(products!$A$1:$G$49,MATCH(orders!$D907,products!$A$1:$A$49,0),MATCH(orders!I$1,products!$A$1:$G$1,0))</f>
        <v>Ara</v>
      </c>
      <c r="J907" t="str">
        <f t="shared" si="28"/>
        <v>Arabica</v>
      </c>
      <c r="K907" t="str">
        <f>INDEX(products!$A$1:$G$49,MATCH(orders!$D907,products!$A$1:$A$49,0),MATCH(orders!K$1,products!$A$1:$G$1,0))</f>
        <v>M</v>
      </c>
      <c r="L907" t="str">
        <f t="shared" si="29"/>
        <v>Medium</v>
      </c>
      <c r="M907" s="4">
        <f>INDEX(products!$A$1:$G$49,MATCH(orders!$D907,products!$A$1:$A$49,0),MATCH(orders!M$1,products!$A$1:$G$1,0))</f>
        <v>0.5</v>
      </c>
      <c r="N907" s="5">
        <f>INDEX(products!$A$1:$G$49,MATCH(orders!$D907,products!$A$1:$A$49,0),MATCH(orders!N$1,products!$A$1:$G$1,0))</f>
        <v>6.75</v>
      </c>
      <c r="O907" s="5">
        <f>N907*E907</f>
        <v>40.5</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IF(_xlfn.XLOOKUP(orders!C908,customers!$A$1:$A$1001,customers!$C$1:$C$1001,,0)=0,"No Email",_xlfn.XLOOKUP(orders!C908,customers!$A$1:$A$1001,customers!$C$1:$C$1001,,0))</f>
        <v>lledgleyp6@de.vu</v>
      </c>
      <c r="H908" s="2" t="str">
        <f>_xlfn.XLOOKUP(C908,customers!$A$1:$A$1001,customers!$G$1:$G$1001,,0)</f>
        <v>United States</v>
      </c>
      <c r="I908" t="str">
        <f>INDEX(products!$A$1:$G$49,MATCH(orders!$D908,products!$A$1:$A$49,0),MATCH(orders!I$1,products!$A$1:$G$1,0))</f>
        <v>Ara</v>
      </c>
      <c r="J908" t="str">
        <f t="shared" si="28"/>
        <v>Arabica</v>
      </c>
      <c r="K908" t="str">
        <f>INDEX(products!$A$1:$G$49,MATCH(orders!$D908,products!$A$1:$A$49,0),MATCH(orders!K$1,products!$A$1:$G$1,0))</f>
        <v>M</v>
      </c>
      <c r="L908" t="str">
        <f t="shared" si="29"/>
        <v>Medium</v>
      </c>
      <c r="M908" s="4">
        <f>INDEX(products!$A$1:$G$49,MATCH(orders!$D908,products!$A$1:$A$49,0),MATCH(orders!M$1,products!$A$1:$G$1,0))</f>
        <v>0.5</v>
      </c>
      <c r="N908" s="5">
        <f>INDEX(products!$A$1:$G$49,MATCH(orders!$D908,products!$A$1:$A$49,0),MATCH(orders!N$1,products!$A$1:$G$1,0))</f>
        <v>6.75</v>
      </c>
      <c r="O908" s="5">
        <f>N908*E908</f>
        <v>27</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IF(_xlfn.XLOOKUP(orders!C909,customers!$A$1:$A$1001,customers!$C$1:$C$1001,,0)=0,"No Email",_xlfn.XLOOKUP(orders!C909,customers!$A$1:$A$1001,customers!$C$1:$C$1001,,0))</f>
        <v>tmenaryp7@phoca.cz</v>
      </c>
      <c r="H909" s="2" t="str">
        <f>_xlfn.XLOOKUP(C909,customers!$A$1:$A$1001,customers!$G$1:$G$1001,,0)</f>
        <v>United States</v>
      </c>
      <c r="I909" t="str">
        <f>INDEX(products!$A$1:$G$49,MATCH(orders!$D909,products!$A$1:$A$49,0),MATCH(orders!I$1,products!$A$1:$G$1,0))</f>
        <v>Lib</v>
      </c>
      <c r="J909" t="str">
        <f t="shared" si="28"/>
        <v>Liberica</v>
      </c>
      <c r="K909" t="str">
        <f>INDEX(products!$A$1:$G$49,MATCH(orders!$D909,products!$A$1:$A$49,0),MATCH(orders!K$1,products!$A$1:$G$1,0))</f>
        <v>D</v>
      </c>
      <c r="L909" t="str">
        <f t="shared" si="29"/>
        <v>Dark</v>
      </c>
      <c r="M909" s="4">
        <f>INDEX(products!$A$1:$G$49,MATCH(orders!$D909,products!$A$1:$A$49,0),MATCH(orders!M$1,products!$A$1:$G$1,0))</f>
        <v>1</v>
      </c>
      <c r="N909" s="5">
        <f>INDEX(products!$A$1:$G$49,MATCH(orders!$D909,products!$A$1:$A$49,0),MATCH(orders!N$1,products!$A$1:$G$1,0))</f>
        <v>12.95</v>
      </c>
      <c r="O909" s="5">
        <f>N909*E909</f>
        <v>38.849999999999994</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IF(_xlfn.XLOOKUP(orders!C910,customers!$A$1:$A$1001,customers!$C$1:$C$1001,,0)=0,"No Email",_xlfn.XLOOKUP(orders!C910,customers!$A$1:$A$1001,customers!$C$1:$C$1001,,0))</f>
        <v>gciccottip8@so-net.ne.jp</v>
      </c>
      <c r="H910" s="2" t="str">
        <f>_xlfn.XLOOKUP(C910,customers!$A$1:$A$1001,customers!$G$1:$G$1001,,0)</f>
        <v>United States</v>
      </c>
      <c r="I910" t="str">
        <f>INDEX(products!$A$1:$G$49,MATCH(orders!$D910,products!$A$1:$A$49,0),MATCH(orders!I$1,products!$A$1:$G$1,0))</f>
        <v>Rob</v>
      </c>
      <c r="J910" t="str">
        <f t="shared" si="28"/>
        <v>Robusta</v>
      </c>
      <c r="K910" t="str">
        <f>INDEX(products!$A$1:$G$49,MATCH(orders!$D910,products!$A$1:$A$49,0),MATCH(orders!K$1,products!$A$1:$G$1,0))</f>
        <v>L</v>
      </c>
      <c r="L910" t="str">
        <f t="shared" si="29"/>
        <v>Light</v>
      </c>
      <c r="M910" s="4">
        <f>INDEX(products!$A$1:$G$49,MATCH(orders!$D910,products!$A$1:$A$49,0),MATCH(orders!M$1,products!$A$1:$G$1,0))</f>
        <v>1</v>
      </c>
      <c r="N910" s="5">
        <f>INDEX(products!$A$1:$G$49,MATCH(orders!$D910,products!$A$1:$A$49,0),MATCH(orders!N$1,products!$A$1:$G$1,0))</f>
        <v>11.95</v>
      </c>
      <c r="O910" s="5">
        <f>N910*E910</f>
        <v>59.75</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IF(_xlfn.XLOOKUP(orders!C911,customers!$A$1:$A$1001,customers!$C$1:$C$1001,,0)=0,"No Email",_xlfn.XLOOKUP(orders!C911,customers!$A$1:$A$1001,customers!$C$1:$C$1001,,0))</f>
        <v>No Email</v>
      </c>
      <c r="H911" s="2" t="str">
        <f>_xlfn.XLOOKUP(C911,customers!$A$1:$A$1001,customers!$G$1:$G$1001,,0)</f>
        <v>United States</v>
      </c>
      <c r="I911" t="str">
        <f>INDEX(products!$A$1:$G$49,MATCH(orders!$D911,products!$A$1:$A$49,0),MATCH(orders!I$1,products!$A$1:$G$1,0))</f>
        <v>Rob</v>
      </c>
      <c r="J911" t="str">
        <f t="shared" si="28"/>
        <v>Robusta</v>
      </c>
      <c r="K911" t="str">
        <f>INDEX(products!$A$1:$G$49,MATCH(orders!$D911,products!$A$1:$A$49,0),MATCH(orders!K$1,products!$A$1:$G$1,0))</f>
        <v>L</v>
      </c>
      <c r="L911" t="str">
        <f t="shared" si="29"/>
        <v>Light</v>
      </c>
      <c r="M911" s="4">
        <f>INDEX(products!$A$1:$G$49,MATCH(orders!$D911,products!$A$1:$A$49,0),MATCH(orders!M$1,products!$A$1:$G$1,0))</f>
        <v>0.2</v>
      </c>
      <c r="N911" s="5">
        <f>INDEX(products!$A$1:$G$49,MATCH(orders!$D911,products!$A$1:$A$49,0),MATCH(orders!N$1,products!$A$1:$G$1,0))</f>
        <v>3.5849999999999995</v>
      </c>
      <c r="O911" s="5">
        <f>N911*E911</f>
        <v>10.754999999999999</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IF(_xlfn.XLOOKUP(orders!C912,customers!$A$1:$A$1001,customers!$C$1:$C$1001,,0)=0,"No Email",_xlfn.XLOOKUP(orders!C912,customers!$A$1:$A$1001,customers!$C$1:$C$1001,,0))</f>
        <v>wjallinpa@pcworld.com</v>
      </c>
      <c r="H912" s="2" t="str">
        <f>_xlfn.XLOOKUP(C912,customers!$A$1:$A$1001,customers!$G$1:$G$1001,,0)</f>
        <v>United States</v>
      </c>
      <c r="I912" t="str">
        <f>INDEX(products!$A$1:$G$49,MATCH(orders!$D912,products!$A$1:$A$49,0),MATCH(orders!I$1,products!$A$1:$G$1,0))</f>
        <v>Ara</v>
      </c>
      <c r="J912" t="str">
        <f t="shared" si="28"/>
        <v>Arabica</v>
      </c>
      <c r="K912" t="str">
        <f>INDEX(products!$A$1:$G$49,MATCH(orders!$D912,products!$A$1:$A$49,0),MATCH(orders!K$1,products!$A$1:$G$1,0))</f>
        <v>D</v>
      </c>
      <c r="L912" t="str">
        <f t="shared" si="29"/>
        <v>Dark</v>
      </c>
      <c r="M912" s="4">
        <f>INDEX(products!$A$1:$G$49,MATCH(orders!$D912,products!$A$1:$A$49,0),MATCH(orders!M$1,products!$A$1:$G$1,0))</f>
        <v>2.5</v>
      </c>
      <c r="N912" s="5">
        <f>INDEX(products!$A$1:$G$49,MATCH(orders!$D912,products!$A$1:$A$49,0),MATCH(orders!N$1,products!$A$1:$G$1,0))</f>
        <v>22.884999999999998</v>
      </c>
      <c r="O912" s="5">
        <f>N912*E912</f>
        <v>91.539999999999992</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IF(_xlfn.XLOOKUP(orders!C913,customers!$A$1:$A$1001,customers!$C$1:$C$1001,,0)=0,"No Email",_xlfn.XLOOKUP(orders!C913,customers!$A$1:$A$1001,customers!$C$1:$C$1001,,0))</f>
        <v>mbogeypb@thetimes.co.uk</v>
      </c>
      <c r="H913" s="2" t="str">
        <f>_xlfn.XLOOKUP(C913,customers!$A$1:$A$1001,customers!$G$1:$G$1001,,0)</f>
        <v>United States</v>
      </c>
      <c r="I913" t="str">
        <f>INDEX(products!$A$1:$G$49,MATCH(orders!$D913,products!$A$1:$A$49,0),MATCH(orders!I$1,products!$A$1:$G$1,0))</f>
        <v>Ara</v>
      </c>
      <c r="J913" t="str">
        <f t="shared" si="28"/>
        <v>Arabica</v>
      </c>
      <c r="K913" t="str">
        <f>INDEX(products!$A$1:$G$49,MATCH(orders!$D913,products!$A$1:$A$49,0),MATCH(orders!K$1,products!$A$1:$G$1,0))</f>
        <v>M</v>
      </c>
      <c r="L913" t="str">
        <f t="shared" si="29"/>
        <v>Medium</v>
      </c>
      <c r="M913" s="4">
        <f>INDEX(products!$A$1:$G$49,MATCH(orders!$D913,products!$A$1:$A$49,0),MATCH(orders!M$1,products!$A$1:$G$1,0))</f>
        <v>1</v>
      </c>
      <c r="N913" s="5">
        <f>INDEX(products!$A$1:$G$49,MATCH(orders!$D913,products!$A$1:$A$49,0),MATCH(orders!N$1,products!$A$1:$G$1,0))</f>
        <v>11.25</v>
      </c>
      <c r="O913" s="5">
        <f>N913*E913</f>
        <v>45</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IF(_xlfn.XLOOKUP(orders!C914,customers!$A$1:$A$1001,customers!$C$1:$C$1001,,0)=0,"No Email",_xlfn.XLOOKUP(orders!C914,customers!$A$1:$A$1001,customers!$C$1:$C$1001,,0))</f>
        <v>No Email</v>
      </c>
      <c r="H914" s="2" t="str">
        <f>_xlfn.XLOOKUP(C914,customers!$A$1:$A$1001,customers!$G$1:$G$1001,,0)</f>
        <v>United States</v>
      </c>
      <c r="I914" t="str">
        <f>INDEX(products!$A$1:$G$49,MATCH(orders!$D914,products!$A$1:$A$49,0),MATCH(orders!I$1,products!$A$1:$G$1,0))</f>
        <v>Rob</v>
      </c>
      <c r="J914" t="str">
        <f t="shared" si="28"/>
        <v>Robusta</v>
      </c>
      <c r="K914" t="str">
        <f>INDEX(products!$A$1:$G$49,MATCH(orders!$D914,products!$A$1:$A$49,0),MATCH(orders!K$1,products!$A$1:$G$1,0))</f>
        <v>M</v>
      </c>
      <c r="L914" t="str">
        <f t="shared" si="29"/>
        <v>Medium</v>
      </c>
      <c r="M914" s="4">
        <f>INDEX(products!$A$1:$G$49,MATCH(orders!$D914,products!$A$1:$A$49,0),MATCH(orders!M$1,products!$A$1:$G$1,0))</f>
        <v>2.5</v>
      </c>
      <c r="N914" s="5">
        <f>INDEX(products!$A$1:$G$49,MATCH(orders!$D914,products!$A$1:$A$49,0),MATCH(orders!N$1,products!$A$1:$G$1,0))</f>
        <v>22.884999999999998</v>
      </c>
      <c r="O914" s="5">
        <f>N914*E914</f>
        <v>137.31</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IF(_xlfn.XLOOKUP(orders!C915,customers!$A$1:$A$1001,customers!$C$1:$C$1001,,0)=0,"No Email",_xlfn.XLOOKUP(orders!C915,customers!$A$1:$A$1001,customers!$C$1:$C$1001,,0))</f>
        <v>mcobbledickpd@ucsd.edu</v>
      </c>
      <c r="H915" s="2" t="str">
        <f>_xlfn.XLOOKUP(C915,customers!$A$1:$A$1001,customers!$G$1:$G$1001,,0)</f>
        <v>United States</v>
      </c>
      <c r="I915" t="str">
        <f>INDEX(products!$A$1:$G$49,MATCH(orders!$D915,products!$A$1:$A$49,0),MATCH(orders!I$1,products!$A$1:$G$1,0))</f>
        <v>Ara</v>
      </c>
      <c r="J915" t="str">
        <f t="shared" si="28"/>
        <v>Arabica</v>
      </c>
      <c r="K915" t="str">
        <f>INDEX(products!$A$1:$G$49,MATCH(orders!$D915,products!$A$1:$A$49,0),MATCH(orders!K$1,products!$A$1:$G$1,0))</f>
        <v>M</v>
      </c>
      <c r="L915" t="str">
        <f t="shared" si="29"/>
        <v>Medium</v>
      </c>
      <c r="M915" s="4">
        <f>INDEX(products!$A$1:$G$49,MATCH(orders!$D915,products!$A$1:$A$49,0),MATCH(orders!M$1,products!$A$1:$G$1,0))</f>
        <v>0.5</v>
      </c>
      <c r="N915" s="5">
        <f>INDEX(products!$A$1:$G$49,MATCH(orders!$D915,products!$A$1:$A$49,0),MATCH(orders!N$1,products!$A$1:$G$1,0))</f>
        <v>6.75</v>
      </c>
      <c r="O915" s="5">
        <f>N915*E915</f>
        <v>6.75</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IF(_xlfn.XLOOKUP(orders!C916,customers!$A$1:$A$1001,customers!$C$1:$C$1001,,0)=0,"No Email",_xlfn.XLOOKUP(orders!C916,customers!$A$1:$A$1001,customers!$C$1:$C$1001,,0))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 t="shared" si="28"/>
        <v>Arabica</v>
      </c>
      <c r="K916" t="str">
        <f>INDEX(products!$A$1:$G$49,MATCH(orders!$D916,products!$A$1:$A$49,0),MATCH(orders!K$1,products!$A$1:$G$1,0))</f>
        <v>M</v>
      </c>
      <c r="L916" t="str">
        <f t="shared" si="29"/>
        <v>Medium</v>
      </c>
      <c r="M916" s="4">
        <f>INDEX(products!$A$1:$G$49,MATCH(orders!$D916,products!$A$1:$A$49,0),MATCH(orders!M$1,products!$A$1:$G$1,0))</f>
        <v>1</v>
      </c>
      <c r="N916" s="5">
        <f>INDEX(products!$A$1:$G$49,MATCH(orders!$D916,products!$A$1:$A$49,0),MATCH(orders!N$1,products!$A$1:$G$1,0))</f>
        <v>11.25</v>
      </c>
      <c r="O916" s="5">
        <f>N916*E916</f>
        <v>45</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IF(_xlfn.XLOOKUP(orders!C917,customers!$A$1:$A$1001,customers!$C$1:$C$1001,,0)=0,"No Email",_xlfn.XLOOKUP(orders!C917,customers!$A$1:$A$1001,customers!$C$1:$C$1001,,0))</f>
        <v>ihesselpf@ox.ac.uk</v>
      </c>
      <c r="H917" s="2" t="str">
        <f>_xlfn.XLOOKUP(C917,customers!$A$1:$A$1001,customers!$G$1:$G$1001,,0)</f>
        <v>United States</v>
      </c>
      <c r="I917" t="str">
        <f>INDEX(products!$A$1:$G$49,MATCH(orders!$D917,products!$A$1:$A$49,0),MATCH(orders!I$1,products!$A$1:$G$1,0))</f>
        <v>Exc</v>
      </c>
      <c r="J917" t="str">
        <f t="shared" si="28"/>
        <v>Excelsa</v>
      </c>
      <c r="K917" t="str">
        <f>INDEX(products!$A$1:$G$49,MATCH(orders!$D917,products!$A$1:$A$49,0),MATCH(orders!K$1,products!$A$1:$G$1,0))</f>
        <v>D</v>
      </c>
      <c r="L917" t="str">
        <f t="shared" si="29"/>
        <v>Dark</v>
      </c>
      <c r="M917" s="4">
        <f>INDEX(products!$A$1:$G$49,MATCH(orders!$D917,products!$A$1:$A$49,0),MATCH(orders!M$1,products!$A$1:$G$1,0))</f>
        <v>2.5</v>
      </c>
      <c r="N917" s="5">
        <f>INDEX(products!$A$1:$G$49,MATCH(orders!$D917,products!$A$1:$A$49,0),MATCH(orders!N$1,products!$A$1:$G$1,0))</f>
        <v>27.945</v>
      </c>
      <c r="O917" s="5">
        <f>N917*E917</f>
        <v>83.835000000000008</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IF(_xlfn.XLOOKUP(orders!C918,customers!$A$1:$A$1001,customers!$C$1:$C$1001,,0)=0,"No Email",_xlfn.XLOOKUP(orders!C918,customers!$A$1:$A$1001,customers!$C$1:$C$1001,,0))</f>
        <v>No Email</v>
      </c>
      <c r="H918" s="2" t="str">
        <f>_xlfn.XLOOKUP(C918,customers!$A$1:$A$1001,customers!$G$1:$G$1001,,0)</f>
        <v>Ireland</v>
      </c>
      <c r="I918" t="str">
        <f>INDEX(products!$A$1:$G$49,MATCH(orders!$D918,products!$A$1:$A$49,0),MATCH(orders!I$1,products!$A$1:$G$1,0))</f>
        <v>Exc</v>
      </c>
      <c r="J918" t="str">
        <f t="shared" si="28"/>
        <v>Excelsa</v>
      </c>
      <c r="K918" t="str">
        <f>INDEX(products!$A$1:$G$49,MATCH(orders!$D918,products!$A$1:$A$49,0),MATCH(orders!K$1,products!$A$1:$G$1,0))</f>
        <v>D</v>
      </c>
      <c r="L918" t="str">
        <f t="shared" si="29"/>
        <v>Dark</v>
      </c>
      <c r="M918" s="4">
        <f>INDEX(products!$A$1:$G$49,MATCH(orders!$D918,products!$A$1:$A$49,0),MATCH(orders!M$1,products!$A$1:$G$1,0))</f>
        <v>0.2</v>
      </c>
      <c r="N918" s="5">
        <f>INDEX(products!$A$1:$G$49,MATCH(orders!$D918,products!$A$1:$A$49,0),MATCH(orders!N$1,products!$A$1:$G$1,0))</f>
        <v>3.645</v>
      </c>
      <c r="O918" s="5">
        <f>N918*E918</f>
        <v>3.645</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IF(_xlfn.XLOOKUP(orders!C919,customers!$A$1:$A$1001,customers!$C$1:$C$1001,,0)=0,"No Email",_xlfn.XLOOKUP(orders!C919,customers!$A$1:$A$1001,customers!$C$1:$C$1001,,0))</f>
        <v>csorrellph@amazon.com</v>
      </c>
      <c r="H919" s="2" t="str">
        <f>_xlfn.XLOOKUP(C919,customers!$A$1:$A$1001,customers!$G$1:$G$1001,,0)</f>
        <v>United Kingdom</v>
      </c>
      <c r="I919" t="str">
        <f>INDEX(products!$A$1:$G$49,MATCH(orders!$D919,products!$A$1:$A$49,0),MATCH(orders!I$1,products!$A$1:$G$1,0))</f>
        <v>Ara</v>
      </c>
      <c r="J919" t="str">
        <f t="shared" si="28"/>
        <v>Arabica</v>
      </c>
      <c r="K919" t="str">
        <f>INDEX(products!$A$1:$G$49,MATCH(orders!$D919,products!$A$1:$A$49,0),MATCH(orders!K$1,products!$A$1:$G$1,0))</f>
        <v>M</v>
      </c>
      <c r="L919" t="str">
        <f t="shared" si="29"/>
        <v>Medium</v>
      </c>
      <c r="M919" s="4">
        <f>INDEX(products!$A$1:$G$49,MATCH(orders!$D919,products!$A$1:$A$49,0),MATCH(orders!M$1,products!$A$1:$G$1,0))</f>
        <v>0.5</v>
      </c>
      <c r="N919" s="5">
        <f>INDEX(products!$A$1:$G$49,MATCH(orders!$D919,products!$A$1:$A$49,0),MATCH(orders!N$1,products!$A$1:$G$1,0))</f>
        <v>6.75</v>
      </c>
      <c r="O919" s="5">
        <f>N919*E919</f>
        <v>6.75</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IF(_xlfn.XLOOKUP(orders!C920,customers!$A$1:$A$1001,customers!$C$1:$C$1001,,0)=0,"No Email",_xlfn.XLOOKUP(orders!C920,customers!$A$1:$A$1001,customers!$C$1:$C$1001,,0))</f>
        <v>csorrellph@amazon.com</v>
      </c>
      <c r="H920" s="2" t="str">
        <f>_xlfn.XLOOKUP(C920,customers!$A$1:$A$1001,customers!$G$1:$G$1001,,0)</f>
        <v>United Kingdom</v>
      </c>
      <c r="I920" t="str">
        <f>INDEX(products!$A$1:$G$49,MATCH(orders!$D920,products!$A$1:$A$49,0),MATCH(orders!I$1,products!$A$1:$G$1,0))</f>
        <v>Exc</v>
      </c>
      <c r="J920" t="str">
        <f t="shared" si="28"/>
        <v>Excelsa</v>
      </c>
      <c r="K920" t="str">
        <f>INDEX(products!$A$1:$G$49,MATCH(orders!$D920,products!$A$1:$A$49,0),MATCH(orders!K$1,products!$A$1:$G$1,0))</f>
        <v>D</v>
      </c>
      <c r="L920" t="str">
        <f t="shared" si="29"/>
        <v>Dark</v>
      </c>
      <c r="M920" s="4">
        <f>INDEX(products!$A$1:$G$49,MATCH(orders!$D920,products!$A$1:$A$49,0),MATCH(orders!M$1,products!$A$1:$G$1,0))</f>
        <v>0.5</v>
      </c>
      <c r="N920" s="5">
        <f>INDEX(products!$A$1:$G$49,MATCH(orders!$D920,products!$A$1:$A$49,0),MATCH(orders!N$1,products!$A$1:$G$1,0))</f>
        <v>7.29</v>
      </c>
      <c r="O920" s="5">
        <f>N920*E920</f>
        <v>21.87</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IF(_xlfn.XLOOKUP(orders!C921,customers!$A$1:$A$1001,customers!$C$1:$C$1001,,0)=0,"No Email",_xlfn.XLOOKUP(orders!C921,customers!$A$1:$A$1001,customers!$C$1:$C$1001,,0))</f>
        <v>qheavysidepj@unc.edu</v>
      </c>
      <c r="H921" s="2" t="str">
        <f>_xlfn.XLOOKUP(C921,customers!$A$1:$A$1001,customers!$G$1:$G$1001,,0)</f>
        <v>United States</v>
      </c>
      <c r="I921" t="str">
        <f>INDEX(products!$A$1:$G$49,MATCH(orders!$D921,products!$A$1:$A$49,0),MATCH(orders!I$1,products!$A$1:$G$1,0))</f>
        <v>Rob</v>
      </c>
      <c r="J921" t="str">
        <f t="shared" si="28"/>
        <v>Robusta</v>
      </c>
      <c r="K921" t="str">
        <f>INDEX(products!$A$1:$G$49,MATCH(orders!$D921,products!$A$1:$A$49,0),MATCH(orders!K$1,products!$A$1:$G$1,0))</f>
        <v>D</v>
      </c>
      <c r="L921" t="str">
        <f t="shared" si="29"/>
        <v>Dark</v>
      </c>
      <c r="M921" s="4">
        <f>INDEX(products!$A$1:$G$49,MATCH(orders!$D921,products!$A$1:$A$49,0),MATCH(orders!M$1,products!$A$1:$G$1,0))</f>
        <v>0.2</v>
      </c>
      <c r="N921" s="5">
        <f>INDEX(products!$A$1:$G$49,MATCH(orders!$D921,products!$A$1:$A$49,0),MATCH(orders!N$1,products!$A$1:$G$1,0))</f>
        <v>2.6849999999999996</v>
      </c>
      <c r="O921" s="5">
        <f>N921*E921</f>
        <v>13.424999999999997</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IF(_xlfn.XLOOKUP(orders!C922,customers!$A$1:$A$1001,customers!$C$1:$C$1001,,0)=0,"No Email",_xlfn.XLOOKUP(orders!C922,customers!$A$1:$A$1001,customers!$C$1:$C$1001,,0))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 t="shared" si="28"/>
        <v>Robusta</v>
      </c>
      <c r="K922" t="str">
        <f>INDEX(products!$A$1:$G$49,MATCH(orders!$D922,products!$A$1:$A$49,0),MATCH(orders!K$1,products!$A$1:$G$1,0))</f>
        <v>D</v>
      </c>
      <c r="L922" t="str">
        <f t="shared" si="29"/>
        <v>Dark</v>
      </c>
      <c r="M922" s="4">
        <f>INDEX(products!$A$1:$G$49,MATCH(orders!$D922,products!$A$1:$A$49,0),MATCH(orders!M$1,products!$A$1:$G$1,0))</f>
        <v>2.5</v>
      </c>
      <c r="N922" s="5">
        <f>INDEX(products!$A$1:$G$49,MATCH(orders!$D922,products!$A$1:$A$49,0),MATCH(orders!N$1,products!$A$1:$G$1,0))</f>
        <v>20.584999999999997</v>
      </c>
      <c r="O922" s="5">
        <f>N922*E922</f>
        <v>123.50999999999999</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IF(_xlfn.XLOOKUP(orders!C923,customers!$A$1:$A$1001,customers!$C$1:$C$1001,,0)=0,"No Email",_xlfn.XLOOKUP(orders!C923,customers!$A$1:$A$1001,customers!$C$1:$C$1001,,0))</f>
        <v>mattwoolpl@nba.com</v>
      </c>
      <c r="H923" s="2" t="str">
        <f>_xlfn.XLOOKUP(C923,customers!$A$1:$A$1001,customers!$G$1:$G$1001,,0)</f>
        <v>United States</v>
      </c>
      <c r="I923" t="str">
        <f>INDEX(products!$A$1:$G$49,MATCH(orders!$D923,products!$A$1:$A$49,0),MATCH(orders!I$1,products!$A$1:$G$1,0))</f>
        <v>Lib</v>
      </c>
      <c r="J923" t="str">
        <f t="shared" si="28"/>
        <v>Liberica</v>
      </c>
      <c r="K923" t="str">
        <f>INDEX(products!$A$1:$G$49,MATCH(orders!$D923,products!$A$1:$A$49,0),MATCH(orders!K$1,products!$A$1:$G$1,0))</f>
        <v>D</v>
      </c>
      <c r="L923" t="str">
        <f t="shared" si="29"/>
        <v>Dark</v>
      </c>
      <c r="M923" s="4">
        <f>INDEX(products!$A$1:$G$49,MATCH(orders!$D923,products!$A$1:$A$49,0),MATCH(orders!M$1,products!$A$1:$G$1,0))</f>
        <v>0.2</v>
      </c>
      <c r="N923" s="5">
        <f>INDEX(products!$A$1:$G$49,MATCH(orders!$D923,products!$A$1:$A$49,0),MATCH(orders!N$1,products!$A$1:$G$1,0))</f>
        <v>3.8849999999999998</v>
      </c>
      <c r="O923" s="5">
        <f>N923*E923</f>
        <v>7.77</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IF(_xlfn.XLOOKUP(orders!C924,customers!$A$1:$A$1001,customers!$C$1:$C$1001,,0)=0,"No Email",_xlfn.XLOOKUP(orders!C924,customers!$A$1:$A$1001,customers!$C$1:$C$1001,,0))</f>
        <v>No Email</v>
      </c>
      <c r="H924" s="2" t="str">
        <f>_xlfn.XLOOKUP(C924,customers!$A$1:$A$1001,customers!$G$1:$G$1001,,0)</f>
        <v>United States</v>
      </c>
      <c r="I924" t="str">
        <f>INDEX(products!$A$1:$G$49,MATCH(orders!$D924,products!$A$1:$A$49,0),MATCH(orders!I$1,products!$A$1:$G$1,0))</f>
        <v>Ara</v>
      </c>
      <c r="J924" t="str">
        <f t="shared" si="28"/>
        <v>Arabica</v>
      </c>
      <c r="K924" t="str">
        <f>INDEX(products!$A$1:$G$49,MATCH(orders!$D924,products!$A$1:$A$49,0),MATCH(orders!K$1,products!$A$1:$G$1,0))</f>
        <v>M</v>
      </c>
      <c r="L924" t="str">
        <f t="shared" si="29"/>
        <v>Medium</v>
      </c>
      <c r="M924" s="4">
        <f>INDEX(products!$A$1:$G$49,MATCH(orders!$D924,products!$A$1:$A$49,0),MATCH(orders!M$1,products!$A$1:$G$1,0))</f>
        <v>1</v>
      </c>
      <c r="N924" s="5">
        <f>INDEX(products!$A$1:$G$49,MATCH(orders!$D924,products!$A$1:$A$49,0),MATCH(orders!N$1,products!$A$1:$G$1,0))</f>
        <v>11.25</v>
      </c>
      <c r="O924" s="5">
        <f>N924*E924</f>
        <v>67.5</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IF(_xlfn.XLOOKUP(orders!C925,customers!$A$1:$A$1001,customers!$C$1:$C$1001,,0)=0,"No Email",_xlfn.XLOOKUP(orders!C925,customers!$A$1:$A$1001,customers!$C$1:$C$1001,,0))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 t="shared" si="28"/>
        <v>Excelsa</v>
      </c>
      <c r="K925" t="str">
        <f>INDEX(products!$A$1:$G$49,MATCH(orders!$D925,products!$A$1:$A$49,0),MATCH(orders!K$1,products!$A$1:$G$1,0))</f>
        <v>D</v>
      </c>
      <c r="L925" t="str">
        <f t="shared" si="29"/>
        <v>Dark</v>
      </c>
      <c r="M925" s="4">
        <f>INDEX(products!$A$1:$G$49,MATCH(orders!$D925,products!$A$1:$A$49,0),MATCH(orders!M$1,products!$A$1:$G$1,0))</f>
        <v>2.5</v>
      </c>
      <c r="N925" s="5">
        <f>INDEX(products!$A$1:$G$49,MATCH(orders!$D925,products!$A$1:$A$49,0),MATCH(orders!N$1,products!$A$1:$G$1,0))</f>
        <v>27.945</v>
      </c>
      <c r="O925" s="5">
        <f>N925*E925</f>
        <v>27.945</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IF(_xlfn.XLOOKUP(orders!C926,customers!$A$1:$A$1001,customers!$C$1:$C$1001,,0)=0,"No Email",_xlfn.XLOOKUP(orders!C926,customers!$A$1:$A$1001,customers!$C$1:$C$1001,,0))</f>
        <v>cmaccourtpo@amazon.com</v>
      </c>
      <c r="H926" s="2" t="str">
        <f>_xlfn.XLOOKUP(C926,customers!$A$1:$A$1001,customers!$G$1:$G$1001,,0)</f>
        <v>United States</v>
      </c>
      <c r="I926" t="str">
        <f>INDEX(products!$A$1:$G$49,MATCH(orders!$D926,products!$A$1:$A$49,0),MATCH(orders!I$1,products!$A$1:$G$1,0))</f>
        <v>Ara</v>
      </c>
      <c r="J926" t="str">
        <f t="shared" si="28"/>
        <v>Arabica</v>
      </c>
      <c r="K926" t="str">
        <f>INDEX(products!$A$1:$G$49,MATCH(orders!$D926,products!$A$1:$A$49,0),MATCH(orders!K$1,products!$A$1:$G$1,0))</f>
        <v>L</v>
      </c>
      <c r="L926" t="str">
        <f t="shared" si="29"/>
        <v>Light</v>
      </c>
      <c r="M926" s="4">
        <f>INDEX(products!$A$1:$G$49,MATCH(orders!$D926,products!$A$1:$A$49,0),MATCH(orders!M$1,products!$A$1:$G$1,0))</f>
        <v>2.5</v>
      </c>
      <c r="N926" s="5">
        <f>INDEX(products!$A$1:$G$49,MATCH(orders!$D926,products!$A$1:$A$49,0),MATCH(orders!N$1,products!$A$1:$G$1,0))</f>
        <v>29.784999999999997</v>
      </c>
      <c r="O926" s="5">
        <f>N926*E926</f>
        <v>89.35499999999999</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IF(_xlfn.XLOOKUP(orders!C927,customers!$A$1:$A$1001,customers!$C$1:$C$1001,,0)=0,"No Email",_xlfn.XLOOKUP(orders!C927,customers!$A$1:$A$1001,customers!$C$1:$C$1001,,0))</f>
        <v>No Email</v>
      </c>
      <c r="H927" s="2" t="str">
        <f>_xlfn.XLOOKUP(C927,customers!$A$1:$A$1001,customers!$G$1:$G$1001,,0)</f>
        <v>United States</v>
      </c>
      <c r="I927" t="str">
        <f>INDEX(products!$A$1:$G$49,MATCH(orders!$D927,products!$A$1:$A$49,0),MATCH(orders!I$1,products!$A$1:$G$1,0))</f>
        <v>Ara</v>
      </c>
      <c r="J927" t="str">
        <f t="shared" si="28"/>
        <v>Arabica</v>
      </c>
      <c r="K927" t="str">
        <f>INDEX(products!$A$1:$G$49,MATCH(orders!$D927,products!$A$1:$A$49,0),MATCH(orders!K$1,products!$A$1:$G$1,0))</f>
        <v>M</v>
      </c>
      <c r="L927" t="str">
        <f t="shared" si="29"/>
        <v>Medium</v>
      </c>
      <c r="M927" s="4">
        <f>INDEX(products!$A$1:$G$49,MATCH(orders!$D927,products!$A$1:$A$49,0),MATCH(orders!M$1,products!$A$1:$G$1,0))</f>
        <v>0.5</v>
      </c>
      <c r="N927" s="5">
        <f>INDEX(products!$A$1:$G$49,MATCH(orders!$D927,products!$A$1:$A$49,0),MATCH(orders!N$1,products!$A$1:$G$1,0))</f>
        <v>6.75</v>
      </c>
      <c r="O927" s="5">
        <f>N927*E927</f>
        <v>20.25</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IF(_xlfn.XLOOKUP(orders!C928,customers!$A$1:$A$1001,customers!$C$1:$C$1001,,0)=0,"No Email",_xlfn.XLOOKUP(orders!C928,customers!$A$1:$A$1001,customers!$C$1:$C$1001,,0))</f>
        <v>ewilsonepq@eepurl.com</v>
      </c>
      <c r="H928" s="2" t="str">
        <f>_xlfn.XLOOKUP(C928,customers!$A$1:$A$1001,customers!$G$1:$G$1001,,0)</f>
        <v>United States</v>
      </c>
      <c r="I928" t="str">
        <f>INDEX(products!$A$1:$G$49,MATCH(orders!$D928,products!$A$1:$A$49,0),MATCH(orders!I$1,products!$A$1:$G$1,0))</f>
        <v>Ara</v>
      </c>
      <c r="J928" t="str">
        <f t="shared" si="28"/>
        <v>Arabica</v>
      </c>
      <c r="K928" t="str">
        <f>INDEX(products!$A$1:$G$49,MATCH(orders!$D928,products!$A$1:$A$49,0),MATCH(orders!K$1,products!$A$1:$G$1,0))</f>
        <v>M</v>
      </c>
      <c r="L928" t="str">
        <f t="shared" si="29"/>
        <v>Medium</v>
      </c>
      <c r="M928" s="4">
        <f>INDEX(products!$A$1:$G$49,MATCH(orders!$D928,products!$A$1:$A$49,0),MATCH(orders!M$1,products!$A$1:$G$1,0))</f>
        <v>0.5</v>
      </c>
      <c r="N928" s="5">
        <f>INDEX(products!$A$1:$G$49,MATCH(orders!$D928,products!$A$1:$A$49,0),MATCH(orders!N$1,products!$A$1:$G$1,0))</f>
        <v>6.75</v>
      </c>
      <c r="O928" s="5">
        <f>N928*E928</f>
        <v>33.75</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IF(_xlfn.XLOOKUP(orders!C929,customers!$A$1:$A$1001,customers!$C$1:$C$1001,,0)=0,"No Email",_xlfn.XLOOKUP(orders!C929,customers!$A$1:$A$1001,customers!$C$1:$C$1001,,0))</f>
        <v>dduffiepr@time.com</v>
      </c>
      <c r="H929" s="2" t="str">
        <f>_xlfn.XLOOKUP(C929,customers!$A$1:$A$1001,customers!$G$1:$G$1001,,0)</f>
        <v>United States</v>
      </c>
      <c r="I929" t="str">
        <f>INDEX(products!$A$1:$G$49,MATCH(orders!$D929,products!$A$1:$A$49,0),MATCH(orders!I$1,products!$A$1:$G$1,0))</f>
        <v>Exc</v>
      </c>
      <c r="J929" t="str">
        <f t="shared" si="28"/>
        <v>Excelsa</v>
      </c>
      <c r="K929" t="str">
        <f>INDEX(products!$A$1:$G$49,MATCH(orders!$D929,products!$A$1:$A$49,0),MATCH(orders!K$1,products!$A$1:$G$1,0))</f>
        <v>D</v>
      </c>
      <c r="L929" t="str">
        <f t="shared" si="29"/>
        <v>Dark</v>
      </c>
      <c r="M929" s="4">
        <f>INDEX(products!$A$1:$G$49,MATCH(orders!$D929,products!$A$1:$A$49,0),MATCH(orders!M$1,products!$A$1:$G$1,0))</f>
        <v>2.5</v>
      </c>
      <c r="N929" s="5">
        <f>INDEX(products!$A$1:$G$49,MATCH(orders!$D929,products!$A$1:$A$49,0),MATCH(orders!N$1,products!$A$1:$G$1,0))</f>
        <v>27.945</v>
      </c>
      <c r="O929" s="5">
        <f>N929*E929</f>
        <v>111.78</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IF(_xlfn.XLOOKUP(orders!C930,customers!$A$1:$A$1001,customers!$C$1:$C$1001,,0)=0,"No Email",_xlfn.XLOOKUP(orders!C930,customers!$A$1:$A$1001,customers!$C$1:$C$1001,,0))</f>
        <v>mmatiasekps@ucoz.ru</v>
      </c>
      <c r="H930" s="2" t="str">
        <f>_xlfn.XLOOKUP(C930,customers!$A$1:$A$1001,customers!$G$1:$G$1001,,0)</f>
        <v>United States</v>
      </c>
      <c r="I930" t="str">
        <f>INDEX(products!$A$1:$G$49,MATCH(orders!$D930,products!$A$1:$A$49,0),MATCH(orders!I$1,products!$A$1:$G$1,0))</f>
        <v>Exc</v>
      </c>
      <c r="J930" t="str">
        <f t="shared" si="28"/>
        <v>Excelsa</v>
      </c>
      <c r="K930" t="str">
        <f>INDEX(products!$A$1:$G$49,MATCH(orders!$D930,products!$A$1:$A$49,0),MATCH(orders!K$1,products!$A$1:$G$1,0))</f>
        <v>M</v>
      </c>
      <c r="L930" t="str">
        <f t="shared" si="29"/>
        <v>Medium</v>
      </c>
      <c r="M930" s="4">
        <f>INDEX(products!$A$1:$G$49,MATCH(orders!$D930,products!$A$1:$A$49,0),MATCH(orders!M$1,products!$A$1:$G$1,0))</f>
        <v>2.5</v>
      </c>
      <c r="N930" s="5">
        <f>INDEX(products!$A$1:$G$49,MATCH(orders!$D930,products!$A$1:$A$49,0),MATCH(orders!N$1,products!$A$1:$G$1,0))</f>
        <v>31.624999999999996</v>
      </c>
      <c r="O930" s="5">
        <f>N930*E930</f>
        <v>63.249999999999993</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IF(_xlfn.XLOOKUP(orders!C931,customers!$A$1:$A$1001,customers!$C$1:$C$1001,,0)=0,"No Email",_xlfn.XLOOKUP(orders!C931,customers!$A$1:$A$1001,customers!$C$1:$C$1001,,0))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 t="shared" si="28"/>
        <v>Excelsa</v>
      </c>
      <c r="K931" t="str">
        <f>INDEX(products!$A$1:$G$49,MATCH(orders!$D931,products!$A$1:$A$49,0),MATCH(orders!K$1,products!$A$1:$G$1,0))</f>
        <v>L</v>
      </c>
      <c r="L931" t="str">
        <f t="shared" si="29"/>
        <v>Light</v>
      </c>
      <c r="M931" s="4">
        <f>INDEX(products!$A$1:$G$49,MATCH(orders!$D931,products!$A$1:$A$49,0),MATCH(orders!M$1,products!$A$1:$G$1,0))</f>
        <v>0.2</v>
      </c>
      <c r="N931" s="5">
        <f>INDEX(products!$A$1:$G$49,MATCH(orders!$D931,products!$A$1:$A$49,0),MATCH(orders!N$1,products!$A$1:$G$1,0))</f>
        <v>4.4550000000000001</v>
      </c>
      <c r="O931" s="5">
        <f>N931*E931</f>
        <v>8.91</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IF(_xlfn.XLOOKUP(orders!C932,customers!$A$1:$A$1001,customers!$C$1:$C$1001,,0)=0,"No Email",_xlfn.XLOOKUP(orders!C932,customers!$A$1:$A$1001,customers!$C$1:$C$1001,,0))</f>
        <v>kphilbrickpu@cdc.gov</v>
      </c>
      <c r="H932" s="2" t="str">
        <f>_xlfn.XLOOKUP(C932,customers!$A$1:$A$1001,customers!$G$1:$G$1001,,0)</f>
        <v>United States</v>
      </c>
      <c r="I932" t="str">
        <f>INDEX(products!$A$1:$G$49,MATCH(orders!$D932,products!$A$1:$A$49,0),MATCH(orders!I$1,products!$A$1:$G$1,0))</f>
        <v>Exc</v>
      </c>
      <c r="J932" t="str">
        <f t="shared" si="28"/>
        <v>Excelsa</v>
      </c>
      <c r="K932" t="str">
        <f>INDEX(products!$A$1:$G$49,MATCH(orders!$D932,products!$A$1:$A$49,0),MATCH(orders!K$1,products!$A$1:$G$1,0))</f>
        <v>D</v>
      </c>
      <c r="L932" t="str">
        <f t="shared" si="29"/>
        <v>Dark</v>
      </c>
      <c r="M932" s="4">
        <f>INDEX(products!$A$1:$G$49,MATCH(orders!$D932,products!$A$1:$A$49,0),MATCH(orders!M$1,products!$A$1:$G$1,0))</f>
        <v>1</v>
      </c>
      <c r="N932" s="5">
        <f>INDEX(products!$A$1:$G$49,MATCH(orders!$D932,products!$A$1:$A$49,0),MATCH(orders!N$1,products!$A$1:$G$1,0))</f>
        <v>12.15</v>
      </c>
      <c r="O932" s="5">
        <f>N932*E932</f>
        <v>12.15</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IF(_xlfn.XLOOKUP(orders!C933,customers!$A$1:$A$1001,customers!$C$1:$C$1001,,0)=0,"No Email",_xlfn.XLOOKUP(orders!C933,customers!$A$1:$A$1001,customers!$C$1:$C$1001,,0))</f>
        <v>No Email</v>
      </c>
      <c r="H933" s="2" t="str">
        <f>_xlfn.XLOOKUP(C933,customers!$A$1:$A$1001,customers!$G$1:$G$1001,,0)</f>
        <v>United States</v>
      </c>
      <c r="I933" t="str">
        <f>INDEX(products!$A$1:$G$49,MATCH(orders!$D933,products!$A$1:$A$49,0),MATCH(orders!I$1,products!$A$1:$G$1,0))</f>
        <v>Ara</v>
      </c>
      <c r="J933" t="str">
        <f t="shared" si="28"/>
        <v>Arabica</v>
      </c>
      <c r="K933" t="str">
        <f>INDEX(products!$A$1:$G$49,MATCH(orders!$D933,products!$A$1:$A$49,0),MATCH(orders!K$1,products!$A$1:$G$1,0))</f>
        <v>D</v>
      </c>
      <c r="L933" t="str">
        <f t="shared" si="29"/>
        <v>Dark</v>
      </c>
      <c r="M933" s="4">
        <f>INDEX(products!$A$1:$G$49,MATCH(orders!$D933,products!$A$1:$A$49,0),MATCH(orders!M$1,products!$A$1:$G$1,0))</f>
        <v>0.5</v>
      </c>
      <c r="N933" s="5">
        <f>INDEX(products!$A$1:$G$49,MATCH(orders!$D933,products!$A$1:$A$49,0),MATCH(orders!N$1,products!$A$1:$G$1,0))</f>
        <v>5.97</v>
      </c>
      <c r="O933" s="5">
        <f>N933*E933</f>
        <v>23.88</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IF(_xlfn.XLOOKUP(orders!C934,customers!$A$1:$A$1001,customers!$C$1:$C$1001,,0)=0,"No Email",_xlfn.XLOOKUP(orders!C934,customers!$A$1:$A$1001,customers!$C$1:$C$1001,,0))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 t="shared" si="28"/>
        <v>Excelsa</v>
      </c>
      <c r="K934" t="str">
        <f>INDEX(products!$A$1:$G$49,MATCH(orders!$D934,products!$A$1:$A$49,0),MATCH(orders!K$1,products!$A$1:$G$1,0))</f>
        <v>M</v>
      </c>
      <c r="L934" t="str">
        <f t="shared" si="29"/>
        <v>Medium</v>
      </c>
      <c r="M934" s="4">
        <f>INDEX(products!$A$1:$G$49,MATCH(orders!$D934,products!$A$1:$A$49,0),MATCH(orders!M$1,products!$A$1:$G$1,0))</f>
        <v>1</v>
      </c>
      <c r="N934" s="5">
        <f>INDEX(products!$A$1:$G$49,MATCH(orders!$D934,products!$A$1:$A$49,0),MATCH(orders!N$1,products!$A$1:$G$1,0))</f>
        <v>13.75</v>
      </c>
      <c r="O934" s="5">
        <f>N934*E934</f>
        <v>55</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IF(_xlfn.XLOOKUP(orders!C935,customers!$A$1:$A$1001,customers!$C$1:$C$1001,,0)=0,"No Email",_xlfn.XLOOKUP(orders!C935,customers!$A$1:$A$1001,customers!$C$1:$C$1001,,0))</f>
        <v>No Email</v>
      </c>
      <c r="H935" s="2" t="str">
        <f>_xlfn.XLOOKUP(C935,customers!$A$1:$A$1001,customers!$G$1:$G$1001,,0)</f>
        <v>United States</v>
      </c>
      <c r="I935" t="str">
        <f>INDEX(products!$A$1:$G$49,MATCH(orders!$D935,products!$A$1:$A$49,0),MATCH(orders!I$1,products!$A$1:$G$1,0))</f>
        <v>Rob</v>
      </c>
      <c r="J935" t="str">
        <f t="shared" si="28"/>
        <v>Robusta</v>
      </c>
      <c r="K935" t="str">
        <f>INDEX(products!$A$1:$G$49,MATCH(orders!$D935,products!$A$1:$A$49,0),MATCH(orders!K$1,products!$A$1:$G$1,0))</f>
        <v>D</v>
      </c>
      <c r="L935" t="str">
        <f t="shared" si="29"/>
        <v>Dark</v>
      </c>
      <c r="M935" s="4">
        <f>INDEX(products!$A$1:$G$49,MATCH(orders!$D935,products!$A$1:$A$49,0),MATCH(orders!M$1,products!$A$1:$G$1,0))</f>
        <v>1</v>
      </c>
      <c r="N935" s="5">
        <f>INDEX(products!$A$1:$G$49,MATCH(orders!$D935,products!$A$1:$A$49,0),MATCH(orders!N$1,products!$A$1:$G$1,0))</f>
        <v>8.9499999999999993</v>
      </c>
      <c r="O935" s="5">
        <f>N935*E935</f>
        <v>26.849999999999998</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IF(_xlfn.XLOOKUP(orders!C936,customers!$A$1:$A$1001,customers!$C$1:$C$1001,,0)=0,"No Email",_xlfn.XLOOKUP(orders!C936,customers!$A$1:$A$1001,customers!$C$1:$C$1001,,0))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 t="shared" si="28"/>
        <v>Robusta</v>
      </c>
      <c r="K936" t="str">
        <f>INDEX(products!$A$1:$G$49,MATCH(orders!$D936,products!$A$1:$A$49,0),MATCH(orders!K$1,products!$A$1:$G$1,0))</f>
        <v>M</v>
      </c>
      <c r="L936" t="str">
        <f t="shared" si="29"/>
        <v>Medium</v>
      </c>
      <c r="M936" s="4">
        <f>INDEX(products!$A$1:$G$49,MATCH(orders!$D936,products!$A$1:$A$49,0),MATCH(orders!M$1,products!$A$1:$G$1,0))</f>
        <v>2.5</v>
      </c>
      <c r="N936" s="5">
        <f>INDEX(products!$A$1:$G$49,MATCH(orders!$D936,products!$A$1:$A$49,0),MATCH(orders!N$1,products!$A$1:$G$1,0))</f>
        <v>22.884999999999998</v>
      </c>
      <c r="O936" s="5">
        <f>N936*E936</f>
        <v>114.42499999999998</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IF(_xlfn.XLOOKUP(orders!C937,customers!$A$1:$A$1001,customers!$C$1:$C$1001,,0)=0,"No Email",_xlfn.XLOOKUP(orders!C937,customers!$A$1:$A$1001,customers!$C$1:$C$1001,,0))</f>
        <v>mdelvespz@nature.com</v>
      </c>
      <c r="H937" s="2" t="str">
        <f>_xlfn.XLOOKUP(C937,customers!$A$1:$A$1001,customers!$G$1:$G$1001,,0)</f>
        <v>United States</v>
      </c>
      <c r="I937" t="str">
        <f>INDEX(products!$A$1:$G$49,MATCH(orders!$D937,products!$A$1:$A$49,0),MATCH(orders!I$1,products!$A$1:$G$1,0))</f>
        <v>Ara</v>
      </c>
      <c r="J937" t="str">
        <f t="shared" si="28"/>
        <v>Arabica</v>
      </c>
      <c r="K937" t="str">
        <f>INDEX(products!$A$1:$G$49,MATCH(orders!$D937,products!$A$1:$A$49,0),MATCH(orders!K$1,products!$A$1:$G$1,0))</f>
        <v>M</v>
      </c>
      <c r="L937" t="str">
        <f t="shared" si="29"/>
        <v>Medium</v>
      </c>
      <c r="M937" s="4">
        <f>INDEX(products!$A$1:$G$49,MATCH(orders!$D937,products!$A$1:$A$49,0),MATCH(orders!M$1,products!$A$1:$G$1,0))</f>
        <v>2.5</v>
      </c>
      <c r="N937" s="5">
        <f>INDEX(products!$A$1:$G$49,MATCH(orders!$D937,products!$A$1:$A$49,0),MATCH(orders!N$1,products!$A$1:$G$1,0))</f>
        <v>25.874999999999996</v>
      </c>
      <c r="O937" s="5">
        <f>N937*E937</f>
        <v>155.24999999999997</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IF(_xlfn.XLOOKUP(orders!C938,customers!$A$1:$A$1001,customers!$C$1:$C$1001,,0)=0,"No Email",_xlfn.XLOOKUP(orders!C938,customers!$A$1:$A$1001,customers!$C$1:$C$1001,,0))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 t="shared" si="28"/>
        <v>Liberica</v>
      </c>
      <c r="K938" t="str">
        <f>INDEX(products!$A$1:$G$49,MATCH(orders!$D938,products!$A$1:$A$49,0),MATCH(orders!K$1,products!$A$1:$G$1,0))</f>
        <v>D</v>
      </c>
      <c r="L938" t="str">
        <f t="shared" si="29"/>
        <v>Dark</v>
      </c>
      <c r="M938" s="4">
        <f>INDEX(products!$A$1:$G$49,MATCH(orders!$D938,products!$A$1:$A$49,0),MATCH(orders!M$1,products!$A$1:$G$1,0))</f>
        <v>0.5</v>
      </c>
      <c r="N938" s="5">
        <f>INDEX(products!$A$1:$G$49,MATCH(orders!$D938,products!$A$1:$A$49,0),MATCH(orders!N$1,products!$A$1:$G$1,0))</f>
        <v>7.77</v>
      </c>
      <c r="O938" s="5">
        <f>N938*E938</f>
        <v>23.31</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IF(_xlfn.XLOOKUP(orders!C939,customers!$A$1:$A$1001,customers!$C$1:$C$1001,,0)=0,"No Email",_xlfn.XLOOKUP(orders!C939,customers!$A$1:$A$1001,customers!$C$1:$C$1001,,0))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 t="shared" si="28"/>
        <v>Robusta</v>
      </c>
      <c r="K939" t="str">
        <f>INDEX(products!$A$1:$G$49,MATCH(orders!$D939,products!$A$1:$A$49,0),MATCH(orders!K$1,products!$A$1:$G$1,0))</f>
        <v>M</v>
      </c>
      <c r="L939" t="str">
        <f t="shared" si="29"/>
        <v>Medium</v>
      </c>
      <c r="M939" s="4">
        <f>INDEX(products!$A$1:$G$49,MATCH(orders!$D939,products!$A$1:$A$49,0),MATCH(orders!M$1,products!$A$1:$G$1,0))</f>
        <v>2.5</v>
      </c>
      <c r="N939" s="5">
        <f>INDEX(products!$A$1:$G$49,MATCH(orders!$D939,products!$A$1:$A$49,0),MATCH(orders!N$1,products!$A$1:$G$1,0))</f>
        <v>22.884999999999998</v>
      </c>
      <c r="O939" s="5">
        <f>N939*E939</f>
        <v>91.539999999999992</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IF(_xlfn.XLOOKUP(orders!C940,customers!$A$1:$A$1001,customers!$C$1:$C$1001,,0)=0,"No Email",_xlfn.XLOOKUP(orders!C940,customers!$A$1:$A$1001,customers!$C$1:$C$1001,,0))</f>
        <v>dgutq2@umich.edu</v>
      </c>
      <c r="H940" s="2" t="str">
        <f>_xlfn.XLOOKUP(C940,customers!$A$1:$A$1001,customers!$G$1:$G$1001,,0)</f>
        <v>United States</v>
      </c>
      <c r="I940" t="str">
        <f>INDEX(products!$A$1:$G$49,MATCH(orders!$D940,products!$A$1:$A$49,0),MATCH(orders!I$1,products!$A$1:$G$1,0))</f>
        <v>Exc</v>
      </c>
      <c r="J940" t="str">
        <f t="shared" si="28"/>
        <v>Excelsa</v>
      </c>
      <c r="K940" t="str">
        <f>INDEX(products!$A$1:$G$49,MATCH(orders!$D940,products!$A$1:$A$49,0),MATCH(orders!K$1,products!$A$1:$G$1,0))</f>
        <v>L</v>
      </c>
      <c r="L940" t="str">
        <f t="shared" si="29"/>
        <v>Light</v>
      </c>
      <c r="M940" s="4">
        <f>INDEX(products!$A$1:$G$49,MATCH(orders!$D940,products!$A$1:$A$49,0),MATCH(orders!M$1,products!$A$1:$G$1,0))</f>
        <v>1</v>
      </c>
      <c r="N940" s="5">
        <f>INDEX(products!$A$1:$G$49,MATCH(orders!$D940,products!$A$1:$A$49,0),MATCH(orders!N$1,products!$A$1:$G$1,0))</f>
        <v>14.85</v>
      </c>
      <c r="O940" s="5">
        <f>N940*E940</f>
        <v>74.25</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IF(_xlfn.XLOOKUP(orders!C941,customers!$A$1:$A$1001,customers!$C$1:$C$1001,,0)=0,"No Email",_xlfn.XLOOKUP(orders!C941,customers!$A$1:$A$1001,customers!$C$1:$C$1001,,0))</f>
        <v>wpummeryq3@topsy.com</v>
      </c>
      <c r="H941" s="2" t="str">
        <f>_xlfn.XLOOKUP(C941,customers!$A$1:$A$1001,customers!$G$1:$G$1001,,0)</f>
        <v>United States</v>
      </c>
      <c r="I941" t="str">
        <f>INDEX(products!$A$1:$G$49,MATCH(orders!$D941,products!$A$1:$A$49,0),MATCH(orders!I$1,products!$A$1:$G$1,0))</f>
        <v>Lib</v>
      </c>
      <c r="J941" t="str">
        <f t="shared" si="28"/>
        <v>Liberica</v>
      </c>
      <c r="K941" t="str">
        <f>INDEX(products!$A$1:$G$49,MATCH(orders!$D941,products!$A$1:$A$49,0),MATCH(orders!K$1,products!$A$1:$G$1,0))</f>
        <v>L</v>
      </c>
      <c r="L941" t="str">
        <f t="shared" si="29"/>
        <v>Light</v>
      </c>
      <c r="M941" s="4">
        <f>INDEX(products!$A$1:$G$49,MATCH(orders!$D941,products!$A$1:$A$49,0),MATCH(orders!M$1,products!$A$1:$G$1,0))</f>
        <v>0.2</v>
      </c>
      <c r="N941" s="5">
        <f>INDEX(products!$A$1:$G$49,MATCH(orders!$D941,products!$A$1:$A$49,0),MATCH(orders!N$1,products!$A$1:$G$1,0))</f>
        <v>4.7549999999999999</v>
      </c>
      <c r="O941" s="5">
        <f>N941*E941</f>
        <v>28.53</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IF(_xlfn.XLOOKUP(orders!C942,customers!$A$1:$A$1001,customers!$C$1:$C$1001,,0)=0,"No Email",_xlfn.XLOOKUP(orders!C942,customers!$A$1:$A$1001,customers!$C$1:$C$1001,,0))</f>
        <v>gsiudaq4@nytimes.com</v>
      </c>
      <c r="H942" s="2" t="str">
        <f>_xlfn.XLOOKUP(C942,customers!$A$1:$A$1001,customers!$G$1:$G$1001,,0)</f>
        <v>United States</v>
      </c>
      <c r="I942" t="str">
        <f>INDEX(products!$A$1:$G$49,MATCH(orders!$D942,products!$A$1:$A$49,0),MATCH(orders!I$1,products!$A$1:$G$1,0))</f>
        <v>Rob</v>
      </c>
      <c r="J942" t="str">
        <f t="shared" si="28"/>
        <v>Robusta</v>
      </c>
      <c r="K942" t="str">
        <f>INDEX(products!$A$1:$G$49,MATCH(orders!$D942,products!$A$1:$A$49,0),MATCH(orders!K$1,products!$A$1:$G$1,0))</f>
        <v>L</v>
      </c>
      <c r="L942" t="str">
        <f t="shared" si="29"/>
        <v>Light</v>
      </c>
      <c r="M942" s="4">
        <f>INDEX(products!$A$1:$G$49,MATCH(orders!$D942,products!$A$1:$A$49,0),MATCH(orders!M$1,products!$A$1:$G$1,0))</f>
        <v>0.5</v>
      </c>
      <c r="N942" s="5">
        <f>INDEX(products!$A$1:$G$49,MATCH(orders!$D942,products!$A$1:$A$49,0),MATCH(orders!N$1,products!$A$1:$G$1,0))</f>
        <v>7.169999999999999</v>
      </c>
      <c r="O942" s="5">
        <f>N942*E942</f>
        <v>14.339999999999998</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IF(_xlfn.XLOOKUP(orders!C943,customers!$A$1:$A$1001,customers!$C$1:$C$1001,,0)=0,"No Email",_xlfn.XLOOKUP(orders!C943,customers!$A$1:$A$1001,customers!$C$1:$C$1001,,0))</f>
        <v>hcrowneq5@wufoo.com</v>
      </c>
      <c r="H943" s="2" t="str">
        <f>_xlfn.XLOOKUP(C943,customers!$A$1:$A$1001,customers!$G$1:$G$1001,,0)</f>
        <v>Ireland</v>
      </c>
      <c r="I943" t="str">
        <f>INDEX(products!$A$1:$G$49,MATCH(orders!$D943,products!$A$1:$A$49,0),MATCH(orders!I$1,products!$A$1:$G$1,0))</f>
        <v>Ara</v>
      </c>
      <c r="J943" t="str">
        <f t="shared" si="28"/>
        <v>Arabica</v>
      </c>
      <c r="K943" t="str">
        <f>INDEX(products!$A$1:$G$49,MATCH(orders!$D943,products!$A$1:$A$49,0),MATCH(orders!K$1,products!$A$1:$G$1,0))</f>
        <v>L</v>
      </c>
      <c r="L943" t="str">
        <f t="shared" si="29"/>
        <v>Light</v>
      </c>
      <c r="M943" s="4">
        <f>INDEX(products!$A$1:$G$49,MATCH(orders!$D943,products!$A$1:$A$49,0),MATCH(orders!M$1,products!$A$1:$G$1,0))</f>
        <v>0.5</v>
      </c>
      <c r="N943" s="5">
        <f>INDEX(products!$A$1:$G$49,MATCH(orders!$D943,products!$A$1:$A$49,0),MATCH(orders!N$1,products!$A$1:$G$1,0))</f>
        <v>7.77</v>
      </c>
      <c r="O943" s="5">
        <f>N943*E943</f>
        <v>15.54</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IF(_xlfn.XLOOKUP(orders!C944,customers!$A$1:$A$1001,customers!$C$1:$C$1001,,0)=0,"No Email",_xlfn.XLOOKUP(orders!C944,customers!$A$1:$A$1001,customers!$C$1:$C$1001,,0))</f>
        <v>vpawseyq6@tiny.cc</v>
      </c>
      <c r="H944" s="2" t="str">
        <f>_xlfn.XLOOKUP(C944,customers!$A$1:$A$1001,customers!$G$1:$G$1001,,0)</f>
        <v>United States</v>
      </c>
      <c r="I944" t="str">
        <f>INDEX(products!$A$1:$G$49,MATCH(orders!$D944,products!$A$1:$A$49,0),MATCH(orders!I$1,products!$A$1:$G$1,0))</f>
        <v>Rob</v>
      </c>
      <c r="J944" t="str">
        <f t="shared" si="28"/>
        <v>Robusta</v>
      </c>
      <c r="K944" t="str">
        <f>INDEX(products!$A$1:$G$49,MATCH(orders!$D944,products!$A$1:$A$49,0),MATCH(orders!K$1,products!$A$1:$G$1,0))</f>
        <v>L</v>
      </c>
      <c r="L944" t="str">
        <f t="shared" si="29"/>
        <v>Light</v>
      </c>
      <c r="M944" s="4">
        <f>INDEX(products!$A$1:$G$49,MATCH(orders!$D944,products!$A$1:$A$49,0),MATCH(orders!M$1,products!$A$1:$G$1,0))</f>
        <v>1</v>
      </c>
      <c r="N944" s="5">
        <f>INDEX(products!$A$1:$G$49,MATCH(orders!$D944,products!$A$1:$A$49,0),MATCH(orders!N$1,products!$A$1:$G$1,0))</f>
        <v>11.95</v>
      </c>
      <c r="O944" s="5">
        <f>N944*E944</f>
        <v>35.849999999999994</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IF(_xlfn.XLOOKUP(orders!C945,customers!$A$1:$A$1001,customers!$C$1:$C$1001,,0)=0,"No Email",_xlfn.XLOOKUP(orders!C945,customers!$A$1:$A$1001,customers!$C$1:$C$1001,,0))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 t="shared" si="28"/>
        <v>Arabica</v>
      </c>
      <c r="K945" t="str">
        <f>INDEX(products!$A$1:$G$49,MATCH(orders!$D945,products!$A$1:$A$49,0),MATCH(orders!K$1,products!$A$1:$G$1,0))</f>
        <v>L</v>
      </c>
      <c r="L945" t="str">
        <f t="shared" si="29"/>
        <v>Light</v>
      </c>
      <c r="M945" s="4">
        <f>INDEX(products!$A$1:$G$49,MATCH(orders!$D945,products!$A$1:$A$49,0),MATCH(orders!M$1,products!$A$1:$G$1,0))</f>
        <v>0.5</v>
      </c>
      <c r="N945" s="5">
        <f>INDEX(products!$A$1:$G$49,MATCH(orders!$D945,products!$A$1:$A$49,0),MATCH(orders!N$1,products!$A$1:$G$1,0))</f>
        <v>7.77</v>
      </c>
      <c r="O945" s="5">
        <f>N945*E945</f>
        <v>46.62</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IF(_xlfn.XLOOKUP(orders!C946,customers!$A$1:$A$1001,customers!$C$1:$C$1001,,0)=0,"No Email",_xlfn.XLOOKUP(orders!C946,customers!$A$1:$A$1001,customers!$C$1:$C$1001,,0))</f>
        <v>fhaughianq8@1688.com</v>
      </c>
      <c r="H946" s="2" t="str">
        <f>_xlfn.XLOOKUP(C946,customers!$A$1:$A$1001,customers!$G$1:$G$1001,,0)</f>
        <v>United States</v>
      </c>
      <c r="I946" t="str">
        <f>INDEX(products!$A$1:$G$49,MATCH(orders!$D946,products!$A$1:$A$49,0),MATCH(orders!I$1,products!$A$1:$G$1,0))</f>
        <v>Rob</v>
      </c>
      <c r="J946" t="str">
        <f t="shared" si="28"/>
        <v>Robusta</v>
      </c>
      <c r="K946" t="str">
        <f>INDEX(products!$A$1:$G$49,MATCH(orders!$D946,products!$A$1:$A$49,0),MATCH(orders!K$1,products!$A$1:$G$1,0))</f>
        <v>L</v>
      </c>
      <c r="L946" t="str">
        <f t="shared" si="29"/>
        <v>Light</v>
      </c>
      <c r="M946" s="4">
        <f>INDEX(products!$A$1:$G$49,MATCH(orders!$D946,products!$A$1:$A$49,0),MATCH(orders!M$1,products!$A$1:$G$1,0))</f>
        <v>0.5</v>
      </c>
      <c r="N946" s="5">
        <f>INDEX(products!$A$1:$G$49,MATCH(orders!$D946,products!$A$1:$A$49,0),MATCH(orders!N$1,products!$A$1:$G$1,0))</f>
        <v>7.169999999999999</v>
      </c>
      <c r="O946" s="5">
        <f>N946*E946</f>
        <v>35.849999999999994</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IF(_xlfn.XLOOKUP(orders!C947,customers!$A$1:$A$1001,customers!$C$1:$C$1001,,0)=0,"No Email",_xlfn.XLOOKUP(orders!C947,customers!$A$1:$A$1001,customers!$C$1:$C$1001,,0))</f>
        <v>No Email</v>
      </c>
      <c r="H947" s="2" t="str">
        <f>_xlfn.XLOOKUP(C947,customers!$A$1:$A$1001,customers!$G$1:$G$1001,,0)</f>
        <v>United States</v>
      </c>
      <c r="I947" t="str">
        <f>INDEX(products!$A$1:$G$49,MATCH(orders!$D947,products!$A$1:$A$49,0),MATCH(orders!I$1,products!$A$1:$G$1,0))</f>
        <v>Lib</v>
      </c>
      <c r="J947" t="str">
        <f t="shared" si="28"/>
        <v>Liberica</v>
      </c>
      <c r="K947" t="str">
        <f>INDEX(products!$A$1:$G$49,MATCH(orders!$D947,products!$A$1:$A$49,0),MATCH(orders!K$1,products!$A$1:$G$1,0))</f>
        <v>D</v>
      </c>
      <c r="L947" t="str">
        <f t="shared" si="29"/>
        <v>Dark</v>
      </c>
      <c r="M947" s="4">
        <f>INDEX(products!$A$1:$G$49,MATCH(orders!$D947,products!$A$1:$A$49,0),MATCH(orders!M$1,products!$A$1:$G$1,0))</f>
        <v>2.5</v>
      </c>
      <c r="N947" s="5">
        <f>INDEX(products!$A$1:$G$49,MATCH(orders!$D947,products!$A$1:$A$49,0),MATCH(orders!N$1,products!$A$1:$G$1,0))</f>
        <v>29.784999999999997</v>
      </c>
      <c r="O947" s="5">
        <f>N947*E947</f>
        <v>119.13999999999999</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IF(_xlfn.XLOOKUP(orders!C948,customers!$A$1:$A$1001,customers!$C$1:$C$1001,,0)=0,"No Email",_xlfn.XLOOKUP(orders!C948,customers!$A$1:$A$1001,customers!$C$1:$C$1001,,0))</f>
        <v>No Email</v>
      </c>
      <c r="H948" s="2" t="str">
        <f>_xlfn.XLOOKUP(C948,customers!$A$1:$A$1001,customers!$G$1:$G$1001,,0)</f>
        <v>United States</v>
      </c>
      <c r="I948" t="str">
        <f>INDEX(products!$A$1:$G$49,MATCH(orders!$D948,products!$A$1:$A$49,0),MATCH(orders!I$1,products!$A$1:$G$1,0))</f>
        <v>Lib</v>
      </c>
      <c r="J948" t="str">
        <f t="shared" si="28"/>
        <v>Liberica</v>
      </c>
      <c r="K948" t="str">
        <f>INDEX(products!$A$1:$G$49,MATCH(orders!$D948,products!$A$1:$A$49,0),MATCH(orders!K$1,products!$A$1:$G$1,0))</f>
        <v>D</v>
      </c>
      <c r="L948" t="str">
        <f t="shared" si="29"/>
        <v>Dark</v>
      </c>
      <c r="M948" s="4">
        <f>INDEX(products!$A$1:$G$49,MATCH(orders!$D948,products!$A$1:$A$49,0),MATCH(orders!M$1,products!$A$1:$G$1,0))</f>
        <v>0.5</v>
      </c>
      <c r="N948" s="5">
        <f>INDEX(products!$A$1:$G$49,MATCH(orders!$D948,products!$A$1:$A$49,0),MATCH(orders!N$1,products!$A$1:$G$1,0))</f>
        <v>7.77</v>
      </c>
      <c r="O948" s="5">
        <f>N948*E948</f>
        <v>23.31</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IF(_xlfn.XLOOKUP(orders!C949,customers!$A$1:$A$1001,customers!$C$1:$C$1001,,0)=0,"No Email",_xlfn.XLOOKUP(orders!C949,customers!$A$1:$A$1001,customers!$C$1:$C$1001,,0))</f>
        <v>rfaltinqb@topsy.com</v>
      </c>
      <c r="H949" s="2" t="str">
        <f>_xlfn.XLOOKUP(C949,customers!$A$1:$A$1001,customers!$G$1:$G$1001,,0)</f>
        <v>Ireland</v>
      </c>
      <c r="I949" t="str">
        <f>INDEX(products!$A$1:$G$49,MATCH(orders!$D949,products!$A$1:$A$49,0),MATCH(orders!I$1,products!$A$1:$G$1,0))</f>
        <v>Ara</v>
      </c>
      <c r="J949" t="str">
        <f t="shared" si="28"/>
        <v>Arabica</v>
      </c>
      <c r="K949" t="str">
        <f>INDEX(products!$A$1:$G$49,MATCH(orders!$D949,products!$A$1:$A$49,0),MATCH(orders!K$1,products!$A$1:$G$1,0))</f>
        <v>M</v>
      </c>
      <c r="L949" t="str">
        <f t="shared" si="29"/>
        <v>Medium</v>
      </c>
      <c r="M949" s="4">
        <f>INDEX(products!$A$1:$G$49,MATCH(orders!$D949,products!$A$1:$A$49,0),MATCH(orders!M$1,products!$A$1:$G$1,0))</f>
        <v>1</v>
      </c>
      <c r="N949" s="5">
        <f>INDEX(products!$A$1:$G$49,MATCH(orders!$D949,products!$A$1:$A$49,0),MATCH(orders!N$1,products!$A$1:$G$1,0))</f>
        <v>11.25</v>
      </c>
      <c r="O949" s="5">
        <f>N949*E949</f>
        <v>11.25</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IF(_xlfn.XLOOKUP(orders!C950,customers!$A$1:$A$1001,customers!$C$1:$C$1001,,0)=0,"No Email",_xlfn.XLOOKUP(orders!C950,customers!$A$1:$A$1001,customers!$C$1:$C$1001,,0))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 t="shared" si="28"/>
        <v>Excelsa</v>
      </c>
      <c r="K950" t="str">
        <f>INDEX(products!$A$1:$G$49,MATCH(orders!$D950,products!$A$1:$A$49,0),MATCH(orders!K$1,products!$A$1:$G$1,0))</f>
        <v>D</v>
      </c>
      <c r="L950" t="str">
        <f t="shared" si="29"/>
        <v>Dark</v>
      </c>
      <c r="M950" s="4">
        <f>INDEX(products!$A$1:$G$49,MATCH(orders!$D950,products!$A$1:$A$49,0),MATCH(orders!M$1,products!$A$1:$G$1,0))</f>
        <v>2.5</v>
      </c>
      <c r="N950" s="5">
        <f>INDEX(products!$A$1:$G$49,MATCH(orders!$D950,products!$A$1:$A$49,0),MATCH(orders!N$1,products!$A$1:$G$1,0))</f>
        <v>27.945</v>
      </c>
      <c r="O950" s="5">
        <f>N950*E950</f>
        <v>83.835000000000008</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IF(_xlfn.XLOOKUP(orders!C951,customers!$A$1:$A$1001,customers!$C$1:$C$1001,,0)=0,"No Email",_xlfn.XLOOKUP(orders!C951,customers!$A$1:$A$1001,customers!$C$1:$C$1001,,0))</f>
        <v>grattqd@phpbb.com</v>
      </c>
      <c r="H951" s="2" t="str">
        <f>_xlfn.XLOOKUP(C951,customers!$A$1:$A$1001,customers!$G$1:$G$1001,,0)</f>
        <v>Ireland</v>
      </c>
      <c r="I951" t="str">
        <f>INDEX(products!$A$1:$G$49,MATCH(orders!$D951,products!$A$1:$A$49,0),MATCH(orders!I$1,products!$A$1:$G$1,0))</f>
        <v>Rob</v>
      </c>
      <c r="J951" t="str">
        <f t="shared" si="28"/>
        <v>Robusta</v>
      </c>
      <c r="K951" t="str">
        <f>INDEX(products!$A$1:$G$49,MATCH(orders!$D951,products!$A$1:$A$49,0),MATCH(orders!K$1,products!$A$1:$G$1,0))</f>
        <v>L</v>
      </c>
      <c r="L951" t="str">
        <f t="shared" si="29"/>
        <v>Light</v>
      </c>
      <c r="M951" s="4">
        <f>INDEX(products!$A$1:$G$49,MATCH(orders!$D951,products!$A$1:$A$49,0),MATCH(orders!M$1,products!$A$1:$G$1,0))</f>
        <v>2.5</v>
      </c>
      <c r="N951" s="5">
        <f>INDEX(products!$A$1:$G$49,MATCH(orders!$D951,products!$A$1:$A$49,0),MATCH(orders!N$1,products!$A$1:$G$1,0))</f>
        <v>27.484999999999996</v>
      </c>
      <c r="O951" s="5">
        <f>N951*E951</f>
        <v>109.93999999999998</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IF(_xlfn.XLOOKUP(orders!C952,customers!$A$1:$A$1001,customers!$C$1:$C$1001,,0)=0,"No Email",_xlfn.XLOOKUP(orders!C952,customers!$A$1:$A$1001,customers!$C$1:$C$1001,,0))</f>
        <v>No Email</v>
      </c>
      <c r="H952" s="2" t="str">
        <f>_xlfn.XLOOKUP(C952,customers!$A$1:$A$1001,customers!$G$1:$G$1001,,0)</f>
        <v>United States</v>
      </c>
      <c r="I952" t="str">
        <f>INDEX(products!$A$1:$G$49,MATCH(orders!$D952,products!$A$1:$A$49,0),MATCH(orders!I$1,products!$A$1:$G$1,0))</f>
        <v>Rob</v>
      </c>
      <c r="J952" t="str">
        <f t="shared" si="28"/>
        <v>Robusta</v>
      </c>
      <c r="K952" t="str">
        <f>INDEX(products!$A$1:$G$49,MATCH(orders!$D952,products!$A$1:$A$49,0),MATCH(orders!K$1,products!$A$1:$G$1,0))</f>
        <v>L</v>
      </c>
      <c r="L952" t="str">
        <f t="shared" si="29"/>
        <v>Light</v>
      </c>
      <c r="M952" s="4">
        <f>INDEX(products!$A$1:$G$49,MATCH(orders!$D952,products!$A$1:$A$49,0),MATCH(orders!M$1,products!$A$1:$G$1,0))</f>
        <v>0.2</v>
      </c>
      <c r="N952" s="5">
        <f>INDEX(products!$A$1:$G$49,MATCH(orders!$D952,products!$A$1:$A$49,0),MATCH(orders!N$1,products!$A$1:$G$1,0))</f>
        <v>3.5849999999999995</v>
      </c>
      <c r="O952" s="5">
        <f>N952*E952</f>
        <v>14.339999999999998</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IF(_xlfn.XLOOKUP(orders!C953,customers!$A$1:$A$1001,customers!$C$1:$C$1001,,0)=0,"No Email",_xlfn.XLOOKUP(orders!C953,customers!$A$1:$A$1001,customers!$C$1:$C$1001,,0))</f>
        <v>ieberleinqf@hc360.com</v>
      </c>
      <c r="H953" s="2" t="str">
        <f>_xlfn.XLOOKUP(C953,customers!$A$1:$A$1001,customers!$G$1:$G$1001,,0)</f>
        <v>United States</v>
      </c>
      <c r="I953" t="str">
        <f>INDEX(products!$A$1:$G$49,MATCH(orders!$D953,products!$A$1:$A$49,0),MATCH(orders!I$1,products!$A$1:$G$1,0))</f>
        <v>Rob</v>
      </c>
      <c r="J953" t="str">
        <f t="shared" si="28"/>
        <v>Robusta</v>
      </c>
      <c r="K953" t="str">
        <f>INDEX(products!$A$1:$G$49,MATCH(orders!$D953,products!$A$1:$A$49,0),MATCH(orders!K$1,products!$A$1:$G$1,0))</f>
        <v>L</v>
      </c>
      <c r="L953" t="str">
        <f t="shared" si="29"/>
        <v>Light</v>
      </c>
      <c r="M953" s="4">
        <f>INDEX(products!$A$1:$G$49,MATCH(orders!$D953,products!$A$1:$A$49,0),MATCH(orders!M$1,products!$A$1:$G$1,0))</f>
        <v>0.2</v>
      </c>
      <c r="N953" s="5">
        <f>INDEX(products!$A$1:$G$49,MATCH(orders!$D953,products!$A$1:$A$49,0),MATCH(orders!N$1,products!$A$1:$G$1,0))</f>
        <v>3.5849999999999995</v>
      </c>
      <c r="O953" s="5">
        <f>N953*E953</f>
        <v>21.509999999999998</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IF(_xlfn.XLOOKUP(orders!C954,customers!$A$1:$A$1001,customers!$C$1:$C$1001,,0)=0,"No Email",_xlfn.XLOOKUP(orders!C954,customers!$A$1:$A$1001,customers!$C$1:$C$1001,,0))</f>
        <v>jdrengqg@uiuc.edu</v>
      </c>
      <c r="H954" s="2" t="str">
        <f>_xlfn.XLOOKUP(C954,customers!$A$1:$A$1001,customers!$G$1:$G$1001,,0)</f>
        <v>Ireland</v>
      </c>
      <c r="I954" t="str">
        <f>INDEX(products!$A$1:$G$49,MATCH(orders!$D954,products!$A$1:$A$49,0),MATCH(orders!I$1,products!$A$1:$G$1,0))</f>
        <v>Ara</v>
      </c>
      <c r="J954" t="str">
        <f t="shared" si="28"/>
        <v>Arabica</v>
      </c>
      <c r="K954" t="str">
        <f>INDEX(products!$A$1:$G$49,MATCH(orders!$D954,products!$A$1:$A$49,0),MATCH(orders!K$1,products!$A$1:$G$1,0))</f>
        <v>M</v>
      </c>
      <c r="L954" t="str">
        <f t="shared" si="29"/>
        <v>Medium</v>
      </c>
      <c r="M954" s="4">
        <f>INDEX(products!$A$1:$G$49,MATCH(orders!$D954,products!$A$1:$A$49,0),MATCH(orders!M$1,products!$A$1:$G$1,0))</f>
        <v>1</v>
      </c>
      <c r="N954" s="5">
        <f>INDEX(products!$A$1:$G$49,MATCH(orders!$D954,products!$A$1:$A$49,0),MATCH(orders!N$1,products!$A$1:$G$1,0))</f>
        <v>11.25</v>
      </c>
      <c r="O954" s="5">
        <f>N954*E954</f>
        <v>22.5</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IF(_xlfn.XLOOKUP(orders!C955,customers!$A$1:$A$1001,customers!$C$1:$C$1001,,0)=0,"No Email",_xlfn.XLOOKUP(orders!C955,customers!$A$1:$A$1001,customers!$C$1:$C$1001,,0))</f>
        <v>No Email</v>
      </c>
      <c r="H955" s="2" t="str">
        <f>_xlfn.XLOOKUP(C955,customers!$A$1:$A$1001,customers!$G$1:$G$1001,,0)</f>
        <v>United States</v>
      </c>
      <c r="I955" t="str">
        <f>INDEX(products!$A$1:$G$49,MATCH(orders!$D955,products!$A$1:$A$49,0),MATCH(orders!I$1,products!$A$1:$G$1,0))</f>
        <v>Ara</v>
      </c>
      <c r="J955" t="str">
        <f t="shared" si="28"/>
        <v>Arabica</v>
      </c>
      <c r="K955" t="str">
        <f>INDEX(products!$A$1:$G$49,MATCH(orders!$D955,products!$A$1:$A$49,0),MATCH(orders!K$1,products!$A$1:$G$1,0))</f>
        <v>L</v>
      </c>
      <c r="L955" t="str">
        <f t="shared" si="29"/>
        <v>Light</v>
      </c>
      <c r="M955" s="4">
        <f>INDEX(products!$A$1:$G$49,MATCH(orders!$D955,products!$A$1:$A$49,0),MATCH(orders!M$1,products!$A$1:$G$1,0))</f>
        <v>0.2</v>
      </c>
      <c r="N955" s="5">
        <f>INDEX(products!$A$1:$G$49,MATCH(orders!$D955,products!$A$1:$A$49,0),MATCH(orders!N$1,products!$A$1:$G$1,0))</f>
        <v>3.8849999999999998</v>
      </c>
      <c r="O955" s="5">
        <f>N955*E955</f>
        <v>3.8849999999999998</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IF(_xlfn.XLOOKUP(orders!C956,customers!$A$1:$A$1001,customers!$C$1:$C$1001,,0)=0,"No Email",_xlfn.XLOOKUP(orders!C956,customers!$A$1:$A$1001,customers!$C$1:$C$1001,,0))</f>
        <v>No Email</v>
      </c>
      <c r="H956" s="2" t="str">
        <f>_xlfn.XLOOKUP(C956,customers!$A$1:$A$1001,customers!$G$1:$G$1001,,0)</f>
        <v>United States</v>
      </c>
      <c r="I956" t="str">
        <f>INDEX(products!$A$1:$G$49,MATCH(orders!$D956,products!$A$1:$A$49,0),MATCH(orders!I$1,products!$A$1:$G$1,0))</f>
        <v>Exc</v>
      </c>
      <c r="J956" t="str">
        <f t="shared" si="28"/>
        <v>Excelsa</v>
      </c>
      <c r="K956" t="str">
        <f>INDEX(products!$A$1:$G$49,MATCH(orders!$D956,products!$A$1:$A$49,0),MATCH(orders!K$1,products!$A$1:$G$1,0))</f>
        <v>D</v>
      </c>
      <c r="L956" t="str">
        <f t="shared" si="29"/>
        <v>Dark</v>
      </c>
      <c r="M956" s="4">
        <f>INDEX(products!$A$1:$G$49,MATCH(orders!$D956,products!$A$1:$A$49,0),MATCH(orders!M$1,products!$A$1:$G$1,0))</f>
        <v>2.5</v>
      </c>
      <c r="N956" s="5">
        <f>INDEX(products!$A$1:$G$49,MATCH(orders!$D956,products!$A$1:$A$49,0),MATCH(orders!N$1,products!$A$1:$G$1,0))</f>
        <v>27.945</v>
      </c>
      <c r="O956" s="5">
        <f>N956*E956</f>
        <v>27.945</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IF(_xlfn.XLOOKUP(orders!C957,customers!$A$1:$A$1001,customers!$C$1:$C$1001,,0)=0,"No Email",_xlfn.XLOOKUP(orders!C957,customers!$A$1:$A$1001,customers!$C$1:$C$1001,,0))</f>
        <v>No Email</v>
      </c>
      <c r="H957" s="2" t="str">
        <f>_xlfn.XLOOKUP(C957,customers!$A$1:$A$1001,customers!$G$1:$G$1001,,0)</f>
        <v>United States</v>
      </c>
      <c r="I957" t="str">
        <f>INDEX(products!$A$1:$G$49,MATCH(orders!$D957,products!$A$1:$A$49,0),MATCH(orders!I$1,products!$A$1:$G$1,0))</f>
        <v>Exc</v>
      </c>
      <c r="J957" t="str">
        <f t="shared" si="28"/>
        <v>Excelsa</v>
      </c>
      <c r="K957" t="str">
        <f>INDEX(products!$A$1:$G$49,MATCH(orders!$D957,products!$A$1:$A$49,0),MATCH(orders!K$1,products!$A$1:$G$1,0))</f>
        <v>L</v>
      </c>
      <c r="L957" t="str">
        <f t="shared" si="29"/>
        <v>Light</v>
      </c>
      <c r="M957" s="4">
        <f>INDEX(products!$A$1:$G$49,MATCH(orders!$D957,products!$A$1:$A$49,0),MATCH(orders!M$1,products!$A$1:$G$1,0))</f>
        <v>2.5</v>
      </c>
      <c r="N957" s="5">
        <f>INDEX(products!$A$1:$G$49,MATCH(orders!$D957,products!$A$1:$A$49,0),MATCH(orders!N$1,products!$A$1:$G$1,0))</f>
        <v>34.154999999999994</v>
      </c>
      <c r="O957" s="5">
        <f>N957*E957</f>
        <v>170.77499999999998</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IF(_xlfn.XLOOKUP(orders!C958,customers!$A$1:$A$1001,customers!$C$1:$C$1001,,0)=0,"No Email",_xlfn.XLOOKUP(orders!C958,customers!$A$1:$A$1001,customers!$C$1:$C$1001,,0))</f>
        <v>No Email</v>
      </c>
      <c r="H958" s="2" t="str">
        <f>_xlfn.XLOOKUP(C958,customers!$A$1:$A$1001,customers!$G$1:$G$1001,,0)</f>
        <v>United States</v>
      </c>
      <c r="I958" t="str">
        <f>INDEX(products!$A$1:$G$49,MATCH(orders!$D958,products!$A$1:$A$49,0),MATCH(orders!I$1,products!$A$1:$G$1,0))</f>
        <v>Rob</v>
      </c>
      <c r="J958" t="str">
        <f t="shared" si="28"/>
        <v>Robusta</v>
      </c>
      <c r="K958" t="str">
        <f>INDEX(products!$A$1:$G$49,MATCH(orders!$D958,products!$A$1:$A$49,0),MATCH(orders!K$1,products!$A$1:$G$1,0))</f>
        <v>L</v>
      </c>
      <c r="L958" t="str">
        <f t="shared" si="29"/>
        <v>Light</v>
      </c>
      <c r="M958" s="4">
        <f>INDEX(products!$A$1:$G$49,MATCH(orders!$D958,products!$A$1:$A$49,0),MATCH(orders!M$1,products!$A$1:$G$1,0))</f>
        <v>2.5</v>
      </c>
      <c r="N958" s="5">
        <f>INDEX(products!$A$1:$G$49,MATCH(orders!$D958,products!$A$1:$A$49,0),MATCH(orders!N$1,products!$A$1:$G$1,0))</f>
        <v>27.484999999999996</v>
      </c>
      <c r="O958" s="5">
        <f>N958*E958</f>
        <v>54.969999999999992</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IF(_xlfn.XLOOKUP(orders!C959,customers!$A$1:$A$1001,customers!$C$1:$C$1001,,0)=0,"No Email",_xlfn.XLOOKUP(orders!C959,customers!$A$1:$A$1001,customers!$C$1:$C$1001,,0))</f>
        <v>No Email</v>
      </c>
      <c r="H959" s="2" t="str">
        <f>_xlfn.XLOOKUP(C959,customers!$A$1:$A$1001,customers!$G$1:$G$1001,,0)</f>
        <v>United States</v>
      </c>
      <c r="I959" t="str">
        <f>INDEX(products!$A$1:$G$49,MATCH(orders!$D959,products!$A$1:$A$49,0),MATCH(orders!I$1,products!$A$1:$G$1,0))</f>
        <v>Exc</v>
      </c>
      <c r="J959" t="str">
        <f t="shared" si="28"/>
        <v>Excelsa</v>
      </c>
      <c r="K959" t="str">
        <f>INDEX(products!$A$1:$G$49,MATCH(orders!$D959,products!$A$1:$A$49,0),MATCH(orders!K$1,products!$A$1:$G$1,0))</f>
        <v>L</v>
      </c>
      <c r="L959" t="str">
        <f t="shared" si="29"/>
        <v>Light</v>
      </c>
      <c r="M959" s="4">
        <f>INDEX(products!$A$1:$G$49,MATCH(orders!$D959,products!$A$1:$A$49,0),MATCH(orders!M$1,products!$A$1:$G$1,0))</f>
        <v>1</v>
      </c>
      <c r="N959" s="5">
        <f>INDEX(products!$A$1:$G$49,MATCH(orders!$D959,products!$A$1:$A$49,0),MATCH(orders!N$1,products!$A$1:$G$1,0))</f>
        <v>14.85</v>
      </c>
      <c r="O959" s="5">
        <f>N959*E959</f>
        <v>14.85</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IF(_xlfn.XLOOKUP(orders!C960,customers!$A$1:$A$1001,customers!$C$1:$C$1001,,0)=0,"No Email",_xlfn.XLOOKUP(orders!C960,customers!$A$1:$A$1001,customers!$C$1:$C$1001,,0))</f>
        <v>No Email</v>
      </c>
      <c r="H960" s="2" t="str">
        <f>_xlfn.XLOOKUP(C960,customers!$A$1:$A$1001,customers!$G$1:$G$1001,,0)</f>
        <v>United States</v>
      </c>
      <c r="I960" t="str">
        <f>INDEX(products!$A$1:$G$49,MATCH(orders!$D960,products!$A$1:$A$49,0),MATCH(orders!I$1,products!$A$1:$G$1,0))</f>
        <v>Ara</v>
      </c>
      <c r="J960" t="str">
        <f t="shared" si="28"/>
        <v>Arabica</v>
      </c>
      <c r="K960" t="str">
        <f>INDEX(products!$A$1:$G$49,MATCH(orders!$D960,products!$A$1:$A$49,0),MATCH(orders!K$1,products!$A$1:$G$1,0))</f>
        <v>L</v>
      </c>
      <c r="L960" t="str">
        <f t="shared" si="29"/>
        <v>Light</v>
      </c>
      <c r="M960" s="4">
        <f>INDEX(products!$A$1:$G$49,MATCH(orders!$D960,products!$A$1:$A$49,0),MATCH(orders!M$1,products!$A$1:$G$1,0))</f>
        <v>0.2</v>
      </c>
      <c r="N960" s="5">
        <f>INDEX(products!$A$1:$G$49,MATCH(orders!$D960,products!$A$1:$A$49,0),MATCH(orders!N$1,products!$A$1:$G$1,0))</f>
        <v>3.8849999999999998</v>
      </c>
      <c r="O960" s="5">
        <f>N960*E960</f>
        <v>7.77</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IF(_xlfn.XLOOKUP(orders!C961,customers!$A$1:$A$1001,customers!$C$1:$C$1001,,0)=0,"No Email",_xlfn.XLOOKUP(orders!C961,customers!$A$1:$A$1001,customers!$C$1:$C$1001,,0))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 t="shared" si="28"/>
        <v>Liberica</v>
      </c>
      <c r="K961" t="str">
        <f>INDEX(products!$A$1:$G$49,MATCH(orders!$D961,products!$A$1:$A$49,0),MATCH(orders!K$1,products!$A$1:$G$1,0))</f>
        <v>L</v>
      </c>
      <c r="L961" t="str">
        <f t="shared" si="29"/>
        <v>Light</v>
      </c>
      <c r="M961" s="4">
        <f>INDEX(products!$A$1:$G$49,MATCH(orders!$D961,products!$A$1:$A$49,0),MATCH(orders!M$1,products!$A$1:$G$1,0))</f>
        <v>0.2</v>
      </c>
      <c r="N961" s="5">
        <f>INDEX(products!$A$1:$G$49,MATCH(orders!$D961,products!$A$1:$A$49,0),MATCH(orders!N$1,products!$A$1:$G$1,0))</f>
        <v>4.7549999999999999</v>
      </c>
      <c r="O961" s="5">
        <f>N961*E961</f>
        <v>23.774999999999999</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IF(_xlfn.XLOOKUP(orders!C962,customers!$A$1:$A$1001,customers!$C$1:$C$1001,,0)=0,"No Email",_xlfn.XLOOKUP(orders!C962,customers!$A$1:$A$1001,customers!$C$1:$C$1001,,0))</f>
        <v>cmiguelqo@exblog.jp</v>
      </c>
      <c r="H962" s="2" t="str">
        <f>_xlfn.XLOOKUP(C962,customers!$A$1:$A$1001,customers!$G$1:$G$1001,,0)</f>
        <v>United States</v>
      </c>
      <c r="I962" t="str">
        <f>INDEX(products!$A$1:$G$49,MATCH(orders!$D962,products!$A$1:$A$49,0),MATCH(orders!I$1,products!$A$1:$G$1,0))</f>
        <v>Lib</v>
      </c>
      <c r="J962" t="str">
        <f t="shared" si="28"/>
        <v>Liberica</v>
      </c>
      <c r="K962" t="str">
        <f>INDEX(products!$A$1:$G$49,MATCH(orders!$D962,products!$A$1:$A$49,0),MATCH(orders!K$1,products!$A$1:$G$1,0))</f>
        <v>L</v>
      </c>
      <c r="L962" t="str">
        <f t="shared" si="29"/>
        <v>Light</v>
      </c>
      <c r="M962" s="4">
        <f>INDEX(products!$A$1:$G$49,MATCH(orders!$D962,products!$A$1:$A$49,0),MATCH(orders!M$1,products!$A$1:$G$1,0))</f>
        <v>1</v>
      </c>
      <c r="N962" s="5">
        <f>INDEX(products!$A$1:$G$49,MATCH(orders!$D962,products!$A$1:$A$49,0),MATCH(orders!N$1,products!$A$1:$G$1,0))</f>
        <v>15.85</v>
      </c>
      <c r="O962" s="5">
        <f>N962*E962</f>
        <v>79.25</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IF(_xlfn.XLOOKUP(orders!C963,customers!$A$1:$A$1001,customers!$C$1:$C$1001,,0)=0,"No Email",_xlfn.XLOOKUP(orders!C963,customers!$A$1:$A$1001,customers!$C$1:$C$1001,,0))</f>
        <v>No Email</v>
      </c>
      <c r="H963" s="2" t="str">
        <f>_xlfn.XLOOKUP(C963,customers!$A$1:$A$1001,customers!$G$1:$G$1001,,0)</f>
        <v>United States</v>
      </c>
      <c r="I963" t="str">
        <f>INDEX(products!$A$1:$G$49,MATCH(orders!$D963,products!$A$1:$A$49,0),MATCH(orders!I$1,products!$A$1:$G$1,0))</f>
        <v>Ara</v>
      </c>
      <c r="J963" t="str">
        <f t="shared" ref="J963:J1001" si="30">IF(I963="Rob","Robusta",IF(I963="Exc","Excelsa",IF(I963="Ara","Arabica",IF(I963="Lib","Liberica",""))))</f>
        <v>Arabica</v>
      </c>
      <c r="K963" t="str">
        <f>INDEX(products!$A$1:$G$49,MATCH(orders!$D963,products!$A$1:$A$49,0),MATCH(orders!K$1,products!$A$1:$G$1,0))</f>
        <v>D</v>
      </c>
      <c r="L963" t="str">
        <f t="shared" ref="L963:L1001" si="31">IF(K963="L","Light",IF(K963="M","Medium",IF(K963="D","Dark","")))</f>
        <v>Dark</v>
      </c>
      <c r="M963" s="4">
        <f>INDEX(products!$A$1:$G$49,MATCH(orders!$D963,products!$A$1:$A$49,0),MATCH(orders!M$1,products!$A$1:$G$1,0))</f>
        <v>2.5</v>
      </c>
      <c r="N963" s="5">
        <f>INDEX(products!$A$1:$G$49,MATCH(orders!$D963,products!$A$1:$A$49,0),MATCH(orders!N$1,products!$A$1:$G$1,0))</f>
        <v>22.884999999999998</v>
      </c>
      <c r="O963" s="5">
        <f>N963*E963</f>
        <v>45.769999999999996</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IF(_xlfn.XLOOKUP(orders!C964,customers!$A$1:$A$1001,customers!$C$1:$C$1001,,0)=0,"No Email",_xlfn.XLOOKUP(orders!C964,customers!$A$1:$A$1001,customers!$C$1:$C$1001,,0))</f>
        <v>mrocksqq@exblog.jp</v>
      </c>
      <c r="H964" s="2" t="str">
        <f>_xlfn.XLOOKUP(C964,customers!$A$1:$A$1001,customers!$G$1:$G$1001,,0)</f>
        <v>Ireland</v>
      </c>
      <c r="I964" t="str">
        <f>INDEX(products!$A$1:$G$49,MATCH(orders!$D964,products!$A$1:$A$49,0),MATCH(orders!I$1,products!$A$1:$G$1,0))</f>
        <v>Rob</v>
      </c>
      <c r="J964" t="str">
        <f t="shared" si="30"/>
        <v>Robusta</v>
      </c>
      <c r="K964" t="str">
        <f>INDEX(products!$A$1:$G$49,MATCH(orders!$D964,products!$A$1:$A$49,0),MATCH(orders!K$1,products!$A$1:$G$1,0))</f>
        <v>D</v>
      </c>
      <c r="L964" t="str">
        <f t="shared" si="31"/>
        <v>Dark</v>
      </c>
      <c r="M964" s="4">
        <f>INDEX(products!$A$1:$G$49,MATCH(orders!$D964,products!$A$1:$A$49,0),MATCH(orders!M$1,products!$A$1:$G$1,0))</f>
        <v>1</v>
      </c>
      <c r="N964" s="5">
        <f>INDEX(products!$A$1:$G$49,MATCH(orders!$D964,products!$A$1:$A$49,0),MATCH(orders!N$1,products!$A$1:$G$1,0))</f>
        <v>8.9499999999999993</v>
      </c>
      <c r="O964" s="5">
        <f>N964*E964</f>
        <v>8.9499999999999993</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IF(_xlfn.XLOOKUP(orders!C965,customers!$A$1:$A$1001,customers!$C$1:$C$1001,,0)=0,"No Email",_xlfn.XLOOKUP(orders!C965,customers!$A$1:$A$1001,customers!$C$1:$C$1001,,0))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 t="shared" si="30"/>
        <v>Robusta</v>
      </c>
      <c r="K965" t="str">
        <f>INDEX(products!$A$1:$G$49,MATCH(orders!$D965,products!$A$1:$A$49,0),MATCH(orders!K$1,products!$A$1:$G$1,0))</f>
        <v>M</v>
      </c>
      <c r="L965" t="str">
        <f t="shared" si="31"/>
        <v>Medium</v>
      </c>
      <c r="M965" s="4">
        <f>INDEX(products!$A$1:$G$49,MATCH(orders!$D965,products!$A$1:$A$49,0),MATCH(orders!M$1,products!$A$1:$G$1,0))</f>
        <v>0.5</v>
      </c>
      <c r="N965" s="5">
        <f>INDEX(products!$A$1:$G$49,MATCH(orders!$D965,products!$A$1:$A$49,0),MATCH(orders!N$1,products!$A$1:$G$1,0))</f>
        <v>5.97</v>
      </c>
      <c r="O965" s="5">
        <f>N965*E965</f>
        <v>23.88</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IF(_xlfn.XLOOKUP(orders!C966,customers!$A$1:$A$1001,customers!$C$1:$C$1001,,0)=0,"No Email",_xlfn.XLOOKUP(orders!C966,customers!$A$1:$A$1001,customers!$C$1:$C$1001,,0))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 t="shared" si="30"/>
        <v>Excelsa</v>
      </c>
      <c r="K966" t="str">
        <f>INDEX(products!$A$1:$G$49,MATCH(orders!$D966,products!$A$1:$A$49,0),MATCH(orders!K$1,products!$A$1:$G$1,0))</f>
        <v>L</v>
      </c>
      <c r="L966" t="str">
        <f t="shared" si="31"/>
        <v>Light</v>
      </c>
      <c r="M966" s="4">
        <f>INDEX(products!$A$1:$G$49,MATCH(orders!$D966,products!$A$1:$A$49,0),MATCH(orders!M$1,products!$A$1:$G$1,0))</f>
        <v>0.2</v>
      </c>
      <c r="N966" s="5">
        <f>INDEX(products!$A$1:$G$49,MATCH(orders!$D966,products!$A$1:$A$49,0),MATCH(orders!N$1,products!$A$1:$G$1,0))</f>
        <v>4.4550000000000001</v>
      </c>
      <c r="O966" s="5">
        <f>N966*E966</f>
        <v>22.274999999999999</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IF(_xlfn.XLOOKUP(orders!C967,customers!$A$1:$A$1001,customers!$C$1:$C$1001,,0)=0,"No Email",_xlfn.XLOOKUP(orders!C967,customers!$A$1:$A$1001,customers!$C$1:$C$1001,,0))</f>
        <v>jjefferysqt@blog.com</v>
      </c>
      <c r="H967" s="2" t="str">
        <f>_xlfn.XLOOKUP(C967,customers!$A$1:$A$1001,customers!$G$1:$G$1001,,0)</f>
        <v>United States</v>
      </c>
      <c r="I967" t="str">
        <f>INDEX(products!$A$1:$G$49,MATCH(orders!$D967,products!$A$1:$A$49,0),MATCH(orders!I$1,products!$A$1:$G$1,0))</f>
        <v>Rob</v>
      </c>
      <c r="J967" t="str">
        <f t="shared" si="30"/>
        <v>Robusta</v>
      </c>
      <c r="K967" t="str">
        <f>INDEX(products!$A$1:$G$49,MATCH(orders!$D967,products!$A$1:$A$49,0),MATCH(orders!K$1,products!$A$1:$G$1,0))</f>
        <v>M</v>
      </c>
      <c r="L967" t="str">
        <f t="shared" si="31"/>
        <v>Medium</v>
      </c>
      <c r="M967" s="4">
        <f>INDEX(products!$A$1:$G$49,MATCH(orders!$D967,products!$A$1:$A$49,0),MATCH(orders!M$1,products!$A$1:$G$1,0))</f>
        <v>1</v>
      </c>
      <c r="N967" s="5">
        <f>INDEX(products!$A$1:$G$49,MATCH(orders!$D967,products!$A$1:$A$49,0),MATCH(orders!N$1,products!$A$1:$G$1,0))</f>
        <v>9.9499999999999993</v>
      </c>
      <c r="O967" s="5">
        <f>N967*E967</f>
        <v>29.849999999999998</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IF(_xlfn.XLOOKUP(orders!C968,customers!$A$1:$A$1001,customers!$C$1:$C$1001,,0)=0,"No Email",_xlfn.XLOOKUP(orders!C968,customers!$A$1:$A$1001,customers!$C$1:$C$1001,,0))</f>
        <v>bwardellqu@adobe.com</v>
      </c>
      <c r="H968" s="2" t="str">
        <f>_xlfn.XLOOKUP(C968,customers!$A$1:$A$1001,customers!$G$1:$G$1001,,0)</f>
        <v>United States</v>
      </c>
      <c r="I968" t="str">
        <f>INDEX(products!$A$1:$G$49,MATCH(orders!$D968,products!$A$1:$A$49,0),MATCH(orders!I$1,products!$A$1:$G$1,0))</f>
        <v>Exc</v>
      </c>
      <c r="J968" t="str">
        <f t="shared" si="30"/>
        <v>Excelsa</v>
      </c>
      <c r="K968" t="str">
        <f>INDEX(products!$A$1:$G$49,MATCH(orders!$D968,products!$A$1:$A$49,0),MATCH(orders!K$1,products!$A$1:$G$1,0))</f>
        <v>L</v>
      </c>
      <c r="L968" t="str">
        <f t="shared" si="31"/>
        <v>Light</v>
      </c>
      <c r="M968" s="4">
        <f>INDEX(products!$A$1:$G$49,MATCH(orders!$D968,products!$A$1:$A$49,0),MATCH(orders!M$1,products!$A$1:$G$1,0))</f>
        <v>0.5</v>
      </c>
      <c r="N968" s="5">
        <f>INDEX(products!$A$1:$G$49,MATCH(orders!$D968,products!$A$1:$A$49,0),MATCH(orders!N$1,products!$A$1:$G$1,0))</f>
        <v>8.91</v>
      </c>
      <c r="O968" s="5">
        <f>N968*E968</f>
        <v>53.46</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IF(_xlfn.XLOOKUP(orders!C969,customers!$A$1:$A$1001,customers!$C$1:$C$1001,,0)=0,"No Email",_xlfn.XLOOKUP(orders!C969,customers!$A$1:$A$1001,customers!$C$1:$C$1001,,0))</f>
        <v>zwalisiakqv@ucsd.edu</v>
      </c>
      <c r="H969" s="2" t="str">
        <f>_xlfn.XLOOKUP(C969,customers!$A$1:$A$1001,customers!$G$1:$G$1001,,0)</f>
        <v>Ireland</v>
      </c>
      <c r="I969" t="str">
        <f>INDEX(products!$A$1:$G$49,MATCH(orders!$D969,products!$A$1:$A$49,0),MATCH(orders!I$1,products!$A$1:$G$1,0))</f>
        <v>Rob</v>
      </c>
      <c r="J969" t="str">
        <f t="shared" si="30"/>
        <v>Robusta</v>
      </c>
      <c r="K969" t="str">
        <f>INDEX(products!$A$1:$G$49,MATCH(orders!$D969,products!$A$1:$A$49,0),MATCH(orders!K$1,products!$A$1:$G$1,0))</f>
        <v>D</v>
      </c>
      <c r="L969" t="str">
        <f t="shared" si="31"/>
        <v>Dark</v>
      </c>
      <c r="M969" s="4">
        <f>INDEX(products!$A$1:$G$49,MATCH(orders!$D969,products!$A$1:$A$49,0),MATCH(orders!M$1,products!$A$1:$G$1,0))</f>
        <v>0.2</v>
      </c>
      <c r="N969" s="5">
        <f>INDEX(products!$A$1:$G$49,MATCH(orders!$D969,products!$A$1:$A$49,0),MATCH(orders!N$1,products!$A$1:$G$1,0))</f>
        <v>2.6849999999999996</v>
      </c>
      <c r="O969" s="5">
        <f>N969*E969</f>
        <v>2.6849999999999996</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IF(_xlfn.XLOOKUP(orders!C970,customers!$A$1:$A$1001,customers!$C$1:$C$1001,,0)=0,"No Email",_xlfn.XLOOKUP(orders!C970,customers!$A$1:$A$1001,customers!$C$1:$C$1001,,0))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 t="shared" si="30"/>
        <v>Robusta</v>
      </c>
      <c r="K970" t="str">
        <f>INDEX(products!$A$1:$G$49,MATCH(orders!$D970,products!$A$1:$A$49,0),MATCH(orders!K$1,products!$A$1:$G$1,0))</f>
        <v>M</v>
      </c>
      <c r="L970" t="str">
        <f t="shared" si="31"/>
        <v>Medium</v>
      </c>
      <c r="M970" s="4">
        <f>INDEX(products!$A$1:$G$49,MATCH(orders!$D970,products!$A$1:$A$49,0),MATCH(orders!M$1,products!$A$1:$G$1,0))</f>
        <v>0.2</v>
      </c>
      <c r="N970" s="5">
        <f>INDEX(products!$A$1:$G$49,MATCH(orders!$D970,products!$A$1:$A$49,0),MATCH(orders!N$1,products!$A$1:$G$1,0))</f>
        <v>2.9849999999999999</v>
      </c>
      <c r="O970" s="5">
        <f>N970*E970</f>
        <v>5.97</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IF(_xlfn.XLOOKUP(orders!C971,customers!$A$1:$A$1001,customers!$C$1:$C$1001,,0)=0,"No Email",_xlfn.XLOOKUP(orders!C971,customers!$A$1:$A$1001,customers!$C$1:$C$1001,,0))</f>
        <v>cshaldersqx@cisco.com</v>
      </c>
      <c r="H971" s="2" t="str">
        <f>_xlfn.XLOOKUP(C971,customers!$A$1:$A$1001,customers!$G$1:$G$1001,,0)</f>
        <v>United States</v>
      </c>
      <c r="I971" t="str">
        <f>INDEX(products!$A$1:$G$49,MATCH(orders!$D971,products!$A$1:$A$49,0),MATCH(orders!I$1,products!$A$1:$G$1,0))</f>
        <v>Lib</v>
      </c>
      <c r="J971" t="str">
        <f t="shared" si="30"/>
        <v>Liberica</v>
      </c>
      <c r="K971" t="str">
        <f>INDEX(products!$A$1:$G$49,MATCH(orders!$D971,products!$A$1:$A$49,0),MATCH(orders!K$1,products!$A$1:$G$1,0))</f>
        <v>D</v>
      </c>
      <c r="L971" t="str">
        <f t="shared" si="31"/>
        <v>Dark</v>
      </c>
      <c r="M971" s="4">
        <f>INDEX(products!$A$1:$G$49,MATCH(orders!$D971,products!$A$1:$A$49,0),MATCH(orders!M$1,products!$A$1:$G$1,0))</f>
        <v>1</v>
      </c>
      <c r="N971" s="5">
        <f>INDEX(products!$A$1:$G$49,MATCH(orders!$D971,products!$A$1:$A$49,0),MATCH(orders!N$1,products!$A$1:$G$1,0))</f>
        <v>12.95</v>
      </c>
      <c r="O971" s="5">
        <f>N971*E971</f>
        <v>12.95</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IF(_xlfn.XLOOKUP(orders!C972,customers!$A$1:$A$1001,customers!$C$1:$C$1001,,0)=0,"No Email",_xlfn.XLOOKUP(orders!C972,customers!$A$1:$A$1001,customers!$C$1:$C$1001,,0))</f>
        <v>No Email</v>
      </c>
      <c r="H972" s="2" t="str">
        <f>_xlfn.XLOOKUP(C972,customers!$A$1:$A$1001,customers!$G$1:$G$1001,,0)</f>
        <v>United States</v>
      </c>
      <c r="I972" t="str">
        <f>INDEX(products!$A$1:$G$49,MATCH(orders!$D972,products!$A$1:$A$49,0),MATCH(orders!I$1,products!$A$1:$G$1,0))</f>
        <v>Exc</v>
      </c>
      <c r="J972" t="str">
        <f t="shared" si="30"/>
        <v>Excelsa</v>
      </c>
      <c r="K972" t="str">
        <f>INDEX(products!$A$1:$G$49,MATCH(orders!$D972,products!$A$1:$A$49,0),MATCH(orders!K$1,products!$A$1:$G$1,0))</f>
        <v>M</v>
      </c>
      <c r="L972" t="str">
        <f t="shared" si="31"/>
        <v>Medium</v>
      </c>
      <c r="M972" s="4">
        <f>INDEX(products!$A$1:$G$49,MATCH(orders!$D972,products!$A$1:$A$49,0),MATCH(orders!M$1,products!$A$1:$G$1,0))</f>
        <v>0.5</v>
      </c>
      <c r="N972" s="5">
        <f>INDEX(products!$A$1:$G$49,MATCH(orders!$D972,products!$A$1:$A$49,0),MATCH(orders!N$1,products!$A$1:$G$1,0))</f>
        <v>8.25</v>
      </c>
      <c r="O972" s="5">
        <f>N972*E972</f>
        <v>8.25</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IF(_xlfn.XLOOKUP(orders!C973,customers!$A$1:$A$1001,customers!$C$1:$C$1001,,0)=0,"No Email",_xlfn.XLOOKUP(orders!C973,customers!$A$1:$A$1001,customers!$C$1:$C$1001,,0))</f>
        <v>nfurberqz@jugem.jp</v>
      </c>
      <c r="H973" s="2" t="str">
        <f>_xlfn.XLOOKUP(C973,customers!$A$1:$A$1001,customers!$G$1:$G$1001,,0)</f>
        <v>United States</v>
      </c>
      <c r="I973" t="str">
        <f>INDEX(products!$A$1:$G$49,MATCH(orders!$D973,products!$A$1:$A$49,0),MATCH(orders!I$1,products!$A$1:$G$1,0))</f>
        <v>Ara</v>
      </c>
      <c r="J973" t="str">
        <f t="shared" si="30"/>
        <v>Arabica</v>
      </c>
      <c r="K973" t="str">
        <f>INDEX(products!$A$1:$G$49,MATCH(orders!$D973,products!$A$1:$A$49,0),MATCH(orders!K$1,products!$A$1:$G$1,0))</f>
        <v>L</v>
      </c>
      <c r="L973" t="str">
        <f t="shared" si="31"/>
        <v>Light</v>
      </c>
      <c r="M973" s="4">
        <f>INDEX(products!$A$1:$G$49,MATCH(orders!$D973,products!$A$1:$A$49,0),MATCH(orders!M$1,products!$A$1:$G$1,0))</f>
        <v>2.5</v>
      </c>
      <c r="N973" s="5">
        <f>INDEX(products!$A$1:$G$49,MATCH(orders!$D973,products!$A$1:$A$49,0),MATCH(orders!N$1,products!$A$1:$G$1,0))</f>
        <v>29.784999999999997</v>
      </c>
      <c r="O973" s="5">
        <f>N973*E973</f>
        <v>148.92499999999998</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IF(_xlfn.XLOOKUP(orders!C974,customers!$A$1:$A$1001,customers!$C$1:$C$1001,,0)=0,"No Email",_xlfn.XLOOKUP(orders!C974,customers!$A$1:$A$1001,customers!$C$1:$C$1001,,0))</f>
        <v>No Email</v>
      </c>
      <c r="H974" s="2" t="str">
        <f>_xlfn.XLOOKUP(C974,customers!$A$1:$A$1001,customers!$G$1:$G$1001,,0)</f>
        <v>Ireland</v>
      </c>
      <c r="I974" t="str">
        <f>INDEX(products!$A$1:$G$49,MATCH(orders!$D974,products!$A$1:$A$49,0),MATCH(orders!I$1,products!$A$1:$G$1,0))</f>
        <v>Ara</v>
      </c>
      <c r="J974" t="str">
        <f t="shared" si="30"/>
        <v>Arabica</v>
      </c>
      <c r="K974" t="str">
        <f>INDEX(products!$A$1:$G$49,MATCH(orders!$D974,products!$A$1:$A$49,0),MATCH(orders!K$1,products!$A$1:$G$1,0))</f>
        <v>L</v>
      </c>
      <c r="L974" t="str">
        <f t="shared" si="31"/>
        <v>Light</v>
      </c>
      <c r="M974" s="4">
        <f>INDEX(products!$A$1:$G$49,MATCH(orders!$D974,products!$A$1:$A$49,0),MATCH(orders!M$1,products!$A$1:$G$1,0))</f>
        <v>2.5</v>
      </c>
      <c r="N974" s="5">
        <f>INDEX(products!$A$1:$G$49,MATCH(orders!$D974,products!$A$1:$A$49,0),MATCH(orders!N$1,products!$A$1:$G$1,0))</f>
        <v>29.784999999999997</v>
      </c>
      <c r="O974" s="5">
        <f>N974*E974</f>
        <v>89.35499999999999</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IF(_xlfn.XLOOKUP(orders!C975,customers!$A$1:$A$1001,customers!$C$1:$C$1001,,0)=0,"No Email",_xlfn.XLOOKUP(orders!C975,customers!$A$1:$A$1001,customers!$C$1:$C$1001,,0))</f>
        <v>ckeaver1@ucoz.com</v>
      </c>
      <c r="H975" s="2" t="str">
        <f>_xlfn.XLOOKUP(C975,customers!$A$1:$A$1001,customers!$G$1:$G$1001,,0)</f>
        <v>United States</v>
      </c>
      <c r="I975" t="str">
        <f>INDEX(products!$A$1:$G$49,MATCH(orders!$D975,products!$A$1:$A$49,0),MATCH(orders!I$1,products!$A$1:$G$1,0))</f>
        <v>Lib</v>
      </c>
      <c r="J975" t="str">
        <f t="shared" si="30"/>
        <v>Liberica</v>
      </c>
      <c r="K975" t="str">
        <f>INDEX(products!$A$1:$G$49,MATCH(orders!$D975,products!$A$1:$A$49,0),MATCH(orders!K$1,products!$A$1:$G$1,0))</f>
        <v>M</v>
      </c>
      <c r="L975" t="str">
        <f t="shared" si="31"/>
        <v>Medium</v>
      </c>
      <c r="M975" s="4">
        <f>INDEX(products!$A$1:$G$49,MATCH(orders!$D975,products!$A$1:$A$49,0),MATCH(orders!M$1,products!$A$1:$G$1,0))</f>
        <v>1</v>
      </c>
      <c r="N975" s="5">
        <f>INDEX(products!$A$1:$G$49,MATCH(orders!$D975,products!$A$1:$A$49,0),MATCH(orders!N$1,products!$A$1:$G$1,0))</f>
        <v>14.55</v>
      </c>
      <c r="O975" s="5">
        <f>N975*E975</f>
        <v>87.300000000000011</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IF(_xlfn.XLOOKUP(orders!C976,customers!$A$1:$A$1001,customers!$C$1:$C$1001,,0)=0,"No Email",_xlfn.XLOOKUP(orders!C976,customers!$A$1:$A$1001,customers!$C$1:$C$1001,,0))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 t="shared" si="30"/>
        <v>Robusta</v>
      </c>
      <c r="K976" t="str">
        <f>INDEX(products!$A$1:$G$49,MATCH(orders!$D976,products!$A$1:$A$49,0),MATCH(orders!K$1,products!$A$1:$G$1,0))</f>
        <v>D</v>
      </c>
      <c r="L976" t="str">
        <f t="shared" si="31"/>
        <v>Dark</v>
      </c>
      <c r="M976" s="4">
        <f>INDEX(products!$A$1:$G$49,MATCH(orders!$D976,products!$A$1:$A$49,0),MATCH(orders!M$1,products!$A$1:$G$1,0))</f>
        <v>0.5</v>
      </c>
      <c r="N976" s="5">
        <f>INDEX(products!$A$1:$G$49,MATCH(orders!$D976,products!$A$1:$A$49,0),MATCH(orders!N$1,products!$A$1:$G$1,0))</f>
        <v>5.3699999999999992</v>
      </c>
      <c r="O976" s="5">
        <f>N976*E976</f>
        <v>5.3699999999999992</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IF(_xlfn.XLOOKUP(orders!C977,customers!$A$1:$A$1001,customers!$C$1:$C$1001,,0)=0,"No Email",_xlfn.XLOOKUP(orders!C977,customers!$A$1:$A$1001,customers!$C$1:$C$1001,,0))</f>
        <v>ckingwellr3@squarespace.com</v>
      </c>
      <c r="H977" s="2" t="str">
        <f>_xlfn.XLOOKUP(C977,customers!$A$1:$A$1001,customers!$G$1:$G$1001,,0)</f>
        <v>Ireland</v>
      </c>
      <c r="I977" t="str">
        <f>INDEX(products!$A$1:$G$49,MATCH(orders!$D977,products!$A$1:$A$49,0),MATCH(orders!I$1,products!$A$1:$G$1,0))</f>
        <v>Ara</v>
      </c>
      <c r="J977" t="str">
        <f t="shared" si="30"/>
        <v>Arabica</v>
      </c>
      <c r="K977" t="str">
        <f>INDEX(products!$A$1:$G$49,MATCH(orders!$D977,products!$A$1:$A$49,0),MATCH(orders!K$1,products!$A$1:$G$1,0))</f>
        <v>D</v>
      </c>
      <c r="L977" t="str">
        <f t="shared" si="31"/>
        <v>Dark</v>
      </c>
      <c r="M977" s="4">
        <f>INDEX(products!$A$1:$G$49,MATCH(orders!$D977,products!$A$1:$A$49,0),MATCH(orders!M$1,products!$A$1:$G$1,0))</f>
        <v>0.2</v>
      </c>
      <c r="N977" s="5">
        <f>INDEX(products!$A$1:$G$49,MATCH(orders!$D977,products!$A$1:$A$49,0),MATCH(orders!N$1,products!$A$1:$G$1,0))</f>
        <v>2.9849999999999999</v>
      </c>
      <c r="O977" s="5">
        <f>N977*E977</f>
        <v>8.9550000000000001</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IF(_xlfn.XLOOKUP(orders!C978,customers!$A$1:$A$1001,customers!$C$1:$C$1001,,0)=0,"No Email",_xlfn.XLOOKUP(orders!C978,customers!$A$1:$A$1001,customers!$C$1:$C$1001,,0))</f>
        <v>kcantor4@gmpg.org</v>
      </c>
      <c r="H978" s="2" t="str">
        <f>_xlfn.XLOOKUP(C978,customers!$A$1:$A$1001,customers!$G$1:$G$1001,,0)</f>
        <v>United States</v>
      </c>
      <c r="I978" t="str">
        <f>INDEX(products!$A$1:$G$49,MATCH(orders!$D978,products!$A$1:$A$49,0),MATCH(orders!I$1,products!$A$1:$G$1,0))</f>
        <v>Rob</v>
      </c>
      <c r="J978" t="str">
        <f t="shared" si="30"/>
        <v>Robusta</v>
      </c>
      <c r="K978" t="str">
        <f>INDEX(products!$A$1:$G$49,MATCH(orders!$D978,products!$A$1:$A$49,0),MATCH(orders!K$1,products!$A$1:$G$1,0))</f>
        <v>L</v>
      </c>
      <c r="L978" t="str">
        <f t="shared" si="31"/>
        <v>Light</v>
      </c>
      <c r="M978" s="4">
        <f>INDEX(products!$A$1:$G$49,MATCH(orders!$D978,products!$A$1:$A$49,0),MATCH(orders!M$1,products!$A$1:$G$1,0))</f>
        <v>2.5</v>
      </c>
      <c r="N978" s="5">
        <f>INDEX(products!$A$1:$G$49,MATCH(orders!$D978,products!$A$1:$A$49,0),MATCH(orders!N$1,products!$A$1:$G$1,0))</f>
        <v>27.484999999999996</v>
      </c>
      <c r="O978" s="5">
        <f>N978*E978</f>
        <v>137.42499999999998</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IF(_xlfn.XLOOKUP(orders!C979,customers!$A$1:$A$1001,customers!$C$1:$C$1001,,0)=0,"No Email",_xlfn.XLOOKUP(orders!C979,customers!$A$1:$A$1001,customers!$C$1:$C$1001,,0))</f>
        <v>mblakemorer5@nsw.gov.au</v>
      </c>
      <c r="H979" s="2" t="str">
        <f>_xlfn.XLOOKUP(C979,customers!$A$1:$A$1001,customers!$G$1:$G$1001,,0)</f>
        <v>United States</v>
      </c>
      <c r="I979" t="str">
        <f>INDEX(products!$A$1:$G$49,MATCH(orders!$D979,products!$A$1:$A$49,0),MATCH(orders!I$1,products!$A$1:$G$1,0))</f>
        <v>Rob</v>
      </c>
      <c r="J979" t="str">
        <f t="shared" si="30"/>
        <v>Robusta</v>
      </c>
      <c r="K979" t="str">
        <f>INDEX(products!$A$1:$G$49,MATCH(orders!$D979,products!$A$1:$A$49,0),MATCH(orders!K$1,products!$A$1:$G$1,0))</f>
        <v>L</v>
      </c>
      <c r="L979" t="str">
        <f t="shared" si="31"/>
        <v>Light</v>
      </c>
      <c r="M979" s="4">
        <f>INDEX(products!$A$1:$G$49,MATCH(orders!$D979,products!$A$1:$A$49,0),MATCH(orders!M$1,products!$A$1:$G$1,0))</f>
        <v>1</v>
      </c>
      <c r="N979" s="5">
        <f>INDEX(products!$A$1:$G$49,MATCH(orders!$D979,products!$A$1:$A$49,0),MATCH(orders!N$1,products!$A$1:$G$1,0))</f>
        <v>11.95</v>
      </c>
      <c r="O979" s="5">
        <f>N979*E979</f>
        <v>59.75</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IF(_xlfn.XLOOKUP(orders!C980,customers!$A$1:$A$1001,customers!$C$1:$C$1001,,0)=0,"No Email",_xlfn.XLOOKUP(orders!C980,customers!$A$1:$A$1001,customers!$C$1:$C$1001,,0))</f>
        <v>ckeaver1@ucoz.com</v>
      </c>
      <c r="H980" s="2" t="str">
        <f>_xlfn.XLOOKUP(C980,customers!$A$1:$A$1001,customers!$G$1:$G$1001,,0)</f>
        <v>United States</v>
      </c>
      <c r="I980" t="str">
        <f>INDEX(products!$A$1:$G$49,MATCH(orders!$D980,products!$A$1:$A$49,0),MATCH(orders!I$1,products!$A$1:$G$1,0))</f>
        <v>Ara</v>
      </c>
      <c r="J980" t="str">
        <f t="shared" si="30"/>
        <v>Arabica</v>
      </c>
      <c r="K980" t="str">
        <f>INDEX(products!$A$1:$G$49,MATCH(orders!$D980,products!$A$1:$A$49,0),MATCH(orders!K$1,products!$A$1:$G$1,0))</f>
        <v>L</v>
      </c>
      <c r="L980" t="str">
        <f t="shared" si="31"/>
        <v>Light</v>
      </c>
      <c r="M980" s="4">
        <f>INDEX(products!$A$1:$G$49,MATCH(orders!$D980,products!$A$1:$A$49,0),MATCH(orders!M$1,products!$A$1:$G$1,0))</f>
        <v>0.5</v>
      </c>
      <c r="N980" s="5">
        <f>INDEX(products!$A$1:$G$49,MATCH(orders!$D980,products!$A$1:$A$49,0),MATCH(orders!N$1,products!$A$1:$G$1,0))</f>
        <v>7.77</v>
      </c>
      <c r="O980" s="5">
        <f>N980*E980</f>
        <v>23.31</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IF(_xlfn.XLOOKUP(orders!C981,customers!$A$1:$A$1001,customers!$C$1:$C$1001,,0)=0,"No Email",_xlfn.XLOOKUP(orders!C981,customers!$A$1:$A$1001,customers!$C$1:$C$1001,,0))</f>
        <v>No Email</v>
      </c>
      <c r="H981" s="2" t="str">
        <f>_xlfn.XLOOKUP(C981,customers!$A$1:$A$1001,customers!$G$1:$G$1001,,0)</f>
        <v>United States</v>
      </c>
      <c r="I981" t="str">
        <f>INDEX(products!$A$1:$G$49,MATCH(orders!$D981,products!$A$1:$A$49,0),MATCH(orders!I$1,products!$A$1:$G$1,0))</f>
        <v>Rob</v>
      </c>
      <c r="J981" t="str">
        <f t="shared" si="30"/>
        <v>Robusta</v>
      </c>
      <c r="K981" t="str">
        <f>INDEX(products!$A$1:$G$49,MATCH(orders!$D981,products!$A$1:$A$49,0),MATCH(orders!K$1,products!$A$1:$G$1,0))</f>
        <v>D</v>
      </c>
      <c r="L981" t="str">
        <f t="shared" si="31"/>
        <v>Dark</v>
      </c>
      <c r="M981" s="4">
        <f>INDEX(products!$A$1:$G$49,MATCH(orders!$D981,products!$A$1:$A$49,0),MATCH(orders!M$1,products!$A$1:$G$1,0))</f>
        <v>0.5</v>
      </c>
      <c r="N981" s="5">
        <f>INDEX(products!$A$1:$G$49,MATCH(orders!$D981,products!$A$1:$A$49,0),MATCH(orders!N$1,products!$A$1:$G$1,0))</f>
        <v>5.3699999999999992</v>
      </c>
      <c r="O981" s="5">
        <f>N981*E981</f>
        <v>10.739999999999998</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IF(_xlfn.XLOOKUP(orders!C982,customers!$A$1:$A$1001,customers!$C$1:$C$1001,,0)=0,"No Email",_xlfn.XLOOKUP(orders!C982,customers!$A$1:$A$1001,customers!$C$1:$C$1001,,0))</f>
        <v>No Email</v>
      </c>
      <c r="H982" s="2" t="str">
        <f>_xlfn.XLOOKUP(C982,customers!$A$1:$A$1001,customers!$G$1:$G$1001,,0)</f>
        <v>United States</v>
      </c>
      <c r="I982" t="str">
        <f>INDEX(products!$A$1:$G$49,MATCH(orders!$D982,products!$A$1:$A$49,0),MATCH(orders!I$1,products!$A$1:$G$1,0))</f>
        <v>Exc</v>
      </c>
      <c r="J982" t="str">
        <f t="shared" si="30"/>
        <v>Excelsa</v>
      </c>
      <c r="K982" t="str">
        <f>INDEX(products!$A$1:$G$49,MATCH(orders!$D982,products!$A$1:$A$49,0),MATCH(orders!K$1,products!$A$1:$G$1,0))</f>
        <v>D</v>
      </c>
      <c r="L982" t="str">
        <f t="shared" si="31"/>
        <v>Dark</v>
      </c>
      <c r="M982" s="4">
        <f>INDEX(products!$A$1:$G$49,MATCH(orders!$D982,products!$A$1:$A$49,0),MATCH(orders!M$1,products!$A$1:$G$1,0))</f>
        <v>2.5</v>
      </c>
      <c r="N982" s="5">
        <f>INDEX(products!$A$1:$G$49,MATCH(orders!$D982,products!$A$1:$A$49,0),MATCH(orders!N$1,products!$A$1:$G$1,0))</f>
        <v>27.945</v>
      </c>
      <c r="O982" s="5">
        <f>N982*E982</f>
        <v>167.67000000000002</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IF(_xlfn.XLOOKUP(orders!C983,customers!$A$1:$A$1001,customers!$C$1:$C$1001,,0)=0,"No Email",_xlfn.XLOOKUP(orders!C983,customers!$A$1:$A$1001,customers!$C$1:$C$1001,,0))</f>
        <v>cbernardotr9@wix.com</v>
      </c>
      <c r="H983" s="2" t="str">
        <f>_xlfn.XLOOKUP(C983,customers!$A$1:$A$1001,customers!$G$1:$G$1001,,0)</f>
        <v>United States</v>
      </c>
      <c r="I983" t="str">
        <f>INDEX(products!$A$1:$G$49,MATCH(orders!$D983,products!$A$1:$A$49,0),MATCH(orders!I$1,products!$A$1:$G$1,0))</f>
        <v>Exc</v>
      </c>
      <c r="J983" t="str">
        <f t="shared" si="30"/>
        <v>Excelsa</v>
      </c>
      <c r="K983" t="str">
        <f>INDEX(products!$A$1:$G$49,MATCH(orders!$D983,products!$A$1:$A$49,0),MATCH(orders!K$1,products!$A$1:$G$1,0))</f>
        <v>D</v>
      </c>
      <c r="L983" t="str">
        <f t="shared" si="31"/>
        <v>Dark</v>
      </c>
      <c r="M983" s="4">
        <f>INDEX(products!$A$1:$G$49,MATCH(orders!$D983,products!$A$1:$A$49,0),MATCH(orders!M$1,products!$A$1:$G$1,0))</f>
        <v>0.2</v>
      </c>
      <c r="N983" s="5">
        <f>INDEX(products!$A$1:$G$49,MATCH(orders!$D983,products!$A$1:$A$49,0),MATCH(orders!N$1,products!$A$1:$G$1,0))</f>
        <v>3.645</v>
      </c>
      <c r="O983" s="5">
        <f>N983*E983</f>
        <v>21.87</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IF(_xlfn.XLOOKUP(orders!C984,customers!$A$1:$A$1001,customers!$C$1:$C$1001,,0)=0,"No Email",_xlfn.XLOOKUP(orders!C984,customers!$A$1:$A$1001,customers!$C$1:$C$1001,,0))</f>
        <v>kkemeryra@t.co</v>
      </c>
      <c r="H984" s="2" t="str">
        <f>_xlfn.XLOOKUP(C984,customers!$A$1:$A$1001,customers!$G$1:$G$1001,,0)</f>
        <v>United States</v>
      </c>
      <c r="I984" t="str">
        <f>INDEX(products!$A$1:$G$49,MATCH(orders!$D984,products!$A$1:$A$49,0),MATCH(orders!I$1,products!$A$1:$G$1,0))</f>
        <v>Rob</v>
      </c>
      <c r="J984" t="str">
        <f t="shared" si="30"/>
        <v>Robusta</v>
      </c>
      <c r="K984" t="str">
        <f>INDEX(products!$A$1:$G$49,MATCH(orders!$D984,products!$A$1:$A$49,0),MATCH(orders!K$1,products!$A$1:$G$1,0))</f>
        <v>L</v>
      </c>
      <c r="L984" t="str">
        <f t="shared" si="31"/>
        <v>Light</v>
      </c>
      <c r="M984" s="4">
        <f>INDEX(products!$A$1:$G$49,MATCH(orders!$D984,products!$A$1:$A$49,0),MATCH(orders!M$1,products!$A$1:$G$1,0))</f>
        <v>1</v>
      </c>
      <c r="N984" s="5">
        <f>INDEX(products!$A$1:$G$49,MATCH(orders!$D984,products!$A$1:$A$49,0),MATCH(orders!N$1,products!$A$1:$G$1,0))</f>
        <v>11.95</v>
      </c>
      <c r="O984" s="5">
        <f>N984*E984</f>
        <v>23.9</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IF(_xlfn.XLOOKUP(orders!C985,customers!$A$1:$A$1001,customers!$C$1:$C$1001,,0)=0,"No Email",_xlfn.XLOOKUP(orders!C985,customers!$A$1:$A$1001,customers!$C$1:$C$1001,,0))</f>
        <v>fparlotrb@forbes.com</v>
      </c>
      <c r="H985" s="2" t="str">
        <f>_xlfn.XLOOKUP(C985,customers!$A$1:$A$1001,customers!$G$1:$G$1001,,0)</f>
        <v>United States</v>
      </c>
      <c r="I985" t="str">
        <f>INDEX(products!$A$1:$G$49,MATCH(orders!$D985,products!$A$1:$A$49,0),MATCH(orders!I$1,products!$A$1:$G$1,0))</f>
        <v>Ara</v>
      </c>
      <c r="J985" t="str">
        <f t="shared" si="30"/>
        <v>Arabica</v>
      </c>
      <c r="K985" t="str">
        <f>INDEX(products!$A$1:$G$49,MATCH(orders!$D985,products!$A$1:$A$49,0),MATCH(orders!K$1,products!$A$1:$G$1,0))</f>
        <v>M</v>
      </c>
      <c r="L985" t="str">
        <f t="shared" si="31"/>
        <v>Medium</v>
      </c>
      <c r="M985" s="4">
        <f>INDEX(products!$A$1:$G$49,MATCH(orders!$D985,products!$A$1:$A$49,0),MATCH(orders!M$1,products!$A$1:$G$1,0))</f>
        <v>0.2</v>
      </c>
      <c r="N985" s="5">
        <f>INDEX(products!$A$1:$G$49,MATCH(orders!$D985,products!$A$1:$A$49,0),MATCH(orders!N$1,products!$A$1:$G$1,0))</f>
        <v>3.375</v>
      </c>
      <c r="O985" s="5">
        <f>N985*E985</f>
        <v>6.75</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IF(_xlfn.XLOOKUP(orders!C986,customers!$A$1:$A$1001,customers!$C$1:$C$1001,,0)=0,"No Email",_xlfn.XLOOKUP(orders!C986,customers!$A$1:$A$1001,customers!$C$1:$C$1001,,0))</f>
        <v>rcheakrc@tripadvisor.com</v>
      </c>
      <c r="H986" s="2" t="str">
        <f>_xlfn.XLOOKUP(C986,customers!$A$1:$A$1001,customers!$G$1:$G$1001,,0)</f>
        <v>Ireland</v>
      </c>
      <c r="I986" t="str">
        <f>INDEX(products!$A$1:$G$49,MATCH(orders!$D986,products!$A$1:$A$49,0),MATCH(orders!I$1,products!$A$1:$G$1,0))</f>
        <v>Exc</v>
      </c>
      <c r="J986" t="str">
        <f t="shared" si="30"/>
        <v>Excelsa</v>
      </c>
      <c r="K986" t="str">
        <f>INDEX(products!$A$1:$G$49,MATCH(orders!$D986,products!$A$1:$A$49,0),MATCH(orders!K$1,products!$A$1:$G$1,0))</f>
        <v>M</v>
      </c>
      <c r="L986" t="str">
        <f t="shared" si="31"/>
        <v>Medium</v>
      </c>
      <c r="M986" s="4">
        <f>INDEX(products!$A$1:$G$49,MATCH(orders!$D986,products!$A$1:$A$49,0),MATCH(orders!M$1,products!$A$1:$G$1,0))</f>
        <v>2.5</v>
      </c>
      <c r="N986" s="5">
        <f>INDEX(products!$A$1:$G$49,MATCH(orders!$D986,products!$A$1:$A$49,0),MATCH(orders!N$1,products!$A$1:$G$1,0))</f>
        <v>31.624999999999996</v>
      </c>
      <c r="O986" s="5">
        <f>N986*E986</f>
        <v>31.624999999999996</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IF(_xlfn.XLOOKUP(orders!C987,customers!$A$1:$A$1001,customers!$C$1:$C$1001,,0)=0,"No Email",_xlfn.XLOOKUP(orders!C987,customers!$A$1:$A$1001,customers!$C$1:$C$1001,,0))</f>
        <v>kogeneayrd@utexas.edu</v>
      </c>
      <c r="H987" s="2" t="str">
        <f>_xlfn.XLOOKUP(C987,customers!$A$1:$A$1001,customers!$G$1:$G$1001,,0)</f>
        <v>United States</v>
      </c>
      <c r="I987" t="str">
        <f>INDEX(products!$A$1:$G$49,MATCH(orders!$D987,products!$A$1:$A$49,0),MATCH(orders!I$1,products!$A$1:$G$1,0))</f>
        <v>Rob</v>
      </c>
      <c r="J987" t="str">
        <f t="shared" si="30"/>
        <v>Robusta</v>
      </c>
      <c r="K987" t="str">
        <f>INDEX(products!$A$1:$G$49,MATCH(orders!$D987,products!$A$1:$A$49,0),MATCH(orders!K$1,products!$A$1:$G$1,0))</f>
        <v>L</v>
      </c>
      <c r="L987" t="str">
        <f t="shared" si="31"/>
        <v>Light</v>
      </c>
      <c r="M987" s="4">
        <f>INDEX(products!$A$1:$G$49,MATCH(orders!$D987,products!$A$1:$A$49,0),MATCH(orders!M$1,products!$A$1:$G$1,0))</f>
        <v>1</v>
      </c>
      <c r="N987" s="5">
        <f>INDEX(products!$A$1:$G$49,MATCH(orders!$D987,products!$A$1:$A$49,0),MATCH(orders!N$1,products!$A$1:$G$1,0))</f>
        <v>11.95</v>
      </c>
      <c r="O987" s="5">
        <f>N987*E987</f>
        <v>47.8</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IF(_xlfn.XLOOKUP(orders!C988,customers!$A$1:$A$1001,customers!$C$1:$C$1001,,0)=0,"No Email",_xlfn.XLOOKUP(orders!C988,customers!$A$1:$A$1001,customers!$C$1:$C$1001,,0))</f>
        <v>cayrere@symantec.com</v>
      </c>
      <c r="H988" s="2" t="str">
        <f>_xlfn.XLOOKUP(C988,customers!$A$1:$A$1001,customers!$G$1:$G$1001,,0)</f>
        <v>United States</v>
      </c>
      <c r="I988" t="str">
        <f>INDEX(products!$A$1:$G$49,MATCH(orders!$D988,products!$A$1:$A$49,0),MATCH(orders!I$1,products!$A$1:$G$1,0))</f>
        <v>Lib</v>
      </c>
      <c r="J988" t="str">
        <f t="shared" si="30"/>
        <v>Liberica</v>
      </c>
      <c r="K988" t="str">
        <f>INDEX(products!$A$1:$G$49,MATCH(orders!$D988,products!$A$1:$A$49,0),MATCH(orders!K$1,products!$A$1:$G$1,0))</f>
        <v>M</v>
      </c>
      <c r="L988" t="str">
        <f t="shared" si="31"/>
        <v>Medium</v>
      </c>
      <c r="M988" s="4">
        <f>INDEX(products!$A$1:$G$49,MATCH(orders!$D988,products!$A$1:$A$49,0),MATCH(orders!M$1,products!$A$1:$G$1,0))</f>
        <v>2.5</v>
      </c>
      <c r="N988" s="5">
        <f>INDEX(products!$A$1:$G$49,MATCH(orders!$D988,products!$A$1:$A$49,0),MATCH(orders!N$1,products!$A$1:$G$1,0))</f>
        <v>33.464999999999996</v>
      </c>
      <c r="O988" s="5">
        <f>N988*E988</f>
        <v>33.464999999999996</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IF(_xlfn.XLOOKUP(orders!C989,customers!$A$1:$A$1001,customers!$C$1:$C$1001,,0)=0,"No Email",_xlfn.XLOOKUP(orders!C989,customers!$A$1:$A$1001,customers!$C$1:$C$1001,,0))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 t="shared" si="30"/>
        <v>Arabica</v>
      </c>
      <c r="K989" t="str">
        <f>INDEX(products!$A$1:$G$49,MATCH(orders!$D989,products!$A$1:$A$49,0),MATCH(orders!K$1,products!$A$1:$G$1,0))</f>
        <v>D</v>
      </c>
      <c r="L989" t="str">
        <f t="shared" si="31"/>
        <v>Dark</v>
      </c>
      <c r="M989" s="4">
        <f>INDEX(products!$A$1:$G$49,MATCH(orders!$D989,products!$A$1:$A$49,0),MATCH(orders!M$1,products!$A$1:$G$1,0))</f>
        <v>0.5</v>
      </c>
      <c r="N989" s="5">
        <f>INDEX(products!$A$1:$G$49,MATCH(orders!$D989,products!$A$1:$A$49,0),MATCH(orders!N$1,products!$A$1:$G$1,0))</f>
        <v>5.97</v>
      </c>
      <c r="O989" s="5">
        <f>N989*E989</f>
        <v>29.849999999999998</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IF(_xlfn.XLOOKUP(orders!C990,customers!$A$1:$A$1001,customers!$C$1:$C$1001,,0)=0,"No Email",_xlfn.XLOOKUP(orders!C990,customers!$A$1:$A$1001,customers!$C$1:$C$1001,,0))</f>
        <v>No Email</v>
      </c>
      <c r="H990" s="2" t="str">
        <f>_xlfn.XLOOKUP(C990,customers!$A$1:$A$1001,customers!$G$1:$G$1001,,0)</f>
        <v>United Kingdom</v>
      </c>
      <c r="I990" t="str">
        <f>INDEX(products!$A$1:$G$49,MATCH(orders!$D990,products!$A$1:$A$49,0),MATCH(orders!I$1,products!$A$1:$G$1,0))</f>
        <v>Rob</v>
      </c>
      <c r="J990" t="str">
        <f t="shared" si="30"/>
        <v>Robusta</v>
      </c>
      <c r="K990" t="str">
        <f>INDEX(products!$A$1:$G$49,MATCH(orders!$D990,products!$A$1:$A$49,0),MATCH(orders!K$1,products!$A$1:$G$1,0))</f>
        <v>M</v>
      </c>
      <c r="L990" t="str">
        <f t="shared" si="31"/>
        <v>Medium</v>
      </c>
      <c r="M990" s="4">
        <f>INDEX(products!$A$1:$G$49,MATCH(orders!$D990,products!$A$1:$A$49,0),MATCH(orders!M$1,products!$A$1:$G$1,0))</f>
        <v>1</v>
      </c>
      <c r="N990" s="5">
        <f>INDEX(products!$A$1:$G$49,MATCH(orders!$D990,products!$A$1:$A$49,0),MATCH(orders!N$1,products!$A$1:$G$1,0))</f>
        <v>9.9499999999999993</v>
      </c>
      <c r="O990" s="5">
        <f>N990*E990</f>
        <v>29.849999999999998</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IF(_xlfn.XLOOKUP(orders!C991,customers!$A$1:$A$1001,customers!$C$1:$C$1001,,0)=0,"No Email",_xlfn.XLOOKUP(orders!C991,customers!$A$1:$A$1001,customers!$C$1:$C$1001,,0))</f>
        <v>No Email</v>
      </c>
      <c r="H991" s="2" t="str">
        <f>_xlfn.XLOOKUP(C991,customers!$A$1:$A$1001,customers!$G$1:$G$1001,,0)</f>
        <v>United States</v>
      </c>
      <c r="I991" t="str">
        <f>INDEX(products!$A$1:$G$49,MATCH(orders!$D991,products!$A$1:$A$49,0),MATCH(orders!I$1,products!$A$1:$G$1,0))</f>
        <v>Ara</v>
      </c>
      <c r="J991" t="str">
        <f t="shared" si="30"/>
        <v>Arabica</v>
      </c>
      <c r="K991" t="str">
        <f>INDEX(products!$A$1:$G$49,MATCH(orders!$D991,products!$A$1:$A$49,0),MATCH(orders!K$1,products!$A$1:$G$1,0))</f>
        <v>M</v>
      </c>
      <c r="L991" t="str">
        <f t="shared" si="31"/>
        <v>Medium</v>
      </c>
      <c r="M991" s="4">
        <f>INDEX(products!$A$1:$G$49,MATCH(orders!$D991,products!$A$1:$A$49,0),MATCH(orders!M$1,products!$A$1:$G$1,0))</f>
        <v>2.5</v>
      </c>
      <c r="N991" s="5">
        <f>INDEX(products!$A$1:$G$49,MATCH(orders!$D991,products!$A$1:$A$49,0),MATCH(orders!N$1,products!$A$1:$G$1,0))</f>
        <v>25.874999999999996</v>
      </c>
      <c r="O991" s="5">
        <f>N991*E991</f>
        <v>155.24999999999997</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IF(_xlfn.XLOOKUP(orders!C992,customers!$A$1:$A$1001,customers!$C$1:$C$1001,,0)=0,"No Email",_xlfn.XLOOKUP(orders!C992,customers!$A$1:$A$1001,customers!$C$1:$C$1001,,0))</f>
        <v>No Email</v>
      </c>
      <c r="H992" s="2" t="str">
        <f>_xlfn.XLOOKUP(C992,customers!$A$1:$A$1001,customers!$G$1:$G$1001,,0)</f>
        <v>United States</v>
      </c>
      <c r="I992" t="str">
        <f>INDEX(products!$A$1:$G$49,MATCH(orders!$D992,products!$A$1:$A$49,0),MATCH(orders!I$1,products!$A$1:$G$1,0))</f>
        <v>Exc</v>
      </c>
      <c r="J992" t="str">
        <f t="shared" si="30"/>
        <v>Excelsa</v>
      </c>
      <c r="K992" t="str">
        <f>INDEX(products!$A$1:$G$49,MATCH(orders!$D992,products!$A$1:$A$49,0),MATCH(orders!K$1,products!$A$1:$G$1,0))</f>
        <v>D</v>
      </c>
      <c r="L992" t="str">
        <f t="shared" si="31"/>
        <v>Dark</v>
      </c>
      <c r="M992" s="4">
        <f>INDEX(products!$A$1:$G$49,MATCH(orders!$D992,products!$A$1:$A$49,0),MATCH(orders!M$1,products!$A$1:$G$1,0))</f>
        <v>0.2</v>
      </c>
      <c r="N992" s="5">
        <f>INDEX(products!$A$1:$G$49,MATCH(orders!$D992,products!$A$1:$A$49,0),MATCH(orders!N$1,products!$A$1:$G$1,0))</f>
        <v>3.645</v>
      </c>
      <c r="O992" s="5">
        <f>N992*E992</f>
        <v>18.225000000000001</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IF(_xlfn.XLOOKUP(orders!C993,customers!$A$1:$A$1001,customers!$C$1:$C$1001,,0)=0,"No Email",_xlfn.XLOOKUP(orders!C993,customers!$A$1:$A$1001,customers!$C$1:$C$1001,,0))</f>
        <v>No Email</v>
      </c>
      <c r="H993" s="2" t="str">
        <f>_xlfn.XLOOKUP(C993,customers!$A$1:$A$1001,customers!$G$1:$G$1001,,0)</f>
        <v>United States</v>
      </c>
      <c r="I993" t="str">
        <f>INDEX(products!$A$1:$G$49,MATCH(orders!$D993,products!$A$1:$A$49,0),MATCH(orders!I$1,products!$A$1:$G$1,0))</f>
        <v>Lib</v>
      </c>
      <c r="J993" t="str">
        <f t="shared" si="30"/>
        <v>Liberica</v>
      </c>
      <c r="K993" t="str">
        <f>INDEX(products!$A$1:$G$49,MATCH(orders!$D993,products!$A$1:$A$49,0),MATCH(orders!K$1,products!$A$1:$G$1,0))</f>
        <v>D</v>
      </c>
      <c r="L993" t="str">
        <f t="shared" si="31"/>
        <v>Dark</v>
      </c>
      <c r="M993" s="4">
        <f>INDEX(products!$A$1:$G$49,MATCH(orders!$D993,products!$A$1:$A$49,0),MATCH(orders!M$1,products!$A$1:$G$1,0))</f>
        <v>0.5</v>
      </c>
      <c r="N993" s="5">
        <f>INDEX(products!$A$1:$G$49,MATCH(orders!$D993,products!$A$1:$A$49,0),MATCH(orders!N$1,products!$A$1:$G$1,0))</f>
        <v>7.77</v>
      </c>
      <c r="O993" s="5">
        <f>N993*E993</f>
        <v>15.54</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IF(_xlfn.XLOOKUP(orders!C994,customers!$A$1:$A$1001,customers!$C$1:$C$1001,,0)=0,"No Email",_xlfn.XLOOKUP(orders!C994,customers!$A$1:$A$1001,customers!$C$1:$C$1001,,0))</f>
        <v>No Email</v>
      </c>
      <c r="H994" s="2" t="str">
        <f>_xlfn.XLOOKUP(C994,customers!$A$1:$A$1001,customers!$G$1:$G$1001,,0)</f>
        <v>Ireland</v>
      </c>
      <c r="I994" t="str">
        <f>INDEX(products!$A$1:$G$49,MATCH(orders!$D994,products!$A$1:$A$49,0),MATCH(orders!I$1,products!$A$1:$G$1,0))</f>
        <v>Lib</v>
      </c>
      <c r="J994" t="str">
        <f t="shared" si="30"/>
        <v>Liberica</v>
      </c>
      <c r="K994" t="str">
        <f>INDEX(products!$A$1:$G$49,MATCH(orders!$D994,products!$A$1:$A$49,0),MATCH(orders!K$1,products!$A$1:$G$1,0))</f>
        <v>L</v>
      </c>
      <c r="L994" t="str">
        <f t="shared" si="31"/>
        <v>Light</v>
      </c>
      <c r="M994" s="4">
        <f>INDEX(products!$A$1:$G$49,MATCH(orders!$D994,products!$A$1:$A$49,0),MATCH(orders!M$1,products!$A$1:$G$1,0))</f>
        <v>2.5</v>
      </c>
      <c r="N994" s="5">
        <f>INDEX(products!$A$1:$G$49,MATCH(orders!$D994,products!$A$1:$A$49,0),MATCH(orders!N$1,products!$A$1:$G$1,0))</f>
        <v>36.454999999999998</v>
      </c>
      <c r="O994" s="5">
        <f>N994*E994</f>
        <v>109.36499999999999</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IF(_xlfn.XLOOKUP(orders!C995,customers!$A$1:$A$1001,customers!$C$1:$C$1001,,0)=0,"No Email",_xlfn.XLOOKUP(orders!C995,customers!$A$1:$A$1001,customers!$C$1:$C$1001,,0))</f>
        <v>No Email</v>
      </c>
      <c r="H995" s="2" t="str">
        <f>_xlfn.XLOOKUP(C995,customers!$A$1:$A$1001,customers!$G$1:$G$1001,,0)</f>
        <v>United States</v>
      </c>
      <c r="I995" t="str">
        <f>INDEX(products!$A$1:$G$49,MATCH(orders!$D995,products!$A$1:$A$49,0),MATCH(orders!I$1,products!$A$1:$G$1,0))</f>
        <v>Ara</v>
      </c>
      <c r="J995" t="str">
        <f t="shared" si="30"/>
        <v>Arabica</v>
      </c>
      <c r="K995" t="str">
        <f>INDEX(products!$A$1:$G$49,MATCH(orders!$D995,products!$A$1:$A$49,0),MATCH(orders!K$1,products!$A$1:$G$1,0))</f>
        <v>L</v>
      </c>
      <c r="L995" t="str">
        <f t="shared" si="31"/>
        <v>Light</v>
      </c>
      <c r="M995" s="4">
        <f>INDEX(products!$A$1:$G$49,MATCH(orders!$D995,products!$A$1:$A$49,0),MATCH(orders!M$1,products!$A$1:$G$1,0))</f>
        <v>1</v>
      </c>
      <c r="N995" s="5">
        <f>INDEX(products!$A$1:$G$49,MATCH(orders!$D995,products!$A$1:$A$49,0),MATCH(orders!N$1,products!$A$1:$G$1,0))</f>
        <v>12.95</v>
      </c>
      <c r="O995" s="5">
        <f>N995*E995</f>
        <v>77.699999999999989</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IF(_xlfn.XLOOKUP(orders!C996,customers!$A$1:$A$1001,customers!$C$1:$C$1001,,0)=0,"No Email",_xlfn.XLOOKUP(orders!C996,customers!$A$1:$A$1001,customers!$C$1:$C$1001,,0))</f>
        <v>No Email</v>
      </c>
      <c r="H996" s="2" t="str">
        <f>_xlfn.XLOOKUP(C996,customers!$A$1:$A$1001,customers!$G$1:$G$1001,,0)</f>
        <v>Ireland</v>
      </c>
      <c r="I996" t="str">
        <f>INDEX(products!$A$1:$G$49,MATCH(orders!$D996,products!$A$1:$A$49,0),MATCH(orders!I$1,products!$A$1:$G$1,0))</f>
        <v>Ara</v>
      </c>
      <c r="J996" t="str">
        <f t="shared" si="30"/>
        <v>Arabica</v>
      </c>
      <c r="K996" t="str">
        <f>INDEX(products!$A$1:$G$49,MATCH(orders!$D996,products!$A$1:$A$49,0),MATCH(orders!K$1,products!$A$1:$G$1,0))</f>
        <v>D</v>
      </c>
      <c r="L996" t="str">
        <f t="shared" si="31"/>
        <v>Dark</v>
      </c>
      <c r="M996" s="4">
        <f>INDEX(products!$A$1:$G$49,MATCH(orders!$D996,products!$A$1:$A$49,0),MATCH(orders!M$1,products!$A$1:$G$1,0))</f>
        <v>0.2</v>
      </c>
      <c r="N996" s="5">
        <f>INDEX(products!$A$1:$G$49,MATCH(orders!$D996,products!$A$1:$A$49,0),MATCH(orders!N$1,products!$A$1:$G$1,0))</f>
        <v>2.9849999999999999</v>
      </c>
      <c r="O996" s="5">
        <f>N996*E996</f>
        <v>8.9550000000000001</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IF(_xlfn.XLOOKUP(orders!C997,customers!$A$1:$A$1001,customers!$C$1:$C$1001,,0)=0,"No Email",_xlfn.XLOOKUP(orders!C997,customers!$A$1:$A$1001,customers!$C$1:$C$1001,,0))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 t="shared" si="30"/>
        <v>Robusta</v>
      </c>
      <c r="K997" t="str">
        <f>INDEX(products!$A$1:$G$49,MATCH(orders!$D997,products!$A$1:$A$49,0),MATCH(orders!K$1,products!$A$1:$G$1,0))</f>
        <v>L</v>
      </c>
      <c r="L997" t="str">
        <f t="shared" si="31"/>
        <v>Light</v>
      </c>
      <c r="M997" s="4">
        <f>INDEX(products!$A$1:$G$49,MATCH(orders!$D997,products!$A$1:$A$49,0),MATCH(orders!M$1,products!$A$1:$G$1,0))</f>
        <v>2.5</v>
      </c>
      <c r="N997" s="5">
        <f>INDEX(products!$A$1:$G$49,MATCH(orders!$D997,products!$A$1:$A$49,0),MATCH(orders!N$1,products!$A$1:$G$1,0))</f>
        <v>27.484999999999996</v>
      </c>
      <c r="O997" s="5">
        <f>N997*E997</f>
        <v>27.484999999999996</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IF(_xlfn.XLOOKUP(orders!C998,customers!$A$1:$A$1001,customers!$C$1:$C$1001,,0)=0,"No Email",_xlfn.XLOOKUP(orders!C998,customers!$A$1:$A$1001,customers!$C$1:$C$1001,,0))</f>
        <v>No Email</v>
      </c>
      <c r="H998" s="2" t="str">
        <f>_xlfn.XLOOKUP(C998,customers!$A$1:$A$1001,customers!$G$1:$G$1001,,0)</f>
        <v>United States</v>
      </c>
      <c r="I998" t="str">
        <f>INDEX(products!$A$1:$G$49,MATCH(orders!$D998,products!$A$1:$A$49,0),MATCH(orders!I$1,products!$A$1:$G$1,0))</f>
        <v>Rob</v>
      </c>
      <c r="J998" t="str">
        <f t="shared" si="30"/>
        <v>Robusta</v>
      </c>
      <c r="K998" t="str">
        <f>INDEX(products!$A$1:$G$49,MATCH(orders!$D998,products!$A$1:$A$49,0),MATCH(orders!K$1,products!$A$1:$G$1,0))</f>
        <v>M</v>
      </c>
      <c r="L998" t="str">
        <f t="shared" si="31"/>
        <v>Medium</v>
      </c>
      <c r="M998" s="4">
        <f>INDEX(products!$A$1:$G$49,MATCH(orders!$D998,products!$A$1:$A$49,0),MATCH(orders!M$1,products!$A$1:$G$1,0))</f>
        <v>0.5</v>
      </c>
      <c r="N998" s="5">
        <f>INDEX(products!$A$1:$G$49,MATCH(orders!$D998,products!$A$1:$A$49,0),MATCH(orders!N$1,products!$A$1:$G$1,0))</f>
        <v>5.97</v>
      </c>
      <c r="O998" s="5">
        <f>N998*E998</f>
        <v>29.849999999999998</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IF(_xlfn.XLOOKUP(orders!C999,customers!$A$1:$A$1001,customers!$C$1:$C$1001,,0)=0,"No Email",_xlfn.XLOOKUP(orders!C999,customers!$A$1:$A$1001,customers!$C$1:$C$1001,,0))</f>
        <v>No Email</v>
      </c>
      <c r="H999" s="2" t="str">
        <f>_xlfn.XLOOKUP(C999,customers!$A$1:$A$1001,customers!$G$1:$G$1001,,0)</f>
        <v>United States</v>
      </c>
      <c r="I999" t="str">
        <f>INDEX(products!$A$1:$G$49,MATCH(orders!$D999,products!$A$1:$A$49,0),MATCH(orders!I$1,products!$A$1:$G$1,0))</f>
        <v>Ara</v>
      </c>
      <c r="J999" t="str">
        <f t="shared" si="30"/>
        <v>Arabica</v>
      </c>
      <c r="K999" t="str">
        <f>INDEX(products!$A$1:$G$49,MATCH(orders!$D999,products!$A$1:$A$49,0),MATCH(orders!K$1,products!$A$1:$G$1,0))</f>
        <v>M</v>
      </c>
      <c r="L999" t="str">
        <f t="shared" si="31"/>
        <v>Medium</v>
      </c>
      <c r="M999" s="4">
        <f>INDEX(products!$A$1:$G$49,MATCH(orders!$D999,products!$A$1:$A$49,0),MATCH(orders!M$1,products!$A$1:$G$1,0))</f>
        <v>0.5</v>
      </c>
      <c r="N999" s="5">
        <f>INDEX(products!$A$1:$G$49,MATCH(orders!$D999,products!$A$1:$A$49,0),MATCH(orders!N$1,products!$A$1:$G$1,0))</f>
        <v>6.75</v>
      </c>
      <c r="O999" s="5">
        <f>N999*E999</f>
        <v>27</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IF(_xlfn.XLOOKUP(orders!C1000,customers!$A$1:$A$1001,customers!$C$1:$C$1001,,0)=0,"No Email",_xlfn.XLOOKUP(orders!C1000,customers!$A$1:$A$1001,customers!$C$1:$C$1001,,0))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 t="shared" si="30"/>
        <v>Arabica</v>
      </c>
      <c r="K1000" t="str">
        <f>INDEX(products!$A$1:$G$49,MATCH(orders!$D1000,products!$A$1:$A$49,0),MATCH(orders!K$1,products!$A$1:$G$1,0))</f>
        <v>D</v>
      </c>
      <c r="L1000" t="str">
        <f t="shared" si="31"/>
        <v>Dark</v>
      </c>
      <c r="M1000" s="4">
        <f>INDEX(products!$A$1:$G$49,MATCH(orders!$D1000,products!$A$1:$A$49,0),MATCH(orders!M$1,products!$A$1:$G$1,0))</f>
        <v>1</v>
      </c>
      <c r="N1000" s="5">
        <f>INDEX(products!$A$1:$G$49,MATCH(orders!$D1000,products!$A$1:$A$49,0),MATCH(orders!N$1,products!$A$1:$G$1,0))</f>
        <v>9.9499999999999993</v>
      </c>
      <c r="O1000" s="5">
        <f>N1000*E1000</f>
        <v>9.9499999999999993</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IF(_xlfn.XLOOKUP(orders!C1001,customers!$A$1:$A$1001,customers!$C$1:$C$1001,,0)=0,"No Email",_xlfn.XLOOKUP(orders!C1001,customers!$A$1:$A$1001,customers!$C$1:$C$1001,,0))</f>
        <v>No Email</v>
      </c>
      <c r="H1001" s="2" t="str">
        <f>_xlfn.XLOOKUP(C1001,customers!$A$1:$A$1001,customers!$G$1:$G$1001,,0)</f>
        <v>United Kingdom</v>
      </c>
      <c r="I1001" t="str">
        <f>INDEX(products!$A$1:$G$49,MATCH(orders!$D1001,products!$A$1:$A$49,0),MATCH(orders!I$1,products!$A$1:$G$1,0))</f>
        <v>Exc</v>
      </c>
      <c r="J1001" t="str">
        <f t="shared" si="30"/>
        <v>Excelsa</v>
      </c>
      <c r="K1001" t="str">
        <f>INDEX(products!$A$1:$G$49,MATCH(orders!$D1001,products!$A$1:$A$49,0),MATCH(orders!K$1,products!$A$1:$G$1,0))</f>
        <v>M</v>
      </c>
      <c r="L1001" t="str">
        <f t="shared" si="31"/>
        <v>Medium</v>
      </c>
      <c r="M1001" s="4">
        <f>INDEX(products!$A$1:$G$49,MATCH(orders!$D1001,products!$A$1:$A$49,0),MATCH(orders!M$1,products!$A$1:$G$1,0))</f>
        <v>0.2</v>
      </c>
      <c r="N1001" s="5">
        <f>INDEX(products!$A$1:$G$49,MATCH(orders!$D1001,products!$A$1:$A$49,0),MATCH(orders!N$1,products!$A$1:$G$1,0))</f>
        <v>4.125</v>
      </c>
      <c r="O1001" s="5">
        <f>N1001*E1001</f>
        <v>12.375</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A39" sqref="A3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Buyers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Rin Sasahara</cp:lastModifiedBy>
  <cp:revision/>
  <dcterms:created xsi:type="dcterms:W3CDTF">2022-11-26T09:51:45Z</dcterms:created>
  <dcterms:modified xsi:type="dcterms:W3CDTF">2024-01-25T08:53:55Z</dcterms:modified>
  <cp:category/>
  <cp:contentStatus/>
</cp:coreProperties>
</file>