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\OneDrive\Documents\Data Vis\Homework1\"/>
    </mc:Choice>
  </mc:AlternateContent>
  <xr:revisionPtr revIDLastSave="0" documentId="13_ncr:1_{8DE5D5D5-6E06-4484-B1BF-3011315FAB8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dfunding" sheetId="1" r:id="rId1"/>
    <sheet name="Category" sheetId="2" r:id="rId2"/>
    <sheet name="Sub-Category" sheetId="3" r:id="rId3"/>
    <sheet name="Months" sheetId="8" r:id="rId4"/>
    <sheet name="Bonus" sheetId="9" r:id="rId5"/>
    <sheet name="More_Bonus" sheetId="11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1" l="1"/>
  <c r="G8" i="11"/>
  <c r="O9" i="11" l="1"/>
  <c r="O7" i="11"/>
  <c r="O6" i="11"/>
  <c r="O5" i="11"/>
  <c r="O4" i="11"/>
  <c r="G9" i="11"/>
  <c r="G7" i="11"/>
  <c r="G6" i="11"/>
  <c r="G5" i="11"/>
  <c r="G4" i="11"/>
  <c r="I2" i="9"/>
  <c r="I3" i="9"/>
  <c r="I4" i="9"/>
  <c r="I5" i="9"/>
  <c r="I6" i="9"/>
  <c r="I7" i="9"/>
  <c r="I8" i="9"/>
  <c r="I9" i="9"/>
  <c r="I10" i="9"/>
  <c r="I11" i="9"/>
  <c r="I12" i="9"/>
  <c r="I13" i="9"/>
  <c r="H2" i="9"/>
  <c r="H3" i="9"/>
  <c r="H4" i="9"/>
  <c r="H5" i="9"/>
  <c r="H6" i="9"/>
  <c r="H7" i="9"/>
  <c r="H8" i="9"/>
  <c r="H9" i="9"/>
  <c r="H10" i="9"/>
  <c r="H11" i="9"/>
  <c r="H12" i="9"/>
  <c r="H13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13" i="9"/>
  <c r="E12" i="9"/>
  <c r="E11" i="9"/>
  <c r="E10" i="9"/>
  <c r="E9" i="9"/>
  <c r="E8" i="9"/>
  <c r="E7" i="9"/>
  <c r="E6" i="9"/>
  <c r="E5" i="9"/>
  <c r="E4" i="9"/>
  <c r="E3" i="9"/>
  <c r="E2" i="9"/>
  <c r="C2" i="9"/>
  <c r="D13" i="9"/>
  <c r="D12" i="9"/>
  <c r="D11" i="9"/>
  <c r="D10" i="9"/>
  <c r="D9" i="9"/>
  <c r="D8" i="9"/>
  <c r="D7" i="9"/>
  <c r="D6" i="9"/>
  <c r="D5" i="9"/>
  <c r="D4" i="9"/>
  <c r="D3" i="9"/>
  <c r="C12" i="9"/>
  <c r="C11" i="9"/>
  <c r="C10" i="9"/>
  <c r="C9" i="9"/>
  <c r="C8" i="9"/>
  <c r="C7" i="9"/>
  <c r="C6" i="9"/>
  <c r="C5" i="9"/>
  <c r="C4" i="9"/>
  <c r="C3" i="9"/>
  <c r="C13" i="9"/>
  <c r="D2" i="9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U410" i="1"/>
  <c r="V410" i="1"/>
  <c r="U411" i="1"/>
  <c r="V411" i="1"/>
  <c r="U412" i="1"/>
  <c r="V412" i="1"/>
  <c r="U413" i="1"/>
  <c r="V413" i="1"/>
  <c r="U414" i="1"/>
  <c r="V414" i="1"/>
  <c r="U415" i="1"/>
  <c r="V415" i="1"/>
  <c r="U416" i="1"/>
  <c r="V416" i="1"/>
  <c r="U417" i="1"/>
  <c r="V417" i="1"/>
  <c r="U418" i="1"/>
  <c r="V418" i="1"/>
  <c r="U419" i="1"/>
  <c r="V419" i="1"/>
  <c r="U420" i="1"/>
  <c r="V420" i="1"/>
  <c r="U421" i="1"/>
  <c r="V421" i="1"/>
  <c r="U422" i="1"/>
  <c r="V422" i="1"/>
  <c r="U423" i="1"/>
  <c r="V423" i="1"/>
  <c r="U424" i="1"/>
  <c r="V424" i="1"/>
  <c r="U425" i="1"/>
  <c r="V425" i="1"/>
  <c r="U426" i="1"/>
  <c r="V426" i="1"/>
  <c r="U427" i="1"/>
  <c r="V427" i="1"/>
  <c r="U428" i="1"/>
  <c r="V428" i="1"/>
  <c r="U429" i="1"/>
  <c r="V429" i="1"/>
  <c r="U430" i="1"/>
  <c r="V430" i="1"/>
  <c r="U431" i="1"/>
  <c r="V431" i="1"/>
  <c r="U432" i="1"/>
  <c r="V432" i="1"/>
  <c r="U433" i="1"/>
  <c r="V433" i="1"/>
  <c r="U434" i="1"/>
  <c r="V434" i="1"/>
  <c r="U435" i="1"/>
  <c r="V435" i="1"/>
  <c r="U436" i="1"/>
  <c r="V436" i="1"/>
  <c r="U437" i="1"/>
  <c r="V437" i="1"/>
  <c r="U438" i="1"/>
  <c r="V438" i="1"/>
  <c r="U439" i="1"/>
  <c r="V439" i="1"/>
  <c r="U440" i="1"/>
  <c r="V440" i="1"/>
  <c r="U441" i="1"/>
  <c r="V441" i="1"/>
  <c r="U442" i="1"/>
  <c r="V442" i="1"/>
  <c r="U443" i="1"/>
  <c r="V443" i="1"/>
  <c r="U444" i="1"/>
  <c r="V444" i="1"/>
  <c r="U445" i="1"/>
  <c r="V445" i="1"/>
  <c r="U446" i="1"/>
  <c r="V446" i="1"/>
  <c r="U447" i="1"/>
  <c r="V447" i="1"/>
  <c r="U448" i="1"/>
  <c r="V448" i="1"/>
  <c r="U449" i="1"/>
  <c r="V449" i="1"/>
  <c r="U450" i="1"/>
  <c r="V450" i="1"/>
  <c r="U451" i="1"/>
  <c r="V45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92" i="1"/>
  <c r="V492" i="1"/>
  <c r="U493" i="1"/>
  <c r="V493" i="1"/>
  <c r="U494" i="1"/>
  <c r="V494" i="1"/>
  <c r="U495" i="1"/>
  <c r="V495" i="1"/>
  <c r="U496" i="1"/>
  <c r="V496" i="1"/>
  <c r="U497" i="1"/>
  <c r="V497" i="1"/>
  <c r="U498" i="1"/>
  <c r="V498" i="1"/>
  <c r="U499" i="1"/>
  <c r="V499" i="1"/>
  <c r="U500" i="1"/>
  <c r="V500" i="1"/>
  <c r="U501" i="1"/>
  <c r="V501" i="1"/>
  <c r="U502" i="1"/>
  <c r="V502" i="1"/>
  <c r="U503" i="1"/>
  <c r="V503" i="1"/>
  <c r="U504" i="1"/>
  <c r="V504" i="1"/>
  <c r="U505" i="1"/>
  <c r="V505" i="1"/>
  <c r="U506" i="1"/>
  <c r="V506" i="1"/>
  <c r="U507" i="1"/>
  <c r="V507" i="1"/>
  <c r="U508" i="1"/>
  <c r="V508" i="1"/>
  <c r="U509" i="1"/>
  <c r="V509" i="1"/>
  <c r="U510" i="1"/>
  <c r="V510" i="1"/>
  <c r="U511" i="1"/>
  <c r="V511" i="1"/>
  <c r="U512" i="1"/>
  <c r="V512" i="1"/>
  <c r="U513" i="1"/>
  <c r="V513" i="1"/>
  <c r="U514" i="1"/>
  <c r="V514" i="1"/>
  <c r="U515" i="1"/>
  <c r="V515" i="1"/>
  <c r="U516" i="1"/>
  <c r="V516" i="1"/>
  <c r="U517" i="1"/>
  <c r="V517" i="1"/>
  <c r="U518" i="1"/>
  <c r="V518" i="1"/>
  <c r="U519" i="1"/>
  <c r="V519" i="1"/>
  <c r="U520" i="1"/>
  <c r="V520" i="1"/>
  <c r="U521" i="1"/>
  <c r="V521" i="1"/>
  <c r="U522" i="1"/>
  <c r="V522" i="1"/>
  <c r="U523" i="1"/>
  <c r="V523" i="1"/>
  <c r="U524" i="1"/>
  <c r="V524" i="1"/>
  <c r="U525" i="1"/>
  <c r="V525" i="1"/>
  <c r="U526" i="1"/>
  <c r="V526" i="1"/>
  <c r="U527" i="1"/>
  <c r="V527" i="1"/>
  <c r="U528" i="1"/>
  <c r="V528" i="1"/>
  <c r="U529" i="1"/>
  <c r="V529" i="1"/>
  <c r="U530" i="1"/>
  <c r="V530" i="1"/>
  <c r="U531" i="1"/>
  <c r="V531" i="1"/>
  <c r="U532" i="1"/>
  <c r="V532" i="1"/>
  <c r="U533" i="1"/>
  <c r="V533" i="1"/>
  <c r="U534" i="1"/>
  <c r="V534" i="1"/>
  <c r="U535" i="1"/>
  <c r="V535" i="1"/>
  <c r="U536" i="1"/>
  <c r="V536" i="1"/>
  <c r="U537" i="1"/>
  <c r="V537" i="1"/>
  <c r="U538" i="1"/>
  <c r="V538" i="1"/>
  <c r="U539" i="1"/>
  <c r="V539" i="1"/>
  <c r="U540" i="1"/>
  <c r="V540" i="1"/>
  <c r="U541" i="1"/>
  <c r="V541" i="1"/>
  <c r="U542" i="1"/>
  <c r="V542" i="1"/>
  <c r="U543" i="1"/>
  <c r="V543" i="1"/>
  <c r="U544" i="1"/>
  <c r="V544" i="1"/>
  <c r="U545" i="1"/>
  <c r="V545" i="1"/>
  <c r="U546" i="1"/>
  <c r="V546" i="1"/>
  <c r="U547" i="1"/>
  <c r="V547" i="1"/>
  <c r="U548" i="1"/>
  <c r="V548" i="1"/>
  <c r="U549" i="1"/>
  <c r="V549" i="1"/>
  <c r="U550" i="1"/>
  <c r="V550" i="1"/>
  <c r="U551" i="1"/>
  <c r="V551" i="1"/>
  <c r="U552" i="1"/>
  <c r="V552" i="1"/>
  <c r="U553" i="1"/>
  <c r="V553" i="1"/>
  <c r="U554" i="1"/>
  <c r="V554" i="1"/>
  <c r="U555" i="1"/>
  <c r="V555" i="1"/>
  <c r="U556" i="1"/>
  <c r="V556" i="1"/>
  <c r="U557" i="1"/>
  <c r="V557" i="1"/>
  <c r="U558" i="1"/>
  <c r="V558" i="1"/>
  <c r="U559" i="1"/>
  <c r="V559" i="1"/>
  <c r="U560" i="1"/>
  <c r="V560" i="1"/>
  <c r="U561" i="1"/>
  <c r="V561" i="1"/>
  <c r="U562" i="1"/>
  <c r="V562" i="1"/>
  <c r="U563" i="1"/>
  <c r="V563" i="1"/>
  <c r="U564" i="1"/>
  <c r="V564" i="1"/>
  <c r="U565" i="1"/>
  <c r="V565" i="1"/>
  <c r="U566" i="1"/>
  <c r="V566" i="1"/>
  <c r="U567" i="1"/>
  <c r="V567" i="1"/>
  <c r="U568" i="1"/>
  <c r="V568" i="1"/>
  <c r="U569" i="1"/>
  <c r="V569" i="1"/>
  <c r="U570" i="1"/>
  <c r="V570" i="1"/>
  <c r="U571" i="1"/>
  <c r="V571" i="1"/>
  <c r="U572" i="1"/>
  <c r="V572" i="1"/>
  <c r="U573" i="1"/>
  <c r="V573" i="1"/>
  <c r="U574" i="1"/>
  <c r="V574" i="1"/>
  <c r="U575" i="1"/>
  <c r="V575" i="1"/>
  <c r="U576" i="1"/>
  <c r="V576" i="1"/>
  <c r="U577" i="1"/>
  <c r="V577" i="1"/>
  <c r="U578" i="1"/>
  <c r="V578" i="1"/>
  <c r="U579" i="1"/>
  <c r="V579" i="1"/>
  <c r="U580" i="1"/>
  <c r="V580" i="1"/>
  <c r="U581" i="1"/>
  <c r="V58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42" i="1"/>
  <c r="V642" i="1"/>
  <c r="U643" i="1"/>
  <c r="V643" i="1"/>
  <c r="U644" i="1"/>
  <c r="V644" i="1"/>
  <c r="U645" i="1"/>
  <c r="V645" i="1"/>
  <c r="U646" i="1"/>
  <c r="V646" i="1"/>
  <c r="U647" i="1"/>
  <c r="V647" i="1"/>
  <c r="U648" i="1"/>
  <c r="V648" i="1"/>
  <c r="U649" i="1"/>
  <c r="V649" i="1"/>
  <c r="U650" i="1"/>
  <c r="V650" i="1"/>
  <c r="U651" i="1"/>
  <c r="V651" i="1"/>
  <c r="U652" i="1"/>
  <c r="V652" i="1"/>
  <c r="U653" i="1"/>
  <c r="V653" i="1"/>
  <c r="U654" i="1"/>
  <c r="V654" i="1"/>
  <c r="U655" i="1"/>
  <c r="V655" i="1"/>
  <c r="U656" i="1"/>
  <c r="V656" i="1"/>
  <c r="U657" i="1"/>
  <c r="V657" i="1"/>
  <c r="U658" i="1"/>
  <c r="V658" i="1"/>
  <c r="U659" i="1"/>
  <c r="V659" i="1"/>
  <c r="U660" i="1"/>
  <c r="V660" i="1"/>
  <c r="U661" i="1"/>
  <c r="V661" i="1"/>
  <c r="U662" i="1"/>
  <c r="V662" i="1"/>
  <c r="U663" i="1"/>
  <c r="V663" i="1"/>
  <c r="U664" i="1"/>
  <c r="V664" i="1"/>
  <c r="U665" i="1"/>
  <c r="V665" i="1"/>
  <c r="U666" i="1"/>
  <c r="V666" i="1"/>
  <c r="U667" i="1"/>
  <c r="V667" i="1"/>
  <c r="U668" i="1"/>
  <c r="V668" i="1"/>
  <c r="U669" i="1"/>
  <c r="V669" i="1"/>
  <c r="U670" i="1"/>
  <c r="V670" i="1"/>
  <c r="U671" i="1"/>
  <c r="V671" i="1"/>
  <c r="U672" i="1"/>
  <c r="V672" i="1"/>
  <c r="U673" i="1"/>
  <c r="V673" i="1"/>
  <c r="U674" i="1"/>
  <c r="V674" i="1"/>
  <c r="U675" i="1"/>
  <c r="V675" i="1"/>
  <c r="U676" i="1"/>
  <c r="V676" i="1"/>
  <c r="U677" i="1"/>
  <c r="V677" i="1"/>
  <c r="U678" i="1"/>
  <c r="V678" i="1"/>
  <c r="U679" i="1"/>
  <c r="V679" i="1"/>
  <c r="U680" i="1"/>
  <c r="V680" i="1"/>
  <c r="U681" i="1"/>
  <c r="V68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702" i="1"/>
  <c r="V702" i="1"/>
  <c r="U703" i="1"/>
  <c r="V703" i="1"/>
  <c r="U704" i="1"/>
  <c r="V704" i="1"/>
  <c r="U705" i="1"/>
  <c r="V705" i="1"/>
  <c r="U706" i="1"/>
  <c r="V706" i="1"/>
  <c r="U707" i="1"/>
  <c r="V707" i="1"/>
  <c r="U708" i="1"/>
  <c r="V708" i="1"/>
  <c r="U709" i="1"/>
  <c r="V709" i="1"/>
  <c r="U710" i="1"/>
  <c r="V710" i="1"/>
  <c r="U711" i="1"/>
  <c r="V711" i="1"/>
  <c r="U712" i="1"/>
  <c r="V712" i="1"/>
  <c r="U713" i="1"/>
  <c r="V713" i="1"/>
  <c r="U714" i="1"/>
  <c r="V714" i="1"/>
  <c r="U715" i="1"/>
  <c r="V715" i="1"/>
  <c r="U716" i="1"/>
  <c r="V716" i="1"/>
  <c r="U717" i="1"/>
  <c r="V717" i="1"/>
  <c r="U718" i="1"/>
  <c r="V718" i="1"/>
  <c r="U719" i="1"/>
  <c r="V719" i="1"/>
  <c r="U720" i="1"/>
  <c r="V720" i="1"/>
  <c r="U721" i="1"/>
  <c r="V721" i="1"/>
  <c r="U722" i="1"/>
  <c r="V722" i="1"/>
  <c r="U723" i="1"/>
  <c r="V723" i="1"/>
  <c r="U724" i="1"/>
  <c r="V724" i="1"/>
  <c r="U725" i="1"/>
  <c r="V725" i="1"/>
  <c r="U726" i="1"/>
  <c r="V726" i="1"/>
  <c r="U727" i="1"/>
  <c r="V727" i="1"/>
  <c r="U728" i="1"/>
  <c r="V728" i="1"/>
  <c r="U729" i="1"/>
  <c r="V729" i="1"/>
  <c r="U730" i="1"/>
  <c r="V730" i="1"/>
  <c r="U731" i="1"/>
  <c r="V731" i="1"/>
  <c r="U732" i="1"/>
  <c r="V732" i="1"/>
  <c r="U733" i="1"/>
  <c r="V733" i="1"/>
  <c r="U734" i="1"/>
  <c r="V734" i="1"/>
  <c r="U735" i="1"/>
  <c r="V735" i="1"/>
  <c r="U736" i="1"/>
  <c r="V736" i="1"/>
  <c r="U737" i="1"/>
  <c r="V737" i="1"/>
  <c r="U738" i="1"/>
  <c r="V738" i="1"/>
  <c r="U739" i="1"/>
  <c r="V739" i="1"/>
  <c r="U740" i="1"/>
  <c r="V740" i="1"/>
  <c r="U741" i="1"/>
  <c r="V741" i="1"/>
  <c r="U742" i="1"/>
  <c r="V742" i="1"/>
  <c r="U743" i="1"/>
  <c r="V743" i="1"/>
  <c r="U744" i="1"/>
  <c r="V744" i="1"/>
  <c r="U745" i="1"/>
  <c r="V745" i="1"/>
  <c r="U746" i="1"/>
  <c r="V746" i="1"/>
  <c r="U747" i="1"/>
  <c r="V747" i="1"/>
  <c r="U748" i="1"/>
  <c r="V748" i="1"/>
  <c r="U749" i="1"/>
  <c r="V749" i="1"/>
  <c r="U750" i="1"/>
  <c r="V750" i="1"/>
  <c r="U751" i="1"/>
  <c r="V751" i="1"/>
  <c r="U752" i="1"/>
  <c r="V752" i="1"/>
  <c r="U753" i="1"/>
  <c r="V753" i="1"/>
  <c r="U754" i="1"/>
  <c r="V754" i="1"/>
  <c r="U755" i="1"/>
  <c r="V755" i="1"/>
  <c r="U756" i="1"/>
  <c r="V756" i="1"/>
  <c r="U757" i="1"/>
  <c r="V757" i="1"/>
  <c r="U758" i="1"/>
  <c r="V758" i="1"/>
  <c r="U759" i="1"/>
  <c r="V759" i="1"/>
  <c r="U760" i="1"/>
  <c r="V760" i="1"/>
  <c r="U761" i="1"/>
  <c r="V76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832" i="1"/>
  <c r="V832" i="1"/>
  <c r="U833" i="1"/>
  <c r="V833" i="1"/>
  <c r="U834" i="1"/>
  <c r="V834" i="1"/>
  <c r="U835" i="1"/>
  <c r="V835" i="1"/>
  <c r="U836" i="1"/>
  <c r="V836" i="1"/>
  <c r="U837" i="1"/>
  <c r="V837" i="1"/>
  <c r="U838" i="1"/>
  <c r="V838" i="1"/>
  <c r="U839" i="1"/>
  <c r="V839" i="1"/>
  <c r="U840" i="1"/>
  <c r="V840" i="1"/>
  <c r="U841" i="1"/>
  <c r="V84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52" i="1"/>
  <c r="V852" i="1"/>
  <c r="U853" i="1"/>
  <c r="V853" i="1"/>
  <c r="U854" i="1"/>
  <c r="V854" i="1"/>
  <c r="U855" i="1"/>
  <c r="V855" i="1"/>
  <c r="U856" i="1"/>
  <c r="V856" i="1"/>
  <c r="U857" i="1"/>
  <c r="V857" i="1"/>
  <c r="U858" i="1"/>
  <c r="V858" i="1"/>
  <c r="U859" i="1"/>
  <c r="V859" i="1"/>
  <c r="U860" i="1"/>
  <c r="V860" i="1"/>
  <c r="U861" i="1"/>
  <c r="V86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82" i="1"/>
  <c r="V882" i="1"/>
  <c r="U883" i="1"/>
  <c r="V883" i="1"/>
  <c r="U884" i="1"/>
  <c r="V884" i="1"/>
  <c r="U885" i="1"/>
  <c r="V885" i="1"/>
  <c r="U886" i="1"/>
  <c r="V886" i="1"/>
  <c r="U887" i="1"/>
  <c r="V887" i="1"/>
  <c r="U888" i="1"/>
  <c r="V888" i="1"/>
  <c r="U889" i="1"/>
  <c r="V889" i="1"/>
  <c r="U890" i="1"/>
  <c r="V890" i="1"/>
  <c r="U891" i="1"/>
  <c r="V891" i="1"/>
  <c r="U892" i="1"/>
  <c r="V892" i="1"/>
  <c r="U893" i="1"/>
  <c r="V893" i="1"/>
  <c r="U894" i="1"/>
  <c r="V894" i="1"/>
  <c r="U895" i="1"/>
  <c r="V895" i="1"/>
  <c r="U896" i="1"/>
  <c r="V896" i="1"/>
  <c r="U897" i="1"/>
  <c r="V897" i="1"/>
  <c r="U898" i="1"/>
  <c r="V898" i="1"/>
  <c r="U899" i="1"/>
  <c r="V899" i="1"/>
  <c r="U900" i="1"/>
  <c r="V900" i="1"/>
  <c r="U901" i="1"/>
  <c r="V901" i="1"/>
  <c r="U902" i="1"/>
  <c r="V902" i="1"/>
  <c r="U903" i="1"/>
  <c r="V903" i="1"/>
  <c r="U904" i="1"/>
  <c r="V904" i="1"/>
  <c r="U905" i="1"/>
  <c r="V905" i="1"/>
  <c r="U906" i="1"/>
  <c r="V906" i="1"/>
  <c r="U907" i="1"/>
  <c r="V907" i="1"/>
  <c r="U908" i="1"/>
  <c r="V908" i="1"/>
  <c r="U909" i="1"/>
  <c r="V909" i="1"/>
  <c r="U910" i="1"/>
  <c r="V910" i="1"/>
  <c r="U911" i="1"/>
  <c r="V911" i="1"/>
  <c r="U912" i="1"/>
  <c r="V912" i="1"/>
  <c r="U913" i="1"/>
  <c r="V913" i="1"/>
  <c r="U914" i="1"/>
  <c r="V914" i="1"/>
  <c r="U915" i="1"/>
  <c r="V915" i="1"/>
  <c r="U916" i="1"/>
  <c r="V916" i="1"/>
  <c r="U917" i="1"/>
  <c r="V917" i="1"/>
  <c r="U918" i="1"/>
  <c r="V918" i="1"/>
  <c r="U919" i="1"/>
  <c r="V919" i="1"/>
  <c r="U920" i="1"/>
  <c r="V920" i="1"/>
  <c r="U921" i="1"/>
  <c r="V921" i="1"/>
  <c r="U922" i="1"/>
  <c r="V922" i="1"/>
  <c r="U923" i="1"/>
  <c r="V923" i="1"/>
  <c r="U924" i="1"/>
  <c r="V924" i="1"/>
  <c r="U925" i="1"/>
  <c r="V925" i="1"/>
  <c r="U926" i="1"/>
  <c r="V926" i="1"/>
  <c r="U927" i="1"/>
  <c r="V927" i="1"/>
  <c r="U928" i="1"/>
  <c r="V928" i="1"/>
  <c r="U929" i="1"/>
  <c r="V929" i="1"/>
  <c r="U930" i="1"/>
  <c r="V930" i="1"/>
  <c r="U931" i="1"/>
  <c r="V931" i="1"/>
  <c r="U932" i="1"/>
  <c r="V932" i="1"/>
  <c r="U933" i="1"/>
  <c r="V933" i="1"/>
  <c r="U934" i="1"/>
  <c r="V934" i="1"/>
  <c r="U935" i="1"/>
  <c r="V935" i="1"/>
  <c r="U936" i="1"/>
  <c r="V936" i="1"/>
  <c r="U937" i="1"/>
  <c r="V937" i="1"/>
  <c r="U938" i="1"/>
  <c r="V938" i="1"/>
  <c r="U939" i="1"/>
  <c r="V939" i="1"/>
  <c r="U940" i="1"/>
  <c r="V940" i="1"/>
  <c r="U941" i="1"/>
  <c r="V941" i="1"/>
  <c r="U942" i="1"/>
  <c r="V942" i="1"/>
  <c r="U943" i="1"/>
  <c r="V943" i="1"/>
  <c r="U944" i="1"/>
  <c r="V944" i="1"/>
  <c r="U945" i="1"/>
  <c r="V945" i="1"/>
  <c r="U946" i="1"/>
  <c r="V946" i="1"/>
  <c r="U947" i="1"/>
  <c r="V947" i="1"/>
  <c r="U948" i="1"/>
  <c r="V948" i="1"/>
  <c r="U949" i="1"/>
  <c r="V949" i="1"/>
  <c r="U950" i="1"/>
  <c r="V950" i="1"/>
  <c r="U951" i="1"/>
  <c r="V951" i="1"/>
  <c r="U952" i="1"/>
  <c r="V952" i="1"/>
  <c r="U953" i="1"/>
  <c r="V953" i="1"/>
  <c r="U954" i="1"/>
  <c r="V954" i="1"/>
  <c r="U955" i="1"/>
  <c r="V955" i="1"/>
  <c r="U956" i="1"/>
  <c r="V956" i="1"/>
  <c r="U957" i="1"/>
  <c r="V957" i="1"/>
  <c r="U958" i="1"/>
  <c r="V958" i="1"/>
  <c r="U959" i="1"/>
  <c r="V959" i="1"/>
  <c r="U960" i="1"/>
  <c r="V960" i="1"/>
  <c r="U961" i="1"/>
  <c r="V961" i="1"/>
  <c r="U962" i="1"/>
  <c r="V962" i="1"/>
  <c r="U963" i="1"/>
  <c r="V963" i="1"/>
  <c r="U964" i="1"/>
  <c r="V964" i="1"/>
  <c r="U965" i="1"/>
  <c r="V965" i="1"/>
  <c r="U966" i="1"/>
  <c r="V966" i="1"/>
  <c r="U967" i="1"/>
  <c r="V967" i="1"/>
  <c r="U968" i="1"/>
  <c r="V968" i="1"/>
  <c r="U969" i="1"/>
  <c r="V969" i="1"/>
  <c r="U970" i="1"/>
  <c r="V970" i="1"/>
  <c r="U971" i="1"/>
  <c r="V971" i="1"/>
  <c r="U972" i="1"/>
  <c r="V972" i="1"/>
  <c r="U973" i="1"/>
  <c r="V973" i="1"/>
  <c r="U974" i="1"/>
  <c r="V974" i="1"/>
  <c r="U975" i="1"/>
  <c r="V975" i="1"/>
  <c r="U976" i="1"/>
  <c r="V976" i="1"/>
  <c r="U977" i="1"/>
  <c r="V977" i="1"/>
  <c r="U978" i="1"/>
  <c r="V978" i="1"/>
  <c r="U979" i="1"/>
  <c r="V979" i="1"/>
  <c r="U980" i="1"/>
  <c r="V980" i="1"/>
  <c r="U981" i="1"/>
  <c r="V981" i="1"/>
  <c r="U982" i="1"/>
  <c r="V982" i="1"/>
  <c r="U983" i="1"/>
  <c r="V983" i="1"/>
  <c r="U984" i="1"/>
  <c r="V984" i="1"/>
  <c r="U985" i="1"/>
  <c r="V985" i="1"/>
  <c r="U986" i="1"/>
  <c r="V986" i="1"/>
  <c r="U987" i="1"/>
  <c r="V987" i="1"/>
  <c r="U988" i="1"/>
  <c r="V988" i="1"/>
  <c r="U989" i="1"/>
  <c r="V989" i="1"/>
  <c r="U990" i="1"/>
  <c r="V990" i="1"/>
  <c r="U991" i="1"/>
  <c r="V99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V2" i="1"/>
  <c r="U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<sst xmlns="http://schemas.openxmlformats.org/spreadsheetml/2006/main" count="7071" uniqueCount="2118">
  <si>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</si>
  <si>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</si>
  <si>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</si>
  <si>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</si>
  <si>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</si>
  <si>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</si>
  <si>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</si>
  <si>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</si>
  <si>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</si>
  <si>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</si>
  <si>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</si>
  <si>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</si>
  <si>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</si>
  <si>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</si>
  <si>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</si>
  <si>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</si>
  <si>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</si>
  <si>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</si>
  <si>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</si>
  <si>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</si>
  <si>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</si>
  <si>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</si>
  <si>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</si>
  <si>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</si>
  <si>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</si>
  <si>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</si>
  <si>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</si>
  <si>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</si>
  <si>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</si>
  <si>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</si>
  <si>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</si>
  <si>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</si>
  <si>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</si>
  <si>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</si>
  <si>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</si>
  <si>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</si>
  <si>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</si>
  <si>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</si>
  <si>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</si>
  <si>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</si>
  <si>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</si>
  <si>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</si>
  <si>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</si>
  <si>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</si>
  <si>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</si>
  <si>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</si>
  <si>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</si>
  <si>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</si>
  <si>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</si>
  <si>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</si>
  <si>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</si>
  <si>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</si>
  <si>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</si>
  <si>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</si>
  <si>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</si>
  <si>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</si>
  <si>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</si>
  <si>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</si>
  <si>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</si>
  <si>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</si>
  <si>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</si>
  <si>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</si>
  <si>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</si>
  <si>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</si>
  <si>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</si>
  <si>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</si>
  <si>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</si>
  <si>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</si>
  <si>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</si>
  <si>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</si>
  <si>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</si>
  <si>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</si>
  <si>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</si>
  <si>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</si>
  <si>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</si>
  <si>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</si>
  <si>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</si>
  <si>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</si>
  <si>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</si>
  <si>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</si>
  <si>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</si>
  <si>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</si>
  <si>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</si>
  <si>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</si>
  <si>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</si>
  <si>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</si>
  <si>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</si>
  <si>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</si>
  <si>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</si>
  <si>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</si>
  <si>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</si>
  <si>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</si>
  <si>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</si>
  <si>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</si>
  <si>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</si>
  <si>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</si>
  <si>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</si>
  <si>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</si>
  <si>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</si>
  <si>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</si>
  <si>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</si>
  <si>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</si>
  <si>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</si>
  <si>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</si>
  <si>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</si>
  <si>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</si>
  <si>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</si>
  <si>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</si>
  <si>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</si>
  <si>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</si>
  <si>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</si>
  <si>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</si>
  <si>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</si>
  <si>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</si>
  <si>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</si>
  <si>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</si>
  <si>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</si>
  <si>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</si>
  <si>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</si>
  <si>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</si>
  <si>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</si>
  <si>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</si>
  <si>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</si>
  <si>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</si>
  <si>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</si>
  <si>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</si>
  <si>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</si>
  <si>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</si>
  <si>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</si>
  <si>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</si>
  <si>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</si>
  <si>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</si>
  <si>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</si>
  <si>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</si>
  <si>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</si>
  <si>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</si>
  <si>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</si>
  <si>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</si>
  <si>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</si>
  <si>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</si>
  <si>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</si>
  <si>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</si>
  <si>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</si>
  <si>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</si>
  <si>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</si>
  <si>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</si>
  <si>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</si>
  <si>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</si>
  <si>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</si>
  <si>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</si>
  <si>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</si>
  <si>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</si>
  <si>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</si>
  <si>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</si>
  <si>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</si>
  <si>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</si>
  <si>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</si>
  <si>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</si>
  <si>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</si>
  <si>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</si>
  <si>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</si>
  <si>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</si>
  <si>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</si>
  <si>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</si>
  <si>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</si>
  <si>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</si>
  <si>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</si>
  <si>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</si>
  <si>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</si>
  <si>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</si>
  <si>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</si>
  <si>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</si>
  <si>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</si>
  <si>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</si>
  <si>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</si>
  <si>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</si>
  <si>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</si>
  <si>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</si>
  <si>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</si>
  <si>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</si>
  <si>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</si>
  <si>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</si>
  <si>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</si>
  <si>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</si>
  <si>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</si>
  <si>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</si>
  <si>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</si>
  <si>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</si>
  <si>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</si>
  <si>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</si>
  <si>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</si>
  <si>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</si>
  <si>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</si>
  <si>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</si>
  <si>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</si>
  <si>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</si>
  <si>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</si>
  <si>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</si>
  <si>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</si>
  <si>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</si>
  <si>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</si>
  <si>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</si>
  <si>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</si>
  <si>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</si>
  <si>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</si>
  <si>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</si>
  <si>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</si>
  <si>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</si>
  <si>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</si>
  <si>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</si>
  <si>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</si>
  <si>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</si>
  <si>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</si>
  <si>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</si>
  <si>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</si>
  <si>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</si>
  <si>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</si>
  <si>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</si>
  <si>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</si>
  <si>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</si>
  <si>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</si>
  <si>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</si>
  <si>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</si>
  <si>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</si>
  <si>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</si>
  <si>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</si>
  <si>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</si>
  <si>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</si>
  <si>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</si>
  <si>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</si>
  <si>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</si>
  <si>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</si>
  <si>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</si>
  <si>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</si>
  <si>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</si>
  <si>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</si>
  <si>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</si>
  <si>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</si>
  <si>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</si>
  <si>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</si>
  <si>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</si>
  <si>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</si>
  <si>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</si>
  <si>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</si>
  <si>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</si>
  <si>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</si>
  <si>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</si>
  <si>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</si>
  <si>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</si>
  <si>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</si>
  <si>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</si>
  <si>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</si>
  <si>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</si>
  <si>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</si>
  <si>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</si>
  <si>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</si>
  <si>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</si>
  <si>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</si>
  <si>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</si>
  <si>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</si>
  <si>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</si>
  <si>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</si>
  <si>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</si>
  <si>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</si>
  <si>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</si>
  <si>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</si>
  <si>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</si>
  <si>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</si>
  <si>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</si>
  <si>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</si>
  <si>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</si>
  <si>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</si>
  <si>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</si>
  <si>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</si>
  <si>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</si>
  <si>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</si>
  <si>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</si>
  <si>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</si>
  <si>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</si>
  <si>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</si>
  <si>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</si>
  <si>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</si>
  <si>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</si>
  <si>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</si>
  <si>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</si>
  <si>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</si>
  <si>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</si>
  <si>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</si>
  <si>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</si>
  <si>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</si>
  <si>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</si>
  <si>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</si>
  <si>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</si>
  <si>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</si>
  <si>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</si>
  <si>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</si>
  <si>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</si>
  <si>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</si>
  <si>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</si>
  <si>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</si>
  <si>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</si>
  <si>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</si>
  <si>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</si>
  <si>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</si>
  <si>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</si>
  <si>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</si>
  <si>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</si>
  <si>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</si>
  <si>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</si>
  <si>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</si>
  <si>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</si>
  <si>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</si>
  <si>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</si>
  <si>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</si>
  <si>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</si>
  <si>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</si>
  <si>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</si>
  <si>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</si>
  <si>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</si>
  <si>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</si>
  <si>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</si>
  <si>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</si>
  <si>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</si>
  <si>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</si>
  <si>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</si>
  <si>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</si>
  <si>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</si>
  <si>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</si>
  <si>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</si>
  <si>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</si>
  <si>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</si>
  <si>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</si>
  <si>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</si>
  <si>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</si>
  <si>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</si>
  <si>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</si>
  <si>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</si>
  <si>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</si>
  <si>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</si>
  <si>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</si>
  <si>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</si>
  <si>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</si>
  <si>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</si>
  <si>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</si>
  <si>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</si>
  <si>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</si>
  <si>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</si>
  <si>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</si>
  <si>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</si>
  <si>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</si>
  <si>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</si>
  <si>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</si>
  <si>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</si>
  <si>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</si>
  <si>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</si>
  <si>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</si>
  <si>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</si>
  <si>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</si>
  <si>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</si>
  <si>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</si>
  <si>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</si>
  <si>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</si>
  <si>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</si>
  <si>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</si>
  <si>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</si>
  <si>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</si>
  <si>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</si>
  <si>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</si>
  <si>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</si>
  <si>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</si>
  <si>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</si>
  <si>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</si>
  <si>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</si>
  <si>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</si>
  <si>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</si>
  <si>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</si>
  <si>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</si>
  <si>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</si>
  <si>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</si>
  <si>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</si>
  <si>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</si>
  <si>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</si>
  <si>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</si>
  <si>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</si>
  <si>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</si>
  <si>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</si>
  <si>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</si>
  <si>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</si>
  <si>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</si>
  <si>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</si>
  <si>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</si>
  <si>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</si>
  <si>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</si>
  <si>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</si>
  <si>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</si>
  <si>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</si>
  <si>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</si>
  <si>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</si>
  <si>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</si>
  <si>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</si>
  <si>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</si>
  <si>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</si>
  <si>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</si>
  <si>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</si>
  <si>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</si>
  <si>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</si>
  <si>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</si>
  <si>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</si>
  <si>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</si>
  <si>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</si>
  <si>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</si>
  <si>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</si>
  <si>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</si>
  <si>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</si>
  <si>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</si>
  <si>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</si>
  <si>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</si>
  <si>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</si>
  <si>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</si>
  <si>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</si>
  <si>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</si>
  <si>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</si>
  <si>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</si>
  <si>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</si>
  <si>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</si>
  <si>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</si>
  <si>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</si>
  <si>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</si>
  <si>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</si>
  <si>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</si>
  <si>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</si>
  <si>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</si>
  <si>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</si>
  <si>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</si>
  <si>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</si>
  <si>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</si>
  <si>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</si>
  <si>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</si>
  <si>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</si>
  <si>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</si>
  <si>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</si>
  <si>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</si>
  <si>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</si>
  <si>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</si>
  <si>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</si>
  <si>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</si>
  <si>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</si>
  <si>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</si>
  <si>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</si>
  <si>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</si>
  <si>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</si>
  <si>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</si>
  <si>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</si>
  <si>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</si>
  <si>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</si>
  <si>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</si>
  <si>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</si>
  <si>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</si>
  <si>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</si>
  <si>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</si>
  <si>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</si>
  <si>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</si>
  <si>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</si>
  <si>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</si>
  <si>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</si>
  <si>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</si>
  <si>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</si>
  <si>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</si>
  <si>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</si>
  <si>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</si>
  <si>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</si>
  <si>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</si>
  <si>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</si>
  <si>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</si>
  <si>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</si>
  <si>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</si>
  <si>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</si>
  <si>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</si>
  <si>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</si>
  <si>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</si>
  <si>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</si>
  <si>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</si>
  <si>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</si>
  <si>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</si>
  <si>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</si>
  <si>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</si>
  <si>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</si>
  <si>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</si>
  <si>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</si>
  <si>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</si>
  <si>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</si>
  <si>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</si>
  <si>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</si>
  <si>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</si>
  <si>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</si>
  <si>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</si>
  <si>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</si>
  <si>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</si>
  <si>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</si>
  <si>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</si>
  <si>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</si>
  <si>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</si>
  <si>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</si>
  <si>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</si>
  <si>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</si>
  <si>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</si>
  <si>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</si>
  <si>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</si>
  <si>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</si>
  <si>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</si>
  <si>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</si>
  <si>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</si>
  <si>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</si>
  <si>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</si>
  <si>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</si>
  <si>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</si>
  <si>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</si>
  <si>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</si>
  <si>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</si>
  <si>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</si>
  <si>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</si>
  <si>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</si>
  <si>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</si>
  <si>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</si>
  <si>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</si>
  <si>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</si>
  <si>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</si>
  <si>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</si>
  <si>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</si>
  <si>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</si>
  <si>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</si>
  <si>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</si>
  <si>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</si>
  <si>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</si>
  <si>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</si>
  <si>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</si>
  <si>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</si>
  <si>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</si>
  <si>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</si>
  <si>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</si>
  <si>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</si>
  <si>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</si>
  <si>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</si>
  <si>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</si>
  <si>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</si>
  <si>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</si>
  <si>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</si>
  <si>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</si>
  <si>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</si>
  <si>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</si>
  <si>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</si>
  <si>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</si>
  <si>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</si>
  <si>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</si>
  <si>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</si>
  <si>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</si>
  <si>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</si>
  <si>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</si>
  <si>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</si>
  <si>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</si>
  <si>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</si>
  <si>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</si>
  <si>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</si>
  <si>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</si>
  <si>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</si>
  <si>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</si>
  <si>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</si>
  <si>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</si>
  <si>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</si>
  <si>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</si>
  <si>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</si>
  <si>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</si>
  <si>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</si>
  <si>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</si>
  <si>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</si>
  <si>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</si>
  <si>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</si>
  <si>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</si>
  <si>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</si>
  <si>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</si>
  <si>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</si>
  <si>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</si>
  <si>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</si>
  <si>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</si>
  <si>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</si>
  <si>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</si>
  <si>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</si>
  <si>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</si>
  <si>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</si>
  <si>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</si>
  <si>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</si>
  <si>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</si>
  <si>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</si>
  <si>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</si>
  <si>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</si>
  <si>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</si>
  <si>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</si>
  <si>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</si>
  <si>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</si>
  <si>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</si>
  <si>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</si>
  <si>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</si>
  <si>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</si>
  <si>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</si>
  <si>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</si>
  <si>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</si>
  <si>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</si>
  <si>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</si>
  <si>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</si>
  <si>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</si>
  <si>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</si>
  <si>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</si>
  <si>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</si>
  <si>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</si>
  <si>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</si>
  <si>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</si>
  <si>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</si>
  <si>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</si>
  <si>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</si>
  <si>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</si>
  <si>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</si>
  <si>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</si>
  <si>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</si>
  <si>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</si>
  <si>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</si>
  <si>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</si>
  <si>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</si>
  <si>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</si>
  <si>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</si>
  <si>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</si>
  <si>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</si>
  <si>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</si>
  <si>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</si>
  <si>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</si>
  <si>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</si>
  <si>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</si>
  <si>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</si>
  <si>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</si>
  <si>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</si>
  <si>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</si>
  <si>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</si>
  <si>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</si>
  <si>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</si>
  <si>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</si>
  <si>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</si>
  <si>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</si>
  <si>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</si>
  <si>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</si>
  <si>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</si>
  <si>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</si>
  <si>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</si>
  <si>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</si>
  <si>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</si>
  <si>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</si>
  <si>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</si>
  <si>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</si>
  <si>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</si>
  <si>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</si>
  <si>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</si>
  <si>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</si>
  <si>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</si>
  <si>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</si>
  <si>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</si>
  <si>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</si>
  <si>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</si>
  <si>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</si>
  <si>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</si>
  <si>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</si>
  <si>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</si>
  <si>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</si>
  <si>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</si>
  <si>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</si>
  <si>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</si>
  <si>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</si>
  <si>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</si>
  <si>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</si>
  <si>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</si>
  <si>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</si>
  <si>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</si>
  <si>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</si>
  <si>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</si>
  <si>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</si>
  <si>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</si>
  <si>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</si>
  <si>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</si>
  <si>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</si>
  <si>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</si>
  <si>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</si>
  <si>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</si>
  <si>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</si>
  <si>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</si>
  <si>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</si>
  <si>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</si>
  <si>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</si>
  <si>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</si>
  <si>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</si>
  <si>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</si>
  <si>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</si>
  <si>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</si>
  <si>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</si>
  <si>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</si>
  <si>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</si>
  <si>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</si>
  <si>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</si>
  <si>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</si>
  <si>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</si>
  <si>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</si>
  <si>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</si>
  <si>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</si>
  <si>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</si>
  <si>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</si>
  <si>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</si>
  <si>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</si>
  <si>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</si>
  <si>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</si>
  <si>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</si>
  <si>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</si>
  <si>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</si>
  <si>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</si>
  <si>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</si>
  <si>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</si>
  <si>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</si>
  <si>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</si>
  <si>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</si>
  <si>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</si>
  <si>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</si>
  <si>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</si>
  <si>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</si>
  <si>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</si>
  <si>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</si>
  <si>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</si>
  <si>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</si>
  <si>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</si>
  <si>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</si>
  <si>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</si>
  <si>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</si>
  <si>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</si>
  <si>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</si>
  <si>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</si>
  <si>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</si>
  <si>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</si>
  <si>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</si>
  <si>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</si>
  <si>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</si>
  <si>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</si>
  <si>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</si>
  <si>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</si>
  <si>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</si>
  <si>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</si>
  <si>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</si>
  <si>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</si>
  <si>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</si>
  <si>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</si>
  <si>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</si>
  <si>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</si>
  <si>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</si>
  <si>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</si>
  <si>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</si>
  <si>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</si>
  <si>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</si>
  <si>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</si>
  <si>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</si>
  <si>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</si>
  <si>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</si>
  <si>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</si>
  <si>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</si>
  <si>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</si>
  <si>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</si>
  <si>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</si>
  <si>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</si>
  <si>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</si>
  <si>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</si>
  <si>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</si>
  <si>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</si>
  <si>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</si>
  <si>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</si>
  <si>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</si>
  <si>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</si>
  <si>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</si>
  <si>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</si>
  <si>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</si>
  <si>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</si>
  <si>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</si>
  <si>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</si>
  <si>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</si>
  <si>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</si>
  <si>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</si>
  <si>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</si>
  <si>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</si>
  <si>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</si>
  <si>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</si>
  <si>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</si>
  <si>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</si>
  <si>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</si>
  <si>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</si>
  <si>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</si>
  <si>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</si>
  <si>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</si>
  <si>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</si>
  <si>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</si>
  <si>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</si>
  <si>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</si>
  <si>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</si>
  <si>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</si>
  <si>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</si>
  <si>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</si>
  <si>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</si>
  <si>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</si>
  <si>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</si>
  <si>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</si>
  <si>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</si>
  <si>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</si>
  <si>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</si>
  <si>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</si>
  <si>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</si>
  <si>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</si>
  <si>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</si>
  <si>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</si>
  <si>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</si>
  <si>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</si>
  <si>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</si>
  <si>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</si>
  <si>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</si>
  <si>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</si>
  <si>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</si>
  <si>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</si>
  <si>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</si>
  <si>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</si>
  <si>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</si>
  <si>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</si>
  <si>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</si>
  <si>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</si>
  <si>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</si>
  <si>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</si>
  <si>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</si>
  <si>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</si>
  <si>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</si>
  <si>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</si>
  <si>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</si>
  <si>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</si>
  <si>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</si>
  <si>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</si>
  <si>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</si>
  <si>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</si>
  <si>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</si>
  <si>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</si>
  <si>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</si>
  <si>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</si>
  <si>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</si>
  <si>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</si>
  <si>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</si>
  <si>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</si>
  <si>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</si>
  <si>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</si>
  <si>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</si>
  <si>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</si>
  <si>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</si>
  <si>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</si>
  <si>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</si>
  <si>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</si>
  <si>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</si>
  <si>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</si>
  <si>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</si>
  <si>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</si>
  <si>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</si>
  <si>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</si>
  <si>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</si>
  <si>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</si>
  <si>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</si>
  <si>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</si>
  <si>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</si>
  <si>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</si>
  <si>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</si>
  <si>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</si>
  <si>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</si>
  <si>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</si>
  <si>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</si>
  <si>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</si>
  <si>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</si>
  <si>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</si>
  <si>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</si>
  <si>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</si>
  <si>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</si>
  <si>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</si>
  <si>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</si>
  <si>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</si>
  <si>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</si>
  <si>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</si>
  <si>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</si>
  <si>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</si>
  <si>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</si>
  <si>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</si>
  <si>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</si>
  <si>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</si>
  <si>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</si>
  <si>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</si>
  <si>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</si>
  <si>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</si>
  <si>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</si>
  <si>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</si>
  <si>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</si>
  <si>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</si>
  <si>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</si>
  <si>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</si>
  <si>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</si>
  <si>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</si>
  <si>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</si>
  <si>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</si>
  <si>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</si>
  <si>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</si>
  <si>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</si>
  <si>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</si>
  <si>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</si>
  <si>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</si>
  <si>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</si>
  <si>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</si>
  <si>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</si>
  <si>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</si>
  <si>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</si>
  <si>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</si>
  <si>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</si>
  <si>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</si>
  <si>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</si>
  <si>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</si>
  <si>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</si>
  <si>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</si>
  <si>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</si>
  <si>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</si>
  <si>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</si>
  <si>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</si>
  <si>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</si>
  <si>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</si>
  <si>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</si>
  <si>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</si>
  <si>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</si>
  <si>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</si>
  <si>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</si>
  <si>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</si>
  <si>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</si>
  <si>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</si>
  <si>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</si>
  <si>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</si>
  <si>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</si>
  <si>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</si>
  <si>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</si>
  <si>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</si>
  <si>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</si>
  <si>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</si>
  <si>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</si>
  <si>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</si>
  <si>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</si>
  <si>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</si>
  <si>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</si>
  <si>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</si>
  <si>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</si>
  <si>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</si>
  <si>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</si>
  <si>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</si>
  <si>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</si>
  <si>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</si>
  <si>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</si>
  <si>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</si>
  <si>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</si>
  <si>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</si>
  <si>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</si>
  <si>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</si>
  <si>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</si>
  <si>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</si>
  <si>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</si>
  <si>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</si>
  <si>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</si>
  <si>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</si>
  <si>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</si>
  <si>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</si>
  <si>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</si>
  <si>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</si>
  <si>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</si>
  <si>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</si>
  <si>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</si>
  <si>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</si>
  <si>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</si>
  <si>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</si>
  <si>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</si>
  <si>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</si>
  <si>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</si>
  <si>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</si>
  <si>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</si>
  <si>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</si>
  <si>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</si>
  <si>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</si>
  <si>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</si>
  <si>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</si>
  <si>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</si>
  <si>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</si>
  <si>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</si>
  <si>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</si>
  <si>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</si>
  <si>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</si>
  <si>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</si>
  <si>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</si>
  <si>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</si>
  <si>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</si>
  <si>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</si>
  <si>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</si>
  <si>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</si>
  <si>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</si>
  <si>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</si>
  <si>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</si>
  <si>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</si>
  <si>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</si>
  <si>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</si>
  <si>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</si>
  <si>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</si>
  <si>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</si>
  <si>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</si>
  <si>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</si>
  <si>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</si>
  <si>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</si>
  <si>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</si>
  <si>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</si>
  <si>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</si>
  <si>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</si>
  <si>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</si>
  <si>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</si>
  <si>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</si>
  <si>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</si>
  <si>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</si>
  <si>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</si>
  <si>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</si>
  <si>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</si>
  <si>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</si>
  <si>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</si>
  <si>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</si>
  <si>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</si>
  <si>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</si>
  <si>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</si>
  <si>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</si>
  <si>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</si>
  <si>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</si>
  <si>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</si>
  <si>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</si>
  <si>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</si>
  <si>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</si>
  <si>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</si>
  <si>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</si>
  <si>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</si>
  <si>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</si>
  <si>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</si>
  <si>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</si>
  <si>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</si>
  <si>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</si>
  <si>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</si>
  <si>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</si>
  <si>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</si>
  <si>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</si>
  <si>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</si>
  <si>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</si>
  <si>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</si>
  <si>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</si>
  <si>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</si>
  <si>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</si>
  <si>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</si>
  <si>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</si>
  <si>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</si>
  <si>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</si>
  <si>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</si>
  <si>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</si>
  <si>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</si>
  <si>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</si>
  <si>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</si>
  <si>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</si>
  <si>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</si>
  <si>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</si>
  <si>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</si>
  <si>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</si>
  <si>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</si>
  <si>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</si>
  <si>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</si>
  <si>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</si>
  <si>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</si>
  <si>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</si>
  <si>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</si>
  <si>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</si>
  <si>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</si>
  <si>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</si>
  <si>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</si>
  <si>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</si>
  <si>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</si>
  <si>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</si>
  <si>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</si>
  <si>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</si>
  <si>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</si>
  <si>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</si>
  <si>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</si>
  <si>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</si>
  <si>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</si>
  <si>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</si>
  <si>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</si>
  <si>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</si>
  <si>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</si>
  <si>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</si>
  <si>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</si>
  <si>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</si>
  <si>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</si>
  <si>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</si>
  <si>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</si>
  <si>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</si>
  <si>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</si>
  <si>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</si>
  <si>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</si>
  <si>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</si>
  <si>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</si>
  <si>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</si>
  <si>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</si>
  <si>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</si>
  <si>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</si>
  <si>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</si>
  <si>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</si>
  <si>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</si>
  <si>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</si>
  <si>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</si>
  <si>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</si>
  <si>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</si>
  <si>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</si>
  <si>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</si>
  <si>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</si>
  <si>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</si>
  <si>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</si>
  <si>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</si>
  <si>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</si>
  <si>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</si>
  <si>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</si>
  <si>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</si>
  <si>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</si>
  <si>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</si>
  <si>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</si>
  <si>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</si>
  <si>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</si>
  <si>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</si>
  <si>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</si>
  <si>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</si>
  <si>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</si>
  <si>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</si>
  <si>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</si>
  <si>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</si>
  <si>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</si>
  <si>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</si>
  <si>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</si>
  <si>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</si>
  <si>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</si>
  <si>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</si>
  <si>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</si>
  <si>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</si>
  <si>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</si>
  <si>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</si>
  <si>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</si>
  <si>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</si>
  <si>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</si>
  <si>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</si>
  <si>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</si>
  <si>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</si>
  <si>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</si>
  <si>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</si>
  <si>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</si>
  <si>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</si>
  <si>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</si>
  <si>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</si>
  <si>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</si>
  <si>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</si>
  <si>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</si>
  <si>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</si>
  <si>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</si>
  <si>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</si>
  <si>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</si>
  <si>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</si>
  <si>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</si>
  <si>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</si>
  <si>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</si>
  <si>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</si>
  <si>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</si>
  <si>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</si>
  <si>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</si>
  <si>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</si>
  <si>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</si>
  <si>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</si>
  <si>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</si>
  <si>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</si>
  <si>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</si>
  <si>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</si>
  <si>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</si>
  <si>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</si>
  <si>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</si>
  <si>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</si>
  <si>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</si>
  <si>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</si>
  <si>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</si>
  <si>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</si>
  <si>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</si>
  <si>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</si>
  <si>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</si>
  <si>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</si>
  <si>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</si>
  <si>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</si>
  <si>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</si>
  <si>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</si>
  <si>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</si>
  <si>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</si>
  <si>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</si>
  <si>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</si>
  <si>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</si>
  <si>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</si>
  <si>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</si>
  <si>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</si>
  <si>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</si>
  <si>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</si>
  <si>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</si>
  <si>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</si>
  <si>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</si>
  <si>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</si>
  <si>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</si>
  <si>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</si>
  <si>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</si>
  <si>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</si>
  <si>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</si>
  <si>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</si>
  <si>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</si>
  <si>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</si>
  <si>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</si>
  <si>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</si>
  <si>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</si>
  <si>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</si>
  <si>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</si>
  <si>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</si>
  <si>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</si>
  <si>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</si>
  <si>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</si>
  <si>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</si>
  <si>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</si>
  <si>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</si>
  <si>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</si>
  <si>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</si>
  <si>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</si>
  <si>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</si>
  <si>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</si>
  <si>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</si>
  <si>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</si>
  <si>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</si>
  <si>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</si>
  <si>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</si>
  <si>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</si>
  <si>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</si>
  <si>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</si>
  <si>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</si>
  <si>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</si>
  <si>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</si>
  <si>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</si>
  <si>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</si>
  <si>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</si>
  <si>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</si>
  <si>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</si>
  <si>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</si>
  <si>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</si>
  <si>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</si>
  <si>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</si>
  <si>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</si>
  <si>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</si>
  <si>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</si>
  <si>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</si>
  <si>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</si>
  <si>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</si>
  <si>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</si>
  <si>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</si>
  <si>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</si>
  <si>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</si>
  <si>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</si>
  <si>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</si>
  <si>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</si>
  <si>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</si>
  <si>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</si>
  <si>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</si>
  <si>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</si>
  <si>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</si>
  <si>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</si>
  <si>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</si>
  <si>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</si>
  <si>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</si>
  <si>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</si>
  <si>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</si>
  <si>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</si>
  <si>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</si>
  <si>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</si>
  <si>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</si>
  <si>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</si>
  <si>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</si>
  <si>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</si>
  <si>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</si>
  <si>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</si>
  <si>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</si>
  <si>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</si>
  <si>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</si>
  <si>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</si>
  <si>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</si>
  <si>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</si>
  <si>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</si>
  <si>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</si>
  <si>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</si>
  <si>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</si>
  <si>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</si>
  <si>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</si>
  <si>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</si>
  <si>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</si>
  <si>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</si>
  <si>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</si>
  <si>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</si>
  <si>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</si>
  <si>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</si>
  <si>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</si>
  <si>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</si>
  <si>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</si>
  <si>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</si>
  <si>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</si>
  <si>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</si>
  <si>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</si>
  <si>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</si>
  <si>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</si>
  <si>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</si>
  <si>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</si>
  <si>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</si>
  <si>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</si>
  <si>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</si>
  <si>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</si>
  <si>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</si>
  <si>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</si>
  <si>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</si>
  <si>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</si>
  <si>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</si>
  <si>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</si>
  <si>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</si>
  <si>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</si>
  <si>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</si>
  <si>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</si>
  <si>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</si>
  <si>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</si>
  <si>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</si>
  <si>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</si>
  <si>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</si>
  <si>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</si>
  <si>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</si>
  <si>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</si>
  <si>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</si>
  <si>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</si>
  <si>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</si>
  <si>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</si>
  <si>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</si>
  <si>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</si>
  <si>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</si>
  <si>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</si>
  <si>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</si>
  <si>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</si>
  <si>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</si>
  <si>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</si>
  <si>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</si>
  <si>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</si>
  <si>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</si>
  <si>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</si>
  <si>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</si>
  <si>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</si>
  <si>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</si>
  <si>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</si>
  <si>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</si>
  <si>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</si>
  <si>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</si>
  <si>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</si>
  <si>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</si>
  <si>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</si>
  <si>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</si>
  <si>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</si>
  <si>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</si>
  <si>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</si>
  <si>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</si>
  <si>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</si>
  <si>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</si>
  <si>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</si>
  <si>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</si>
  <si>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</si>
  <si>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</si>
  <si>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</si>
  <si>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</si>
  <si>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</si>
  <si>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</si>
  <si>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</si>
  <si>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</si>
  <si>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</si>
  <si>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</si>
  <si>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</si>
  <si>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</si>
  <si>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</si>
  <si>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</si>
  <si>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</si>
  <si>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</si>
  <si>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</si>
  <si>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</si>
  <si>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</si>
  <si>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</si>
  <si>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</si>
  <si>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</si>
  <si>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</si>
  <si>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</si>
  <si>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</si>
  <si>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</si>
  <si>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</si>
  <si>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</si>
  <si>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</si>
  <si>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</si>
  <si>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</si>
  <si>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</si>
  <si>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</si>
  <si>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</si>
  <si>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</si>
  <si>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</si>
  <si>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</si>
  <si>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</si>
  <si>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</si>
  <si>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</si>
  <si>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</si>
  <si>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</si>
  <si>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</si>
  <si>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</si>
  <si>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</si>
  <si>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</si>
  <si>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</si>
  <si>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</si>
  <si>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</si>
  <si>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</si>
  <si>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</si>
  <si>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</si>
  <si>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</si>
  <si>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</si>
  <si>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</si>
  <si>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</si>
  <si>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</si>
  <si>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</si>
  <si>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</si>
  <si>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</si>
  <si>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</si>
  <si>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</si>
  <si>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</si>
  <si>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</si>
  <si>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</si>
  <si>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</si>
  <si>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</si>
  <si>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</si>
  <si>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</si>
  <si>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</si>
  <si>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</si>
  <si>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</si>
  <si>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</si>
  <si>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</si>
  <si>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</si>
  <si>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</si>
  <si>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</si>
  <si>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</si>
  <si>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</si>
  <si>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</si>
  <si>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</si>
  <si>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</si>
  <si>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</si>
  <si>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</si>
  <si>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</si>
  <si>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</si>
  <si>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</si>
  <si>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</si>
  <si>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</si>
  <si>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</si>
  <si>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</si>
  <si>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</si>
  <si>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</si>
  <si>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</si>
  <si>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</si>
  <si>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</si>
  <si>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</si>
  <si>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</si>
  <si>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</si>
  <si>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</si>
  <si>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</si>
  <si>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</si>
  <si>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</si>
  <si>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</si>
  <si>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</si>
  <si>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</si>
  <si>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</si>
  <si>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</si>
  <si>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</si>
  <si>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</si>
  <si>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</si>
  <si>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</si>
  <si>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</si>
  <si>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</si>
  <si>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</si>
  <si>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</si>
  <si>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</si>
  <si>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</si>
  <si>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</si>
  <si>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</si>
  <si>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</si>
  <si>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</si>
  <si>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</si>
  <si>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</si>
  <si>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</si>
  <si>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</si>
  <si>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</si>
  <si>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</si>
  <si>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</si>
  <si>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</si>
  <si>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</si>
  <si>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</si>
  <si>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</si>
  <si>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</si>
  <si>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</si>
  <si>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</si>
  <si>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</si>
  <si>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</si>
  <si>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</si>
  <si>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</si>
  <si>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</si>
  <si>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</si>
  <si>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</si>
  <si>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</si>
  <si>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</si>
  <si>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</si>
  <si>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</si>
  <si>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</si>
  <si>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</si>
  <si>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</si>
  <si>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</si>
  <si>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</si>
  <si>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</si>
  <si>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</si>
  <si>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</si>
  <si>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</si>
  <si>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</si>
  <si>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</si>
  <si>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</si>
  <si>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</si>
  <si>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</si>
  <si>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</si>
  <si>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</si>
  <si>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</si>
  <si>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</si>
  <si>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</si>
  <si>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</si>
  <si>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</si>
  <si>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</si>
  <si>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</si>
  <si>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</si>
  <si>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</si>
  <si>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</si>
  <si>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</si>
  <si>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</si>
  <si>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</si>
  <si>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</si>
  <si>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</si>
  <si>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</si>
  <si>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</si>
  <si>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</si>
  <si>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</si>
  <si>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</si>
  <si>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</si>
  <si>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</si>
  <si>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</si>
  <si>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</si>
  <si>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</si>
  <si>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</si>
  <si>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</si>
  <si>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</si>
  <si>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</si>
  <si>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</si>
  <si>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</si>
  <si>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</si>
  <si>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</si>
  <si>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</si>
  <si>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</si>
  <si>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</si>
  <si>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</si>
  <si>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</si>
  <si>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</si>
  <si>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</si>
  <si>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</si>
  <si>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</si>
  <si>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</si>
  <si>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</si>
  <si>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</si>
  <si>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</si>
  <si>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</si>
  <si>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</si>
  <si>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</si>
  <si>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</si>
  <si>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</si>
  <si>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</si>
  <si>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</si>
  <si>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</si>
  <si>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</si>
  <si>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</si>
  <si>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</si>
  <si>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</si>
  <si>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</si>
  <si>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</si>
  <si>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</si>
  <si>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</si>
  <si>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</si>
  <si>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</si>
  <si>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</si>
  <si>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</si>
  <si>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</si>
  <si>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</si>
  <si>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</si>
  <si>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</si>
  <si>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</si>
  <si>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</si>
  <si>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</si>
  <si>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</si>
  <si>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</si>
  <si>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</si>
  <si>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</si>
  <si>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</si>
  <si>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</si>
  <si>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</si>
  <si>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</si>
  <si>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</si>
  <si>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</si>
  <si>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</si>
  <si>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</si>
  <si>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</si>
  <si>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</si>
  <si>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</si>
  <si>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</si>
  <si>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</si>
  <si>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</si>
  <si>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</si>
  <si>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</si>
  <si>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</si>
  <si>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</si>
  <si>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</si>
  <si>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</si>
  <si>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</si>
  <si>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</si>
  <si>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</si>
  <si>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</si>
  <si>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</si>
  <si>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</si>
  <si>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</si>
  <si>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</si>
  <si>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</si>
  <si>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</si>
  <si>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</si>
  <si>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</si>
  <si>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</si>
  <si>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</si>
  <si>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</si>
  <si>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</si>
  <si>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</si>
  <si>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</si>
  <si>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</si>
  <si>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</si>
  <si>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</si>
  <si>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</si>
  <si>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</si>
  <si>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</si>
  <si>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</si>
  <si>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</si>
  <si>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</si>
  <si>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</si>
  <si>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</si>
  <si>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</si>
  <si>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</si>
  <si>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</si>
  <si>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</si>
  <si>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</si>
  <si>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</si>
  <si>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</si>
  <si>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</si>
  <si>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</si>
  <si>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</si>
  <si>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</si>
  <si>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</si>
  <si>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</si>
  <si>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</si>
  <si>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</si>
  <si>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</si>
  <si>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</si>
  <si>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</si>
  <si>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</si>
  <si>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</si>
  <si>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</si>
  <si>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</si>
  <si>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</si>
  <si>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</si>
  <si>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</si>
  <si>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</si>
  <si>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</si>
  <si>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</si>
  <si>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</si>
  <si>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</si>
  <si>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</si>
  <si>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</si>
  <si>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</si>
  <si>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</si>
  <si>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</si>
  <si>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</si>
  <si>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</si>
  <si>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</si>
  <si>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</si>
  <si>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</si>
  <si>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</si>
  <si>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</si>
  <si>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</si>
  <si>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</si>
  <si>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</si>
  <si>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</si>
  <si>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</si>
  <si>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</si>
  <si>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</si>
  <si>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</si>
  <si>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</si>
  <si>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</si>
  <si>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</si>
  <si>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</si>
  <si>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</si>
  <si>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</si>
  <si>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</si>
  <si>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</si>
  <si>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</si>
  <si>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</si>
  <si>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</si>
  <si>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</si>
  <si>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</si>
  <si>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</si>
  <si>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</si>
  <si>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</si>
  <si>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</si>
  <si>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</si>
  <si>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</si>
  <si>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</si>
  <si>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</si>
  <si>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</si>
  <si>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</si>
  <si>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</si>
  <si>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</si>
  <si>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</si>
  <si>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</si>
  <si>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</si>
  <si>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</si>
  <si>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</si>
  <si>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</si>
  <si>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</si>
  <si>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</si>
  <si>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</si>
  <si>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</si>
  <si>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</si>
  <si>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</si>
  <si>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</si>
  <si>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</si>
  <si>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</si>
  <si>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</si>
  <si>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</si>
  <si>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</si>
  <si>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</si>
  <si>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</si>
  <si>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</si>
  <si>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</si>
  <si>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</si>
  <si>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</si>
  <si>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</si>
  <si>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</si>
  <si>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</si>
  <si>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</si>
  <si>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</si>
  <si>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</si>
  <si>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</si>
  <si>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</si>
  <si>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</si>
  <si>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</si>
  <si>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</si>
  <si>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</si>
  <si>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</si>
  <si>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</si>
  <si>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</si>
  <si>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</si>
  <si>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</si>
  <si>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</si>
  <si>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</si>
  <si>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</si>
  <si>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</si>
  <si>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</si>
  <si>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</si>
  <si>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</si>
  <si>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</si>
  <si>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</si>
  <si>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</si>
  <si>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</si>
  <si>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</si>
  <si>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</si>
  <si>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</si>
  <si>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</si>
  <si>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</si>
  <si>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</si>
  <si>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</si>
  <si>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</si>
  <si>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</si>
  <si>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</si>
  <si>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</si>
  <si>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</si>
  <si>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</si>
  <si>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</si>
  <si>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</si>
  <si>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</si>
  <si>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</si>
  <si>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</si>
  <si>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</si>
  <si>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</si>
  <si>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</si>
  <si>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</si>
  <si>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</si>
  <si>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</si>
  <si>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</si>
  <si>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</si>
  <si>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</si>
  <si>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</si>
  <si>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</si>
  <si>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</si>
  <si>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</si>
  <si>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</si>
  <si>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</si>
  <si>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</si>
  <si>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</si>
  <si>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</si>
  <si>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</si>
  <si>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</si>
  <si>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</si>
  <si>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</si>
  <si>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</si>
  <si>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</si>
  <si>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</si>
  <si>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</si>
  <si>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</si>
  <si>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</si>
  <si>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</si>
  <si>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</si>
  <si>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</si>
  <si>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</si>
  <si>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</si>
  <si>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</si>
  <si>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</si>
  <si>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</si>
  <si>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</si>
  <si>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</si>
  <si>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</si>
  <si>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</si>
  <si>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</si>
  <si>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</si>
  <si>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</si>
  <si>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</si>
  <si>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</si>
  <si>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</si>
  <si>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</si>
  <si>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</si>
  <si>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</si>
  <si>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</si>
  <si>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</si>
  <si>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</si>
  <si>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</si>
  <si>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</si>
  <si>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</si>
  <si>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</si>
  <si>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</si>
  <si>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</si>
  <si>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</si>
  <si>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</si>
  <si>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</si>
  <si>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</si>
  <si>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</si>
  <si>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</si>
  <si>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</si>
  <si>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</si>
  <si>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</si>
  <si>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</si>
  <si>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</si>
  <si>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</si>
  <si>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</si>
  <si>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</si>
  <si>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</si>
  <si>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</si>
  <si>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</si>
  <si>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</si>
  <si>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</si>
  <si>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</si>
  <si>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</si>
  <si>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</si>
  <si>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</si>
  <si>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</si>
  <si>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</si>
  <si>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</si>
  <si>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</si>
  <si>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</si>
  <si>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</si>
  <si>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</si>
  <si>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</si>
  <si>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</si>
  <si>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</si>
  <si>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</si>
  <si>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</si>
  <si>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</si>
  <si>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</si>
  <si>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</si>
  <si>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</si>
  <si>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</si>
  <si>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</si>
  <si>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</si>
  <si>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</si>
  <si>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</si>
  <si>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</si>
  <si>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</si>
  <si>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</si>
  <si>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</si>
  <si>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</si>
  <si>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</si>
  <si>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</si>
  <si>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</si>
  <si>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</si>
  <si>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</si>
  <si>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</si>
  <si>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</si>
  <si>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</si>
  <si>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</si>
  <si>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</si>
  <si>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</si>
  <si>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</si>
  <si>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</si>
  <si>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</si>
  <si>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</si>
  <si>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</si>
  <si>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</si>
  <si>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</si>
  <si>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</si>
  <si>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</si>
  <si>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</si>
  <si>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</si>
  <si>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</si>
  <si>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</si>
  <si>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</si>
  <si>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</si>
  <si>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</si>
  <si>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</si>
  <si>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</si>
  <si>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</si>
  <si>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</si>
  <si>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</si>
  <si>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</si>
  <si>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</si>
  <si>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</si>
  <si>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</si>
  <si>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</si>
  <si>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</si>
  <si>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</si>
  <si>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</si>
  <si>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</si>
  <si>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</si>
  <si>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</si>
  <si>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</si>
  <si>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</si>
  <si>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</si>
  <si>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</si>
  <si>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</si>
  <si>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</si>
  <si>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</si>
  <si>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</si>
  <si>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</si>
  <si>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</si>
  <si>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</si>
  <si>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</si>
  <si>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</si>
  <si>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</si>
  <si>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</si>
  <si>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</si>
  <si>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</si>
  <si>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</si>
  <si>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</si>
  <si>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</si>
  <si>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</si>
  <si>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</si>
  <si>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</si>
  <si>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</si>
  <si>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</si>
  <si>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</si>
  <si>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</si>
  <si>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</si>
  <si>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</si>
  <si>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</si>
  <si>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</si>
  <si>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</si>
  <si>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</si>
  <si>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</si>
  <si>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</si>
  <si>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</si>
  <si>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</si>
  <si>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</si>
  <si>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</si>
  <si>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</si>
  <si>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</si>
  <si>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</si>
  <si>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</si>
  <si>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</si>
  <si>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</si>
  <si>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</si>
  <si>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</si>
  <si>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</si>
  <si>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</si>
  <si>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</si>
  <si>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</si>
  <si>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</si>
  <si>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</si>
  <si>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</si>
  <si>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</si>
  <si>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</si>
  <si>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</si>
  <si>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</si>
  <si>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</si>
  <si>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</si>
  <si>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</si>
  <si>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</si>
  <si>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Average_Donation</t>
  </si>
  <si>
    <t>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</si>
  <si>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</si>
  <si>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</si>
  <si>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</si>
  <si>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</si>
  <si>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</si>
  <si>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</si>
  <si>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</si>
  <si>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</si>
  <si>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</si>
  <si>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</si>
  <si>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</si>
  <si>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</si>
  <si>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</si>
  <si>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</si>
  <si>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</si>
  <si>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</si>
  <si>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</si>
  <si>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</si>
  <si>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</si>
  <si>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</si>
  <si>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</si>
  <si>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</si>
  <si>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</si>
  <si>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</si>
  <si>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</si>
  <si>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</si>
  <si>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</si>
  <si>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</si>
  <si>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</si>
  <si>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</si>
  <si>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</si>
  <si>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</si>
  <si>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</si>
  <si>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</si>
  <si>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</si>
  <si>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</si>
  <si>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</si>
  <si>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</si>
  <si>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</si>
  <si>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</si>
  <si>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</si>
  <si>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(blank)</t>
  </si>
  <si>
    <t>&lt;9/01/2010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</si>
  <si>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</si>
  <si>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</si>
  <si>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</si>
  <si>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</si>
  <si>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</si>
  <si>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</si>
  <si>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</si>
  <si>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</si>
  <si>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</si>
  <si>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</si>
  <si>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</si>
  <si>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</si>
  <si>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DEC</t>
  </si>
  <si>
    <t>DCC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</si>
  <si>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</si>
  <si>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</si>
  <si>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</si>
  <si>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</si>
  <si>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</si>
  <si>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</si>
  <si>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</si>
  <si>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</si>
  <si>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</si>
  <si>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</si>
  <si>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</si>
  <si>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</si>
  <si>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</si>
  <si>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</si>
  <si>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</si>
  <si>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</si>
  <si>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</si>
  <si>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</si>
  <si>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</si>
  <si>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</si>
  <si>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</si>
  <si>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</si>
  <si>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</si>
  <si>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</t>
  </si>
  <si>
    <t>Median</t>
  </si>
  <si>
    <t>Min</t>
  </si>
  <si>
    <t>Max</t>
  </si>
  <si>
    <t>Var</t>
  </si>
  <si>
    <t>St.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</si>
</sst>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10" fontId="16" fillId="33" borderId="10" xfId="0" applyNumberFormat="1" applyFont="1" applyFill="1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Dataset</a:t>
            </a:r>
            <a:r>
              <a:rPr lang="en-AU" baseline="0"/>
              <a:t> for Categories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4-4FCB-A565-2211FDD92F38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4-4FCB-A565-2211FDD92F38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4-4FCB-A565-2211FDD92F38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4-4FCB-A565-2211FDD92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944223"/>
        <c:axId val="2029218879"/>
      </c:barChart>
      <c:catAx>
        <c:axId val="185194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218879"/>
        <c:crosses val="autoZero"/>
        <c:auto val="1"/>
        <c:lblAlgn val="ctr"/>
        <c:lblOffset val="100"/>
        <c:noMultiLvlLbl val="0"/>
      </c:catAx>
      <c:valAx>
        <c:axId val="202921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instances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94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Challenge.xlsx]Sub-Category!PivotTable1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Dataset</a:t>
            </a:r>
            <a:r>
              <a:rPr lang="en-AU" baseline="0"/>
              <a:t> for Sub-Categories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1-4328-AC76-D10F3FED2BE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E1-4328-AC76-D10F3FED2BE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1-4328-AC76-D10F3FED2BE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E1-4328-AC76-D10F3FED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0345855"/>
        <c:axId val="1692337663"/>
      </c:barChart>
      <c:catAx>
        <c:axId val="1700345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337663"/>
        <c:crosses val="autoZero"/>
        <c:auto val="1"/>
        <c:lblAlgn val="ctr"/>
        <c:lblOffset val="100"/>
        <c:noMultiLvlLbl val="0"/>
      </c:catAx>
      <c:valAx>
        <c:axId val="16923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Nunmber</a:t>
                </a:r>
                <a:r>
                  <a:rPr lang="en-AU" baseline="0"/>
                  <a:t> of Instances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34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Challenge.xlsx]Months!PivotTable5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Dataset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E-4FCA-BA54-8D227C357A41}"/>
            </c:ext>
          </c:extLst>
        </c:ser>
        <c:ser>
          <c:idx val="1"/>
          <c:order val="1"/>
          <c:tx>
            <c:strRef>
              <c:f>Months!$C$4:$C$5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E-4FCA-BA54-8D227C357A41}"/>
            </c:ext>
          </c:extLst>
        </c:ser>
        <c:ser>
          <c:idx val="2"/>
          <c:order val="2"/>
          <c:tx>
            <c:strRef>
              <c:f>Months!$D$4:$D$5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E-4FCA-BA54-8D227C357A41}"/>
            </c:ext>
          </c:extLst>
        </c:ser>
        <c:ser>
          <c:idx val="3"/>
          <c:order val="3"/>
          <c:tx>
            <c:strRef>
              <c:f>Months!$E$4:$E$5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9E-4FCA-BA54-8D227C357A41}"/>
            </c:ext>
          </c:extLst>
        </c:ser>
        <c:ser>
          <c:idx val="4"/>
          <c:order val="4"/>
          <c:tx>
            <c:strRef>
              <c:f>Months!$F$4:$F$5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Months!$A$6:$A$19</c:f>
              <c:strCache>
                <c:ptCount val="13"/>
                <c:pt idx="0">
                  <c:v>&lt;9/01/2010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Months!$F$6:$F$19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9E-4FCA-BA54-8D227C357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605583"/>
        <c:axId val="458455615"/>
      </c:lineChart>
      <c:catAx>
        <c:axId val="28360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55615"/>
        <c:crosses val="autoZero"/>
        <c:auto val="1"/>
        <c:lblAlgn val="ctr"/>
        <c:lblOffset val="100"/>
        <c:noMultiLvlLbl val="0"/>
      </c:catAx>
      <c:valAx>
        <c:axId val="4584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</a:t>
                </a:r>
                <a:r>
                  <a:rPr lang="en-AU" baseline="0"/>
                  <a:t> of Insances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60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Goals</a:t>
            </a:r>
            <a:r>
              <a:rPr lang="en-AU" baseline="0"/>
              <a:t> vs Success Rate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1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7-44B0-8B12-471F80E1DFE9}"/>
            </c:ext>
          </c:extLst>
        </c:ser>
        <c:ser>
          <c:idx val="1"/>
          <c:order val="1"/>
          <c:tx>
            <c:strRef>
              <c:f>Bonus!$H$1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7-44B0-8B12-471F80E1DFE9}"/>
            </c:ext>
          </c:extLst>
        </c:ser>
        <c:ser>
          <c:idx val="2"/>
          <c:order val="2"/>
          <c:tx>
            <c:strRef>
              <c:f>Bonus!$I$1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Bonus!$I$2:$I$13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7-44B0-8B12-471F80E1D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50607"/>
        <c:axId val="459581167"/>
      </c:lineChart>
      <c:catAx>
        <c:axId val="4566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81167"/>
        <c:crosses val="autoZero"/>
        <c:auto val="1"/>
        <c:lblAlgn val="ctr"/>
        <c:lblOffset val="100"/>
        <c:noMultiLvlLbl val="0"/>
      </c:catAx>
      <c:valAx>
        <c:axId val="4595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5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204786</xdr:colOff>
      <xdr:row>1</xdr:row>
      <xdr:rowOff>85724</xdr:rowOff>
    </xdr:from>
    <xdr:to>
      <xdr:col>17</xdr:col>
      <xdr:colOff>233361</xdr:colOff>
      <xdr:row>24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07335-B7BB-EA00-DAA9-47ECA5F6A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33336</xdr:colOff>
      <xdr:row>2</xdr:row>
      <xdr:rowOff>123824</xdr:rowOff>
    </xdr:from>
    <xdr:to>
      <xdr:col>18</xdr:col>
      <xdr:colOff>633411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2CD71-4092-D383-6CA3-C4E739207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3</xdr:row>
      <xdr:rowOff>28574</xdr:rowOff>
    </xdr:from>
    <xdr:to>
      <xdr:col>17</xdr:col>
      <xdr:colOff>411161</xdr:colOff>
      <xdr:row>23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ABB63F-0378-4404-E69D-125FF39C5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80961</xdr:colOff>
      <xdr:row>13</xdr:row>
      <xdr:rowOff>171449</xdr:rowOff>
    </xdr:from>
    <xdr:to>
      <xdr:col>11</xdr:col>
      <xdr:colOff>166686</xdr:colOff>
      <xdr:row>33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EE0784-3E62-5E81-A440-D7D185A85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il" refreshedDate="45253.384460879628" createdVersion="8" refreshedVersion="8" minRefreshableVersion="3" recordCount="1000" xr:uid="{73D201D4-223A-4F6B-87C6-881D57B7EC5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il" refreshedDate="45253.701145254628" createdVersion="8" refreshedVersion="8" minRefreshableVersion="3" recordCount="1001" xr:uid="{F4FDAD5B-F7A2-4636-B3F4-F7782D28CE4D}">
  <cacheSource type="worksheet">
    <worksheetSource ref="A1:V1048576" sheet="Crowdfunding"/>
  </cacheSource>
  <cacheFields count="2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2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2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7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4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CC" numFmtId="0">
      <sharedItems containsNonDate="0" containsDate="1" containsString="0" containsBlank="1" minDate="2010-01-09T06:00:00" maxDate="2020-01-27T06:00:00"/>
    </cacheField>
    <cacheField name="DEC" numFmtId="0">
      <sharedItems containsNonDate="0" containsDate="1" containsString="0" containsBlank="1" minDate="2010-01-09T06:00:00" maxDate="2020-02-10T06:00:00"/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02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9/01/2010"/>
          <s v="Qtr1"/>
          <s v="Qtr2"/>
          <s v="Qtr3"/>
          <s v="Qtr4"/>
          <s v="&gt;10/02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02/2020"/>
        </groupItems>
      </fieldGroup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x v="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x v="1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x v="2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x v="1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x v="1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x v="3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x v="4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x v="3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x v="3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x v="1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x v="1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x v="1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x v="1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x v="1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x v="1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x v="1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x v="1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x v="1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x v="1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x v="1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x v="1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x v="1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x v="1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x v="4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x v="1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x v="1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x v="1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x v="1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x v="1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x v="5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x v="1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x v="4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x v="6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x v="1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x v="1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x v="3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x v="1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x v="1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x v="1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x v="3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x v="1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x v="6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x v="1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x v="1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x v="3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x v="1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x v="1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x v="1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x v="1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x v="1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x v="6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x v="4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x v="1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x v="1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x v="1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x v="1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x v="1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x v="1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x v="1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x v="1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x v="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x v="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x v="1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x v="1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x v="1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x v="1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x v="1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x v="4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x v="6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x v="1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x v="6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x v="1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x v="1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x v="1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x v="4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x v="1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x v="1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x v="1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x v="1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x v="1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x v="1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x v="1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x v="4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x v="1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x v="1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x v="2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x v="1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x v="2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x v="1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x v="1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x v="1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x v="6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x v="5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x v="1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x v="4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x v="1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x v="1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x v="1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x v="2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x v="1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x v="1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x v="1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x v="1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x v="6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x v="1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x v="1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x v="1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x v="1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x v="1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x v="1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x v="1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x v="1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x v="2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x v="1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x v="1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x v="6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x v="1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x v="1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x v="1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x v="1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x v="1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x v="1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x v="1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x v="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x v="6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x v="1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x v="1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x v="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x v="1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x v="2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x v="3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x v="4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x v="1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x v="1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x v="5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x v="1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x v="1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x v="1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x v="1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x v="1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x v="1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x v="1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x v="1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x v="1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x v="1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x v="5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x v="1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x v="1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x v="1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x v="1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x v="1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x v="1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x v="1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x v="1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x v="1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x v="1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x v="2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x v="2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x v="1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x v="1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x v="1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x v="1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x v="5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x v="1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x v="1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x v="1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x v="1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x v="2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x v="3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x v="1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x v="1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x v="1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x v="1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x v="1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x v="1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x v="1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x v="1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x v="1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x v="1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x v="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x v="2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x v="1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x v="3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x v="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x v="1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x v="1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x v="1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x v="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x v="6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x v="1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x v="1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x v="6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x v="1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x v="1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x v="1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x v="1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x v="3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x v="1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x v="1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x v="1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x v="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x v="1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x v="1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x v="2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x v="1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x v="1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x v="1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x v="1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x v="1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x v="2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x v="3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x v="1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x v="1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x v="1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x v="1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x v="1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x v="1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x v="1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x v="4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x v="1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x v="1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x v="1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x v="1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x v="1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x v="1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x v="1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x v="1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x v="1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x v="1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x v="1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x v="1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x v="1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x v="1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x v="1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x v="6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x v="1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x v="2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x v="1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x v="3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x v="1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x v="1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x v="2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x v="1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x v="1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x v="1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x v="1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x v="1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x v="1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x v="2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x v="1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x v="1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x v="1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x v="1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x v="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x v="1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x v="1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x v="4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x v="1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x v="1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x v="1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x v="1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x v="1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x v="1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x v="1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x v="1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x v="1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x v="6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x v="2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x v="1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x v="1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x v="1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x v="1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x v="1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x v="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x v="1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x v="1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x v="1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x v="1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x v="1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x v="1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x v="1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x v="1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x v="1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x v="3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x v="1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x v="1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x v="1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x v="1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x v="3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x v="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x v="1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x v="1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x v="1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x v="6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x v="1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x v="5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x v="2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x v="2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x v="1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x v="1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x v="3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x v="1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x v="1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x v="1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x v="1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x v="1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x v="1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x v="3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x v="1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x v="1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x v="1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x v="1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x v="1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x v="1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x v="1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x v="1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x v="6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x v="1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x v="1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x v="1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x v="1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x v="1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x v="1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x v="4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x v="1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x v="1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x v="1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x v="1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x v="1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x v="1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x v="4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x v="1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x v="1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x v="1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x v="1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x v="1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x v="1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x v="1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x v="1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x v="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x v="1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x v="1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x v="1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x v="1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x v="1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x v="4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x v="1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x v="1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x v="1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x v="1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x v="1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x v="1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x v="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x v="1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x v="3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x v="1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x v="6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x v="1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x v="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x v="1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x v="4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x v="1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x v="1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x v="1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x v="1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x v="2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x v="1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x v="1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x v="4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x v="1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x v="1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x v="1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x v="1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x v="1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x v="1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x v="1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x v="1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x v="1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x v="1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x v="4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x v="1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x v="1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x v="1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x v="1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x v="1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x v="1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x v="1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x v="1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x v="5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x v="1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x v="1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x v="1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x v="1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x v="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x v="1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x v="1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x v="2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x v="1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x v="6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x v="1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x v="1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x v="1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x v="1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x v="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x v="1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x v="1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x v="1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x v="3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x v="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x v="1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x v="1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x v="1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x v="1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x v="1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x v="1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x v="1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x v="1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x v="1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x v="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x v="1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x v="1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x v="1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x v="1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x v="1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x v="1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x v="1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x v="1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x v="1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x v="1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x v="1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x v="1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x v="1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x v="1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x v="1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x v="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x v="6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x v="1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x v="1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x v="1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x v="1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x v="1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x v="1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x v="6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x v="1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x v="1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x v="1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x v="1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x v="4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x v="1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x v="3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x v="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x v="1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x v="1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x v="1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x v="1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x v="1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x v="1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x v="1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x v="1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x v="1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x v="1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x v="1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x v="1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x v="1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x v="1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x v="1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x v="1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x v="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x v="1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x v="1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x v="1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x v="4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x v="1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x v="1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x v="1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x v="1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x v="1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x v="1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x v="1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x v="4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x v="1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x v="1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x v="1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x v="1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x v="4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x v="4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x v="4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x v="1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x v="1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x v="6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x v="1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x v="1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x v="1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x v="1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x v="1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x v="3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x v="1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x v="1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x v="3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x v="1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x v="1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x v="1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x v="2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x v="1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x v="6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x v="1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x v="1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x v="1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x v="1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x v="1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x v="2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x v="1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x v="1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x v="1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x v="5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x v="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x v="1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x v="1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x v="1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x v="1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x v="1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x v="1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x v="1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x v="1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x v="1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x v="1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x v="1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x v="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x v="4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x v="1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x v="1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x v="5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x v="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x v="4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x v="1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x v="6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x v="6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x v="3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x v="1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x v="1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x v="1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x v="6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x v="4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x v="1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x v="1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x v="1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x v="1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x v="1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x v="1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x v="1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x v="5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x v="2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x v="1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x v="1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x v="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x v="3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x v="1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x v="1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x v="1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x v="1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x v="1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x v="5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x v="5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x v="2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x v="1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x v="1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x v="1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x v="1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x v="1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x v="6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x v="1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x v="6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x v="1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x v="1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x v="1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x v="1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x v="1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x v="1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x v="1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x v="1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x v="1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x v="1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x v="1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x v="1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x v="1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x v="1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x v="1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x v="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x v="4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x v="1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x v="2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x v="1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x v="1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x v="1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x v="1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x v="1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x v="1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x v="1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x v="6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x v="3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x v="4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x v="1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x v="1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x v="1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x v="1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x v="1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x v="4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x v="1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x v="1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x v="1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x v="1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x v="1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x v="1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x v="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x v="1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x v="6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x v="4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x v="1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x v="1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x v="1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x v="2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x v="1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x v="1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x v="4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x v="1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x v="1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x v="1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x v="4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x v="1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x v="1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x v="1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x v="1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x v="1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x v="1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x v="1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x v="1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x v="3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x v="1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x v="1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x v="1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x v="1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x v="5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x v="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x v="1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x v="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x v="1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x v="1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x v="1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x v="1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x v="5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x v="1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x v="6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x v="1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x v="1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x v="1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x v="1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x v="2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x v="1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x v="1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x v="4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x v="1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x v="3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x v="1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x v="1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x v="1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x v="1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x v="1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x v="1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x v="1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x v="6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x v="1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x v="1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x v="2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x v="6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x v="1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x v="1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x v="1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x v="1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x v="1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x v="1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x v="1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x v="1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x v="1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x v="1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x v="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x v="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x v="1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x v="1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x v="1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x v="1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x v="1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x v="1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x v="4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x v="1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x v="1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x v="6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x v="1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x v="1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x v="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x v="1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x v="1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x v="1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x v="1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x v="1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x v="1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x v="4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x v="2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x v="1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x v="5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x v="6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x v="1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x v="6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x v="1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x v="1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x v="1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x v="1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x v="1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x v="1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x v="1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x v="1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x v="3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x v="1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x v="1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x v="2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x v="4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x v="1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x v="1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x v="1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x v="1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x v="1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x v="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x v="1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x v="1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x v="1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x v="1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x v="1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x v="1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x v="1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x v="1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x v="1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x v="1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x v="1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x v="1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x v="1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x v="1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x v="1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x v="1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x v="1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x v="1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x v="6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x v="4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x v="1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x v="1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x v="1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x v="1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x v="3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x v="1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x v="1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x v="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x v="1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x v="6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x v="1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x v="2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x v="1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x v="1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x v="1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x v="2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x v="1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x v="1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x v="1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x v="6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x v="1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x v="1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x v="1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x v="6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x v="1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x v="1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x v="1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x v="5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x v="1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x v="1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x v="5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x v="1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x v="1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x v="1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x v="2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x v="6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x v="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x v="1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x v="1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x v="1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x v="1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x v="1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x v="5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x v="1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x v="1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x v="1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x v="1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x v="1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x v="4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x v="5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x v="1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x v="1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x v="1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x v="1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x v="2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x v="1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x v="1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x v="1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x v="5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x v="1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x v="1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x v="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x v="1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x v="3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x v="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x v="1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x v="6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x v="1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x v="1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x v="4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x v="1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x v="1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x v="1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x v="1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x v="4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x v="1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x v="2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x v="1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x v="1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x v="1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x v="1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x v="3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x v="3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x v="1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x v="1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x v="1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x v="1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x v="1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x v="1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x v="1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x v="1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x v="6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x v="1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x v="1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x v="4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x v="1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x v="1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x v="1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x v="1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x v="1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x v="1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x v="1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x v="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x v="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x v="2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x v="1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x v="5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x v="1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x v="1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x v="1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x v="1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x v="1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x v="1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x v="1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x v="1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x v="1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x v="1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x v="1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x v="1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x v="1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x v="1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x v="2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x v="1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x v="1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x v="1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x v="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x v="1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x v="6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x v="1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x v="1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x v="1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x v="1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x v="1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x v="1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x v="1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x v="1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x v="1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x v="1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x v="1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x v="1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x v="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x v="1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x v="6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x v="4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x v="1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x v="2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x v="1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x v="1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x v="5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x v="1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x v="1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x v="1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x v="1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x v="1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x v="1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x v="1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x v="1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x v="1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x v="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x v="1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x v="1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x v="1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x v="2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x v="4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x v="4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x v="1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x v="4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x v="5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x v="2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x v="1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x v="1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x v="1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x v="1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x v="6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x v="1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x v="1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x v="1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x v="6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x v="4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x v="1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x v="1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x v="1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x v="1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x v="1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x v="1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x v="1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x v="1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x v="1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x v="1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x v="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x v="1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x v="2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x v="1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x v="2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x v="1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x v="1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x v="1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x v="1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x v="1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x v="1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x v="1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x v="1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x v="1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x v="2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x v="1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x v="1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x v="1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x v="1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x v="1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x v="1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x v="1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x v="1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x v="6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x v="1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x v="4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x v="1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x v="1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x v="1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x v="1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x v="1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x v="1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x v="1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x v="1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x v="1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x v="1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x v="1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x v="1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x v="1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x v="4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x v="1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x v="1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x v="1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x v="1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x v="1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x v="1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x v="1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x v="1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x v="1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x v="1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x v="1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x v="1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x v="1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x v="6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x v="1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x v="1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x v="1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x v="6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x v="1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x v="1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  <d v="2015-11-28T06:00:0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x v="1"/>
    <b v="0"/>
    <b v="1"/>
    <s v="music/rock"/>
    <x v="1"/>
    <s v="rock"/>
    <d v="2014-08-19T05:00:00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x v="2"/>
    <b v="0"/>
    <b v="0"/>
    <s v="technology/web"/>
    <x v="2"/>
    <s v="web"/>
    <d v="2013-11-17T06:00:00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x v="3"/>
    <b v="0"/>
    <b v="0"/>
    <s v="music/rock"/>
    <x v="1"/>
    <s v="rock"/>
    <d v="2019-08-11T05:00:00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x v="4"/>
    <b v="0"/>
    <b v="0"/>
    <s v="theater/plays"/>
    <x v="3"/>
    <s v="plays"/>
    <d v="2019-01-20T06:00:00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x v="5"/>
    <b v="0"/>
    <b v="0"/>
    <s v="theater/plays"/>
    <x v="3"/>
    <s v="plays"/>
    <d v="2012-08-28T05:00:00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  <d v="2017-09-13T05:00:00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x v="7"/>
    <b v="0"/>
    <b v="0"/>
    <s v="theater/plays"/>
    <x v="3"/>
    <s v="plays"/>
    <d v="2015-08-13T05:00:00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x v="8"/>
    <b v="0"/>
    <b v="0"/>
    <s v="theater/plays"/>
    <x v="3"/>
    <s v="plays"/>
    <d v="2010-08-09T05:00:00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  <d v="2013-09-19T05:00:00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x v="10"/>
    <b v="0"/>
    <b v="0"/>
    <s v="film &amp; video/drama"/>
    <x v="4"/>
    <s v="drama"/>
    <d v="2010-08-14T05:00:0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x v="11"/>
    <b v="0"/>
    <b v="1"/>
    <s v="theater/plays"/>
    <x v="3"/>
    <s v="plays"/>
    <d v="2010-09-21T05:00:00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  <d v="2019-10-22T05:00:00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x v="13"/>
    <b v="0"/>
    <b v="0"/>
    <s v="music/indie rock"/>
    <x v="1"/>
    <s v="indie rock"/>
    <d v="2016-06-11T05:00:00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  <d v="2012-03-06T06:00:00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  <d v="2019-12-10T06:00:00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x v="16"/>
    <b v="0"/>
    <b v="0"/>
    <s v="publishing/nonfiction"/>
    <x v="5"/>
    <s v="nonfiction"/>
    <d v="2014-01-22T06:00:00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  <d v="2011-01-12T06:00:00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x v="18"/>
    <b v="0"/>
    <b v="0"/>
    <s v="theater/plays"/>
    <x v="3"/>
    <s v="plays"/>
    <d v="2018-09-08T05:00:00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x v="19"/>
    <b v="0"/>
    <b v="1"/>
    <s v="theater/plays"/>
    <x v="3"/>
    <s v="plays"/>
    <d v="2019-03-04T06:00:00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  <d v="2014-07-28T05:00:0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x v="21"/>
    <b v="0"/>
    <b v="0"/>
    <s v="theater/plays"/>
    <x v="3"/>
    <s v="plays"/>
    <d v="2011-08-15T05:00:00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x v="22"/>
    <b v="0"/>
    <b v="0"/>
    <s v="theater/plays"/>
    <x v="3"/>
    <s v="plays"/>
    <d v="2018-04-03T05:00:00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  <d v="2019-02-14T06:00:00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  <d v="2014-06-21T05:00:00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  <d v="2011-05-18T05:00:00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x v="26"/>
    <b v="0"/>
    <b v="0"/>
    <s v="theater/plays"/>
    <x v="3"/>
    <s v="plays"/>
    <d v="2018-07-31T05:00:00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x v="27"/>
    <b v="0"/>
    <b v="0"/>
    <s v="music/rock"/>
    <x v="1"/>
    <s v="rock"/>
    <d v="2015-10-03T05:00:00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x v="28"/>
    <b v="0"/>
    <b v="1"/>
    <s v="theater/plays"/>
    <x v="3"/>
    <s v="plays"/>
    <d v="2010-02-09T06:00:00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  <d v="2018-07-20T05:00:00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  <d v="2019-05-24T05:00:0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  <d v="2016-01-05T06:00:00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  <d v="2018-01-10T06:00:00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x v="33"/>
    <b v="0"/>
    <b v="0"/>
    <s v="theater/plays"/>
    <x v="3"/>
    <s v="plays"/>
    <d v="2014-10-05T05:00:00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x v="34"/>
    <b v="0"/>
    <b v="0"/>
    <s v="film &amp; video/documentary"/>
    <x v="4"/>
    <s v="documentary"/>
    <d v="2017-03-23T05:00:00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  <d v="2019-01-19T06:00:00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x v="36"/>
    <b v="0"/>
    <b v="0"/>
    <s v="theater/plays"/>
    <x v="3"/>
    <s v="plays"/>
    <d v="2011-02-26T06:00:00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x v="37"/>
    <b v="0"/>
    <b v="1"/>
    <s v="publishing/fiction"/>
    <x v="5"/>
    <s v="fiction"/>
    <d v="2019-10-06T05:00:00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  <d v="2010-10-18T05:00:00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x v="39"/>
    <b v="0"/>
    <b v="0"/>
    <s v="theater/plays"/>
    <x v="3"/>
    <s v="plays"/>
    <d v="2013-02-25T06:00:00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  <d v="2010-06-05T05:00:0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x v="41"/>
    <b v="0"/>
    <b v="1"/>
    <s v="music/rock"/>
    <x v="1"/>
    <s v="rock"/>
    <d v="2012-09-04T05:00:00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  <d v="2011-07-04T05:00:00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  <d v="2014-07-24T05:00:00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x v="44"/>
    <b v="0"/>
    <b v="0"/>
    <s v="publishing/fiction"/>
    <x v="5"/>
    <s v="fiction"/>
    <d v="2019-03-17T05:00:00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x v="45"/>
    <b v="0"/>
    <b v="1"/>
    <s v="theater/plays"/>
    <x v="3"/>
    <s v="plays"/>
    <d v="2016-11-02T05:00:00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x v="46"/>
    <b v="0"/>
    <b v="0"/>
    <s v="music/rock"/>
    <x v="1"/>
    <s v="rock"/>
    <d v="2010-07-08T05:00:00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x v="47"/>
    <b v="0"/>
    <b v="0"/>
    <s v="theater/plays"/>
    <x v="3"/>
    <s v="plays"/>
    <d v="2014-03-29T05:00:00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x v="48"/>
    <b v="0"/>
    <b v="0"/>
    <s v="theater/plays"/>
    <x v="3"/>
    <s v="plays"/>
    <d v="2015-06-25T05:00:00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x v="49"/>
    <b v="0"/>
    <b v="0"/>
    <s v="music/rock"/>
    <x v="1"/>
    <s v="rock"/>
    <d v="2019-10-20T05:00:00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x v="50"/>
    <b v="0"/>
    <b v="0"/>
    <s v="music/metal"/>
    <x v="1"/>
    <s v="metal"/>
    <d v="2013-08-01T05:00:0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  <d v="2012-03-27T05:00:00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x v="52"/>
    <b v="0"/>
    <b v="0"/>
    <s v="theater/plays"/>
    <x v="3"/>
    <s v="plays"/>
    <d v="2010-09-15T05:00:00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  <d v="2014-05-20T05:00:00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  <d v="2018-03-11T06:00:00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x v="55"/>
    <b v="0"/>
    <b v="0"/>
    <s v="music/jazz"/>
    <x v="1"/>
    <s v="jazz"/>
    <d v="2018-07-30T05:00:00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  <d v="2015-01-10T06:00:00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  <d v="2017-09-01T05:00:00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x v="58"/>
    <b v="0"/>
    <b v="0"/>
    <s v="theater/plays"/>
    <x v="3"/>
    <s v="plays"/>
    <d v="2015-09-21T05:00:00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x v="59"/>
    <b v="0"/>
    <b v="1"/>
    <s v="theater/plays"/>
    <x v="3"/>
    <s v="plays"/>
    <d v="2017-06-12T05:00:00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x v="60"/>
    <b v="0"/>
    <b v="0"/>
    <s v="theater/plays"/>
    <x v="3"/>
    <s v="plays"/>
    <d v="2012-07-17T05:00:0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x v="61"/>
    <b v="0"/>
    <b v="0"/>
    <s v="theater/plays"/>
    <x v="3"/>
    <s v="plays"/>
    <d v="2011-02-21T06:00:00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x v="62"/>
    <b v="0"/>
    <b v="0"/>
    <s v="technology/web"/>
    <x v="2"/>
    <s v="web"/>
    <d v="2015-06-05T05:00:00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x v="63"/>
    <b v="0"/>
    <b v="0"/>
    <s v="theater/plays"/>
    <x v="3"/>
    <s v="plays"/>
    <d v="2017-04-28T05:00:00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x v="64"/>
    <b v="0"/>
    <b v="1"/>
    <s v="technology/web"/>
    <x v="2"/>
    <s v="web"/>
    <d v="2018-07-02T05:00:00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x v="65"/>
    <b v="0"/>
    <b v="0"/>
    <s v="theater/plays"/>
    <x v="3"/>
    <s v="plays"/>
    <d v="2011-01-27T06:00:00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x v="66"/>
    <b v="0"/>
    <b v="1"/>
    <s v="theater/plays"/>
    <x v="3"/>
    <s v="plays"/>
    <d v="2015-04-08T05:00:00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  <d v="2010-01-25T06:00:00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x v="68"/>
    <b v="0"/>
    <b v="1"/>
    <s v="theater/plays"/>
    <x v="3"/>
    <s v="plays"/>
    <d v="2017-07-27T05:00:00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x v="69"/>
    <b v="0"/>
    <b v="0"/>
    <s v="theater/plays"/>
    <x v="3"/>
    <s v="plays"/>
    <d v="2010-12-19T06:00:00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x v="70"/>
    <b v="0"/>
    <b v="1"/>
    <s v="theater/plays"/>
    <x v="3"/>
    <s v="plays"/>
    <d v="2010-11-02T05:00:0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x v="49"/>
    <b v="0"/>
    <b v="0"/>
    <s v="theater/plays"/>
    <x v="3"/>
    <s v="plays"/>
    <d v="2019-11-30T06:00:00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  <d v="2015-07-01T05:00:00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x v="72"/>
    <b v="0"/>
    <b v="0"/>
    <s v="music/jazz"/>
    <x v="1"/>
    <s v="jazz"/>
    <d v="2016-11-27T06:00:00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x v="73"/>
    <b v="0"/>
    <b v="0"/>
    <s v="music/metal"/>
    <x v="1"/>
    <s v="metal"/>
    <d v="2016-03-27T05:00:00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  <d v="2018-07-15T05:00:00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x v="75"/>
    <b v="1"/>
    <b v="1"/>
    <s v="theater/plays"/>
    <x v="3"/>
    <s v="plays"/>
    <d v="2015-01-23T06:00:00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  <d v="2010-09-27T05:00:00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  <d v="2018-04-16T05:00:00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x v="78"/>
    <b v="0"/>
    <b v="0"/>
    <s v="theater/plays"/>
    <x v="3"/>
    <s v="plays"/>
    <d v="2018-06-16T05:00:00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  <d v="2017-08-29T05:00:0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x v="80"/>
    <b v="0"/>
    <b v="0"/>
    <s v="music/rock"/>
    <x v="1"/>
    <s v="rock"/>
    <d v="2017-11-23T06:00:00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  <d v="2019-01-17T06:00:00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  <d v="2016-07-28T05:00:00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  <d v="2012-07-28T05:00:00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x v="83"/>
    <b v="0"/>
    <b v="0"/>
    <s v="music/indie rock"/>
    <x v="1"/>
    <s v="indie rock"/>
    <d v="2011-09-11T05:00:00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x v="84"/>
    <b v="1"/>
    <b v="0"/>
    <s v="theater/plays"/>
    <x v="3"/>
    <s v="plays"/>
    <d v="2015-05-04T05:00:00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x v="85"/>
    <b v="0"/>
    <b v="1"/>
    <s v="music/rock"/>
    <x v="1"/>
    <s v="rock"/>
    <d v="2011-03-08T06:00:00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  <d v="2015-04-16T05:00:00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x v="87"/>
    <b v="0"/>
    <b v="0"/>
    <s v="theater/plays"/>
    <x v="3"/>
    <s v="plays"/>
    <d v="2010-04-15T05:00:00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x v="88"/>
    <b v="0"/>
    <b v="1"/>
    <s v="theater/plays"/>
    <x v="3"/>
    <s v="plays"/>
    <d v="2016-02-25T06:00:0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  <d v="2016-08-06T05:00:00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  <d v="2010-06-23T05:00:00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x v="90"/>
    <b v="0"/>
    <b v="1"/>
    <s v="theater/plays"/>
    <x v="3"/>
    <s v="plays"/>
    <d v="2012-10-20T05:00:00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x v="91"/>
    <b v="0"/>
    <b v="0"/>
    <s v="technology/web"/>
    <x v="2"/>
    <s v="web"/>
    <d v="2019-04-07T05:00:00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  <d v="2019-10-14T05:00:00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x v="36"/>
    <b v="0"/>
    <b v="0"/>
    <s v="theater/plays"/>
    <x v="3"/>
    <s v="plays"/>
    <d v="2011-03-10T06:00:00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  <d v="2015-06-25T05:00:00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  <d v="2015-07-27T05:00:00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x v="95"/>
    <b v="0"/>
    <b v="0"/>
    <s v="theater/plays"/>
    <x v="3"/>
    <s v="plays"/>
    <d v="2014-11-25T06:00:00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x v="96"/>
    <b v="0"/>
    <b v="0"/>
    <s v="theater/plays"/>
    <x v="3"/>
    <s v="plays"/>
    <d v="2011-10-19T05:00:00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  <d v="2015-02-21T06:00: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  <d v="2018-05-14T05:00:00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  <d v="2010-10-24T05:00:00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  <d v="2017-05-23T05:00:00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x v="101"/>
    <b v="0"/>
    <b v="0"/>
    <s v="technology/web"/>
    <x v="2"/>
    <s v="web"/>
    <d v="2013-04-02T05:00:00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x v="102"/>
    <b v="0"/>
    <b v="0"/>
    <s v="theater/plays"/>
    <x v="3"/>
    <s v="plays"/>
    <d v="2019-09-08T05:00:00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x v="103"/>
    <b v="0"/>
    <b v="1"/>
    <s v="theater/plays"/>
    <x v="3"/>
    <s v="plays"/>
    <d v="2018-04-23T05:00:00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  <d v="2012-04-06T05:00:00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  <d v="2014-01-12T06:00:00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  <d v="2018-09-11T05:00:00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  <d v="2012-09-22T05:00:0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x v="108"/>
    <b v="0"/>
    <b v="0"/>
    <s v="technology/web"/>
    <x v="2"/>
    <s v="web"/>
    <d v="2014-08-24T05:00:00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  <d v="2017-09-12T05:00:00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  <d v="2019-04-09T05:00:00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  <d v="2017-11-17T06:00:00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x v="112"/>
    <b v="0"/>
    <b v="0"/>
    <s v="theater/plays"/>
    <x v="3"/>
    <s v="plays"/>
    <d v="2015-09-18T05:00:00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  <d v="2011-09-22T05:00:00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  <d v="2014-01-26T06:00:00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  <d v="2014-06-16T05:00:00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  <d v="2015-04-17T05:00:00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  <d v="2014-10-05T05:00:00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  <d v="2014-11-27T06:00:0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x v="118"/>
    <b v="1"/>
    <b v="0"/>
    <s v="theater/plays"/>
    <x v="3"/>
    <s v="plays"/>
    <d v="2015-11-24T06:00:00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  <d v="2019-05-13T05:00:00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x v="120"/>
    <b v="0"/>
    <b v="0"/>
    <s v="theater/plays"/>
    <x v="3"/>
    <s v="plays"/>
    <d v="2018-09-19T05:00:00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x v="121"/>
    <b v="0"/>
    <b v="1"/>
    <s v="theater/plays"/>
    <x v="3"/>
    <s v="plays"/>
    <d v="2016-08-14T05:00:00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x v="122"/>
    <b v="0"/>
    <b v="0"/>
    <s v="theater/plays"/>
    <x v="3"/>
    <s v="plays"/>
    <d v="2010-05-12T05:00:00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x v="123"/>
    <b v="0"/>
    <b v="0"/>
    <s v="music/rock"/>
    <x v="1"/>
    <s v="rock"/>
    <d v="2010-08-27T05:00:00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  <d v="2015-02-03T06:00:00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  <d v="2011-10-26T05:00:00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x v="125"/>
    <b v="0"/>
    <b v="0"/>
    <s v="technology/web"/>
    <x v="2"/>
    <s v="web"/>
    <d v="2013-11-29T06:00:00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x v="126"/>
    <b v="0"/>
    <b v="1"/>
    <s v="theater/plays"/>
    <x v="3"/>
    <s v="plays"/>
    <d v="2018-01-12T06:00:0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  <d v="2011-08-12T05:00:00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  <d v="2011-06-19T05:00:00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x v="129"/>
    <b v="0"/>
    <b v="1"/>
    <s v="theater/plays"/>
    <x v="3"/>
    <s v="plays"/>
    <d v="2013-03-07T06:00:00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  <d v="2014-06-07T05:00:00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x v="131"/>
    <b v="0"/>
    <b v="0"/>
    <s v="publishing/nonfiction"/>
    <x v="5"/>
    <s v="nonfiction"/>
    <d v="2010-10-06T05:00:00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  <d v="2012-09-28T05:00:00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  <d v="2015-04-21T05:00:00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  <d v="2018-02-25T06:00:00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x v="135"/>
    <b v="0"/>
    <b v="0"/>
    <s v="technology/web"/>
    <x v="2"/>
    <s v="web"/>
    <d v="2015-06-12T05:00:00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x v="136"/>
    <b v="0"/>
    <b v="0"/>
    <s v="technology/web"/>
    <x v="2"/>
    <s v="web"/>
    <d v="2012-04-06T05:00:00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x v="137"/>
    <b v="0"/>
    <b v="0"/>
    <s v="music/indie rock"/>
    <x v="1"/>
    <s v="indie rock"/>
    <d v="2010-06-28T05:00:0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x v="138"/>
    <b v="0"/>
    <b v="0"/>
    <s v="theater/plays"/>
    <x v="3"/>
    <s v="plays"/>
    <d v="2019-06-17T05:00:00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  <d v="2014-09-07T05:00:00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x v="140"/>
    <b v="0"/>
    <b v="0"/>
    <s v="theater/plays"/>
    <x v="3"/>
    <s v="plays"/>
    <d v="2011-11-08T06:00:00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x v="141"/>
    <b v="0"/>
    <b v="1"/>
    <s v="theater/plays"/>
    <x v="3"/>
    <s v="plays"/>
    <d v="2016-06-13T05:00:00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  <d v="2017-07-25T05:00:00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  <d v="2013-01-01T06:00:00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x v="144"/>
    <b v="0"/>
    <b v="0"/>
    <s v="music/rock"/>
    <x v="1"/>
    <s v="rock"/>
    <d v="2018-12-16T06:00:00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  <d v="2014-06-09T05:00:00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  <d v="2017-02-17T06:00:00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x v="147"/>
    <b v="0"/>
    <b v="0"/>
    <s v="theater/plays"/>
    <x v="3"/>
    <s v="plays"/>
    <d v="2012-10-19T05:00:0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  <d v="2016-05-12T05:00:00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x v="149"/>
    <b v="0"/>
    <b v="0"/>
    <s v="theater/plays"/>
    <x v="3"/>
    <s v="plays"/>
    <d v="2010-03-25T05:00:00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x v="150"/>
    <b v="0"/>
    <b v="0"/>
    <s v="music/rock"/>
    <x v="1"/>
    <s v="rock"/>
    <d v="2019-10-05T05:00:00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  <d v="2013-12-30T06:00:00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x v="152"/>
    <b v="0"/>
    <b v="0"/>
    <s v="music/rock"/>
    <x v="1"/>
    <s v="rock"/>
    <d v="2015-12-08T06:00:00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x v="153"/>
    <b v="0"/>
    <b v="1"/>
    <s v="theater/plays"/>
    <x v="3"/>
    <s v="plays"/>
    <d v="2019-03-27T05:00:00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  <d v="2019-04-27T05:00:00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x v="155"/>
    <b v="0"/>
    <b v="1"/>
    <s v="technology/web"/>
    <x v="2"/>
    <s v="web"/>
    <d v="2015-09-23T05:00:00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x v="156"/>
    <b v="0"/>
    <b v="0"/>
    <s v="music/rock"/>
    <x v="1"/>
    <s v="rock"/>
    <d v="2018-12-08T06:00:00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  <d v="2017-10-20T05:00:0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x v="158"/>
    <b v="0"/>
    <b v="0"/>
    <s v="theater/plays"/>
    <x v="3"/>
    <s v="plays"/>
    <d v="2017-10-08T05:00:00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x v="159"/>
    <b v="0"/>
    <b v="0"/>
    <s v="technology/web"/>
    <x v="2"/>
    <s v="web"/>
    <d v="2017-08-01T05:00:00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  <d v="2010-12-22T06:00:00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x v="161"/>
    <b v="0"/>
    <b v="0"/>
    <s v="theater/plays"/>
    <x v="3"/>
    <s v="plays"/>
    <d v="2013-06-10T05:00:00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  <d v="2019-02-22T06:00:00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  <d v="2012-06-17T05:00:00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  <d v="2017-08-03T05:00:00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x v="165"/>
    <b v="0"/>
    <b v="0"/>
    <s v="publishing/translations"/>
    <x v="5"/>
    <s v="translations"/>
    <d v="2014-03-20T05:00:00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  <d v="2014-07-19T05:00:00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x v="167"/>
    <b v="0"/>
    <b v="0"/>
    <s v="theater/plays"/>
    <x v="3"/>
    <s v="plays"/>
    <d v="2013-05-18T05:00:0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  <d v="2015-10-05T05:00:00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x v="169"/>
    <b v="0"/>
    <b v="0"/>
    <s v="theater/plays"/>
    <x v="3"/>
    <s v="plays"/>
    <d v="2016-08-31T05:00:00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x v="170"/>
    <b v="0"/>
    <b v="0"/>
    <s v="theater/plays"/>
    <x v="3"/>
    <s v="plays"/>
    <d v="2016-09-03T05:00:00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x v="171"/>
    <b v="0"/>
    <b v="0"/>
    <s v="theater/plays"/>
    <x v="3"/>
    <s v="plays"/>
    <d v="2010-11-15T06:00:00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  <d v="2017-09-21T05:00:00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x v="173"/>
    <b v="0"/>
    <b v="1"/>
    <s v="theater/plays"/>
    <x v="3"/>
    <s v="plays"/>
    <d v="2013-03-17T05:00:00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  <d v="2010-03-22T05:00:00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x v="175"/>
    <b v="0"/>
    <b v="0"/>
    <s v="technology/web"/>
    <x v="2"/>
    <s v="web"/>
    <d v="2017-10-04T05:00:00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x v="176"/>
    <b v="0"/>
    <b v="0"/>
    <s v="theater/plays"/>
    <x v="3"/>
    <s v="plays"/>
    <d v="2019-06-15T05:00:00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x v="177"/>
    <b v="0"/>
    <b v="0"/>
    <s v="music/rock"/>
    <x v="1"/>
    <s v="rock"/>
    <d v="2010-09-09T05:00:0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x v="178"/>
    <b v="0"/>
    <b v="0"/>
    <s v="theater/plays"/>
    <x v="3"/>
    <s v="plays"/>
    <d v="2019-05-03T05:00:00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  <d v="2018-05-13T05:00:00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x v="180"/>
    <b v="0"/>
    <b v="0"/>
    <s v="theater/plays"/>
    <x v="3"/>
    <s v="plays"/>
    <d v="2014-05-23T05:00:00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  <d v="2013-02-23T06:00:00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x v="182"/>
    <b v="0"/>
    <b v="0"/>
    <s v="theater/plays"/>
    <x v="3"/>
    <s v="plays"/>
    <d v="2014-12-02T06:00:00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x v="183"/>
    <b v="0"/>
    <b v="0"/>
    <s v="theater/plays"/>
    <x v="3"/>
    <s v="plays"/>
    <d v="2016-03-04T06:00:00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x v="184"/>
    <b v="0"/>
    <b v="1"/>
    <s v="theater/plays"/>
    <x v="3"/>
    <s v="plays"/>
    <d v="2013-06-04T05:00:00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x v="185"/>
    <b v="0"/>
    <b v="0"/>
    <s v="theater/plays"/>
    <x v="3"/>
    <s v="plays"/>
    <d v="2019-03-12T05:00:00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x v="186"/>
    <b v="0"/>
    <b v="0"/>
    <s v="music/rock"/>
    <x v="1"/>
    <s v="rock"/>
    <d v="2014-06-27T05:00:00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  <d v="2018-04-08T05:00:0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x v="188"/>
    <b v="0"/>
    <b v="0"/>
    <s v="music/metal"/>
    <x v="1"/>
    <s v="metal"/>
    <d v="2015-09-14T05:00:00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  <d v="2018-07-29T05:00:00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x v="190"/>
    <b v="0"/>
    <b v="0"/>
    <s v="technology/wearables"/>
    <x v="2"/>
    <s v="wearables"/>
    <d v="2016-09-03T05:00:00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  <d v="2017-06-23T05:00:00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  <d v="2010-08-06T05:00:00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x v="193"/>
    <b v="0"/>
    <b v="0"/>
    <s v="music/rock"/>
    <x v="1"/>
    <s v="rock"/>
    <d v="2015-07-07T05:00:00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x v="194"/>
    <b v="0"/>
    <b v="0"/>
    <s v="theater/plays"/>
    <x v="3"/>
    <s v="plays"/>
    <d v="2010-03-25T05:00:00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x v="195"/>
    <b v="0"/>
    <b v="0"/>
    <s v="technology/web"/>
    <x v="2"/>
    <s v="web"/>
    <d v="2014-07-25T05:00:00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  <d v="2011-10-02T05:00:00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x v="197"/>
    <b v="0"/>
    <b v="0"/>
    <s v="theater/plays"/>
    <x v="3"/>
    <s v="plays"/>
    <d v="2017-01-17T06:00:00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x v="198"/>
    <b v="0"/>
    <b v="0"/>
    <s v="music/jazz"/>
    <x v="1"/>
    <s v="jazz"/>
    <d v="2011-04-03T05:00:00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x v="199"/>
    <b v="1"/>
    <b v="0"/>
    <s v="theater/plays"/>
    <x v="3"/>
    <s v="plays"/>
    <d v="2018-10-17T05:00: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  <d v="2010-02-27T06:00:00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x v="201"/>
    <b v="0"/>
    <b v="1"/>
    <s v="music/rock"/>
    <x v="1"/>
    <s v="rock"/>
    <d v="2018-08-28T05:00:00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  <d v="2017-11-09T06:00:00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  <d v="2016-05-06T05:00:00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  <d v="2017-03-03T06:00:00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x v="205"/>
    <b v="0"/>
    <b v="0"/>
    <s v="theater/plays"/>
    <x v="3"/>
    <s v="plays"/>
    <d v="2013-08-27T05:00:00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x v="206"/>
    <b v="0"/>
    <b v="0"/>
    <s v="theater/plays"/>
    <x v="3"/>
    <s v="plays"/>
    <d v="2019-12-15T06:00:00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  <d v="2010-11-06T05:00:00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x v="208"/>
    <b v="0"/>
    <b v="0"/>
    <s v="music/rock"/>
    <x v="1"/>
    <s v="rock"/>
    <d v="2010-08-19T05:00:00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x v="209"/>
    <b v="0"/>
    <b v="0"/>
    <s v="theater/plays"/>
    <x v="3"/>
    <s v="plays"/>
    <d v="2019-02-13T06:00:0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x v="210"/>
    <b v="0"/>
    <b v="0"/>
    <s v="theater/plays"/>
    <x v="3"/>
    <s v="plays"/>
    <d v="2011-11-22T06:00:00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  <d v="2019-04-28T05:00:00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  <d v="2011-11-11T06:00:00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  <d v="2012-08-16T05:00:00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x v="214"/>
    <b v="1"/>
    <b v="0"/>
    <s v="theater/plays"/>
    <x v="3"/>
    <s v="plays"/>
    <d v="2011-07-01T05:00:00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  <d v="2012-06-21T05:00:00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  <d v="2014-10-02T05:00:00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x v="217"/>
    <b v="0"/>
    <b v="0"/>
    <s v="theater/plays"/>
    <x v="3"/>
    <s v="plays"/>
    <d v="2016-03-16T05:00:00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  <d v="2014-09-24T05:00:00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x v="219"/>
    <b v="1"/>
    <b v="0"/>
    <s v="music/rock"/>
    <x v="1"/>
    <s v="rock"/>
    <d v="2014-05-03T05:00:0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  <d v="2010-04-08T05:00:00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  <d v="2015-05-15T05:00:00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  <d v="2016-08-31T05:00:00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  <d v="2017-06-01T05:00:00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  <d v="2019-12-06T06:00:00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x v="224"/>
    <b v="0"/>
    <b v="0"/>
    <s v="theater/plays"/>
    <x v="3"/>
    <s v="plays"/>
    <d v="2013-05-21T05:00:00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x v="225"/>
    <b v="0"/>
    <b v="0"/>
    <s v="theater/plays"/>
    <x v="3"/>
    <s v="plays"/>
    <d v="2016-07-25T05:00:00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  <d v="2011-06-12T05:00:00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  <d v="2017-08-22T05:00:00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  <d v="2017-02-13T06:00:00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x v="229"/>
    <b v="0"/>
    <b v="1"/>
    <s v="music/rock"/>
    <x v="1"/>
    <s v="rock"/>
    <d v="2019-06-25T05:00:0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  <d v="2014-04-25T05:00:00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x v="231"/>
    <b v="0"/>
    <b v="1"/>
    <s v="theater/plays"/>
    <x v="3"/>
    <s v="plays"/>
    <d v="2017-12-14T06:00:00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  <d v="2015-08-29T05:00:00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x v="233"/>
    <b v="0"/>
    <b v="0"/>
    <s v="theater/plays"/>
    <x v="3"/>
    <s v="plays"/>
    <d v="2010-08-06T05:00:00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  <d v="2014-04-13T05:00:00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x v="235"/>
    <b v="0"/>
    <b v="1"/>
    <s v="music/rock"/>
    <x v="1"/>
    <s v="rock"/>
    <d v="2017-05-10T05:00:00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x v="236"/>
    <b v="0"/>
    <b v="0"/>
    <s v="theater/plays"/>
    <x v="3"/>
    <s v="plays"/>
    <d v="2018-03-04T06:00:00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x v="237"/>
    <b v="0"/>
    <b v="0"/>
    <s v="theater/plays"/>
    <x v="3"/>
    <s v="plays"/>
    <d v="2014-07-14T05:00:00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x v="238"/>
    <b v="0"/>
    <b v="0"/>
    <s v="theater/plays"/>
    <x v="3"/>
    <s v="plays"/>
    <d v="2014-04-07T05:00:00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x v="239"/>
    <b v="0"/>
    <b v="0"/>
    <s v="technology/web"/>
    <x v="2"/>
    <s v="web"/>
    <d v="2013-08-05T05:00:00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  <d v="2016-12-22T06:00:0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  <d v="2014-12-31T06:00:00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  <d v="2015-01-02T06:00:00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x v="243"/>
    <b v="0"/>
    <b v="0"/>
    <s v="music/rock"/>
    <x v="1"/>
    <s v="rock"/>
    <d v="2010-01-25T06:00:00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x v="244"/>
    <b v="0"/>
    <b v="0"/>
    <s v="theater/plays"/>
    <x v="3"/>
    <s v="plays"/>
    <d v="2012-12-09T06:00:00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x v="245"/>
    <b v="0"/>
    <b v="0"/>
    <s v="theater/plays"/>
    <x v="3"/>
    <s v="plays"/>
    <d v="2013-10-25T05:00:00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  <d v="2011-04-08T05:00:00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  <d v="2017-02-21T06:00:00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x v="248"/>
    <b v="0"/>
    <b v="1"/>
    <s v="music/rock"/>
    <x v="1"/>
    <s v="rock"/>
    <d v="2011-02-16T06:00:00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x v="249"/>
    <b v="0"/>
    <b v="0"/>
    <s v="music/rock"/>
    <x v="1"/>
    <s v="rock"/>
    <d v="2016-01-24T06:00:00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x v="250"/>
    <b v="0"/>
    <b v="0"/>
    <s v="theater/plays"/>
    <x v="3"/>
    <s v="plays"/>
    <d v="2013-03-05T06:00:00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x v="251"/>
    <b v="0"/>
    <b v="1"/>
    <s v="theater/plays"/>
    <x v="3"/>
    <s v="plays"/>
    <d v="2016-12-08T06:00:0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  <d v="2012-12-08T06:00:00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x v="253"/>
    <b v="0"/>
    <b v="0"/>
    <s v="music/rock"/>
    <x v="1"/>
    <s v="rock"/>
    <d v="2012-09-28T05:00:00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x v="254"/>
    <b v="0"/>
    <b v="1"/>
    <s v="music/rock"/>
    <x v="1"/>
    <s v="rock"/>
    <d v="2010-08-25T05:00:00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  <d v="2011-04-05T05:00:00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  <d v="2010-01-09T06:00:00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x v="257"/>
    <b v="0"/>
    <b v="0"/>
    <s v="theater/plays"/>
    <x v="3"/>
    <s v="plays"/>
    <d v="2013-02-12T06:00:00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x v="258"/>
    <b v="0"/>
    <b v="0"/>
    <s v="theater/plays"/>
    <x v="3"/>
    <s v="plays"/>
    <d v="2016-01-03T06:00:00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x v="259"/>
    <b v="0"/>
    <b v="1"/>
    <s v="music/jazz"/>
    <x v="1"/>
    <s v="jazz"/>
    <d v="2014-11-07T06:00:00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x v="260"/>
    <b v="0"/>
    <b v="0"/>
    <s v="theater/plays"/>
    <x v="3"/>
    <s v="plays"/>
    <d v="2012-10-24T05:00:00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  <d v="2012-10-04T05:00:00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  <d v="2019-01-31T06:00:0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  <d v="2010-12-02T06:00:00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  <d v="2015-12-07T06:00:00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x v="265"/>
    <b v="0"/>
    <b v="1"/>
    <s v="theater/plays"/>
    <x v="3"/>
    <s v="plays"/>
    <d v="2019-07-10T05:00:00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x v="266"/>
    <b v="0"/>
    <b v="0"/>
    <s v="theater/plays"/>
    <x v="3"/>
    <s v="plays"/>
    <d v="2017-09-17T05:00:00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x v="267"/>
    <b v="0"/>
    <b v="0"/>
    <s v="theater/plays"/>
    <x v="3"/>
    <s v="plays"/>
    <d v="2017-11-06T06:00:00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  <d v="2019-04-06T05:00:00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  <d v="2012-04-19T05:00:00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x v="269"/>
    <b v="0"/>
    <b v="0"/>
    <s v="theater/plays"/>
    <x v="3"/>
    <s v="plays"/>
    <d v="2010-07-19T05:00:00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x v="270"/>
    <b v="0"/>
    <b v="0"/>
    <s v="technology/web"/>
    <x v="2"/>
    <s v="web"/>
    <d v="2012-11-26T06:00:00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x v="271"/>
    <b v="0"/>
    <b v="0"/>
    <s v="theater/plays"/>
    <x v="3"/>
    <s v="plays"/>
    <d v="2018-09-03T05:00:0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  <d v="2017-11-21T06:00:00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x v="273"/>
    <b v="0"/>
    <b v="1"/>
    <s v="theater/plays"/>
    <x v="3"/>
    <s v="plays"/>
    <d v="2012-03-11T06:00:00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  <d v="2016-11-27T06:00:00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x v="148"/>
    <b v="0"/>
    <b v="0"/>
    <s v="music/rock"/>
    <x v="1"/>
    <s v="rock"/>
    <d v="2016-05-30T05:00:00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x v="275"/>
    <b v="0"/>
    <b v="0"/>
    <s v="technology/web"/>
    <x v="2"/>
    <s v="web"/>
    <d v="2012-05-01T05:00:00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x v="276"/>
    <b v="0"/>
    <b v="0"/>
    <s v="theater/plays"/>
    <x v="3"/>
    <s v="plays"/>
    <d v="2016-09-10T05:00:00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x v="72"/>
    <b v="0"/>
    <b v="0"/>
    <s v="theater/plays"/>
    <x v="3"/>
    <s v="plays"/>
    <d v="2016-11-23T06:00:00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  <d v="2015-04-28T05:00:00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x v="278"/>
    <b v="0"/>
    <b v="1"/>
    <s v="music/metal"/>
    <x v="1"/>
    <s v="metal"/>
    <d v="2012-03-14T05:00:00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x v="71"/>
    <b v="0"/>
    <b v="0"/>
    <s v="theater/plays"/>
    <x v="3"/>
    <s v="plays"/>
    <d v="2015-08-03T05:00:00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  <d v="2013-05-10T05:00:0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x v="280"/>
    <b v="1"/>
    <b v="0"/>
    <s v="technology/web"/>
    <x v="2"/>
    <s v="web"/>
    <d v="2011-10-15T05:00:00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x v="281"/>
    <b v="0"/>
    <b v="0"/>
    <s v="food/food trucks"/>
    <x v="0"/>
    <s v="food trucks"/>
    <d v="2012-03-16T05:00:00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x v="282"/>
    <b v="0"/>
    <b v="0"/>
    <s v="theater/plays"/>
    <x v="3"/>
    <s v="plays"/>
    <d v="2010-10-05T05:00:00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x v="283"/>
    <b v="0"/>
    <b v="0"/>
    <s v="theater/plays"/>
    <x v="3"/>
    <s v="plays"/>
    <d v="2018-10-26T05:00:00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x v="284"/>
    <b v="0"/>
    <b v="0"/>
    <s v="theater/plays"/>
    <x v="3"/>
    <s v="plays"/>
    <d v="2013-10-15T05:00:00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x v="285"/>
    <b v="0"/>
    <b v="0"/>
    <s v="theater/plays"/>
    <x v="3"/>
    <s v="plays"/>
    <d v="2019-01-28T06:00:00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x v="286"/>
    <b v="0"/>
    <b v="1"/>
    <s v="theater/plays"/>
    <x v="3"/>
    <s v="plays"/>
    <d v="2014-01-14T06:00:00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x v="287"/>
    <b v="0"/>
    <b v="1"/>
    <s v="music/rock"/>
    <x v="1"/>
    <s v="rock"/>
    <d v="2016-02-26T06:00:00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  <d v="2016-03-03T06:00:00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x v="289"/>
    <b v="0"/>
    <b v="1"/>
    <s v="publishing/nonfiction"/>
    <x v="5"/>
    <s v="nonfiction"/>
    <d v="2017-08-30T05:00:0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  <d v="2015-02-26T06:00:00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x v="18"/>
    <b v="0"/>
    <b v="0"/>
    <s v="theater/plays"/>
    <x v="3"/>
    <s v="plays"/>
    <d v="2018-09-02T05:00:00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x v="291"/>
    <b v="0"/>
    <b v="0"/>
    <s v="music/indie rock"/>
    <x v="1"/>
    <s v="indie rock"/>
    <d v="2016-01-07T06:00:00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  <d v="2016-08-07T05:00:00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x v="293"/>
    <b v="0"/>
    <b v="0"/>
    <s v="theater/plays"/>
    <x v="3"/>
    <s v="plays"/>
    <d v="2016-03-19T05:00:00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x v="294"/>
    <b v="0"/>
    <b v="1"/>
    <s v="theater/plays"/>
    <x v="3"/>
    <s v="plays"/>
    <d v="2017-07-14T05:00:00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  <d v="2012-06-06T05:00:00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x v="296"/>
    <b v="0"/>
    <b v="0"/>
    <s v="theater/plays"/>
    <x v="3"/>
    <s v="plays"/>
    <d v="2011-04-18T05:00:00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x v="297"/>
    <b v="0"/>
    <b v="1"/>
    <s v="music/indie rock"/>
    <x v="1"/>
    <s v="indie rock"/>
    <d v="2011-09-21T05:00:00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x v="298"/>
    <b v="0"/>
    <b v="0"/>
    <s v="games/video games"/>
    <x v="6"/>
    <s v="video games"/>
    <d v="2010-04-09T05:00: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x v="299"/>
    <b v="0"/>
    <b v="0"/>
    <s v="theater/plays"/>
    <x v="3"/>
    <s v="plays"/>
    <d v="2011-02-16T06:00:00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x v="300"/>
    <b v="0"/>
    <b v="0"/>
    <s v="theater/plays"/>
    <x v="3"/>
    <s v="plays"/>
    <d v="2013-10-25T05:00:00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x v="301"/>
    <b v="0"/>
    <b v="0"/>
    <s v="music/rock"/>
    <x v="1"/>
    <s v="rock"/>
    <d v="2012-02-27T06:00:00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  <d v="2019-03-12T05:00:00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x v="302"/>
    <b v="0"/>
    <b v="0"/>
    <s v="theater/plays"/>
    <x v="3"/>
    <s v="plays"/>
    <d v="2014-05-24T05:00:00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  <d v="2019-11-19T06:00:00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x v="304"/>
    <b v="0"/>
    <b v="0"/>
    <s v="theater/plays"/>
    <x v="3"/>
    <s v="plays"/>
    <d v="2017-05-14T05:00:00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x v="305"/>
    <b v="0"/>
    <b v="0"/>
    <s v="music/rock"/>
    <x v="1"/>
    <s v="rock"/>
    <d v="2014-02-14T06:00:00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x v="306"/>
    <b v="0"/>
    <b v="0"/>
    <s v="technology/web"/>
    <x v="2"/>
    <s v="web"/>
    <d v="2010-08-12T05:00:00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x v="307"/>
    <b v="0"/>
    <b v="0"/>
    <s v="publishing/fiction"/>
    <x v="5"/>
    <s v="fiction"/>
    <d v="2011-05-10T05:00:00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  <d v="2011-04-01T05:00:00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x v="309"/>
    <b v="0"/>
    <b v="0"/>
    <s v="theater/plays"/>
    <x v="3"/>
    <s v="plays"/>
    <d v="2010-11-25T06:00:00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  <d v="2014-03-27T05:00:0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x v="311"/>
    <b v="0"/>
    <b v="1"/>
    <s v="theater/plays"/>
    <x v="3"/>
    <s v="plays"/>
    <d v="2015-06-21T05:00:00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x v="312"/>
    <b v="0"/>
    <b v="1"/>
    <s v="theater/plays"/>
    <x v="3"/>
    <s v="plays"/>
    <d v="2018-06-16T05:00:00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  <d v="2015-12-26T06:00:00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x v="314"/>
    <b v="0"/>
    <b v="1"/>
    <s v="theater/plays"/>
    <x v="3"/>
    <s v="plays"/>
    <d v="2019-08-28T05:00:00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x v="315"/>
    <b v="0"/>
    <b v="0"/>
    <s v="music/rock"/>
    <x v="1"/>
    <s v="rock"/>
    <d v="2018-11-30T06:00:00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  <d v="2016-12-12T06:00:00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  <d v="2017-12-08T06:00:00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  <d v="2011-12-19T06:00:00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  <d v="2013-03-28T05:00:00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x v="320"/>
    <b v="0"/>
    <b v="0"/>
    <s v="theater/plays"/>
    <x v="3"/>
    <s v="plays"/>
    <d v="2018-11-20T06:00:00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x v="321"/>
    <b v="0"/>
    <b v="0"/>
    <s v="music/rock"/>
    <x v="1"/>
    <s v="rock"/>
    <d v="2018-01-10T06:00:00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x v="322"/>
    <b v="0"/>
    <b v="0"/>
    <s v="music/rock"/>
    <x v="1"/>
    <s v="rock"/>
    <d v="2019-11-15T06:00:0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x v="323"/>
    <b v="0"/>
    <b v="1"/>
    <s v="music/rock"/>
    <x v="1"/>
    <s v="rock"/>
    <d v="2010-12-15T06:00:00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x v="324"/>
    <b v="0"/>
    <b v="0"/>
    <s v="theater/plays"/>
    <x v="3"/>
    <s v="plays"/>
    <d v="2019-11-11T06:00:00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x v="325"/>
    <b v="0"/>
    <b v="0"/>
    <s v="theater/plays"/>
    <x v="3"/>
    <s v="plays"/>
    <d v="2011-10-05T05:00:00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x v="326"/>
    <b v="0"/>
    <b v="0"/>
    <s v="theater/plays"/>
    <x v="3"/>
    <s v="plays"/>
    <d v="2017-08-02T05:00:00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  <d v="2011-12-12T06:00:00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  <d v="2015-08-28T05:00:00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x v="329"/>
    <b v="0"/>
    <b v="0"/>
    <s v="theater/plays"/>
    <x v="3"/>
    <s v="plays"/>
    <d v="2013-07-20T05:00:00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x v="151"/>
    <b v="0"/>
    <b v="0"/>
    <s v="theater/plays"/>
    <x v="3"/>
    <s v="plays"/>
    <d v="2013-11-19T06:00:00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  <d v="2018-01-22T06:00:00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  <d v="2015-07-09T05:00:0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x v="332"/>
    <b v="0"/>
    <b v="1"/>
    <s v="music/indie rock"/>
    <x v="1"/>
    <s v="indie rock"/>
    <d v="2017-08-24T05:00:00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x v="333"/>
    <b v="0"/>
    <b v="0"/>
    <s v="technology/web"/>
    <x v="2"/>
    <s v="web"/>
    <d v="2015-02-11T06:00:00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  <d v="2017-02-16T06:00:00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x v="335"/>
    <b v="0"/>
    <b v="0"/>
    <s v="theater/plays"/>
    <x v="3"/>
    <s v="plays"/>
    <d v="2017-07-14T05:00:00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x v="336"/>
    <b v="0"/>
    <b v="1"/>
    <s v="music/jazz"/>
    <x v="1"/>
    <s v="jazz"/>
    <d v="2015-05-20T05:00:00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x v="337"/>
    <b v="0"/>
    <b v="0"/>
    <s v="music/rock"/>
    <x v="1"/>
    <s v="rock"/>
    <d v="2015-08-24T05:00:00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x v="338"/>
    <b v="0"/>
    <b v="0"/>
    <s v="theater/plays"/>
    <x v="3"/>
    <s v="plays"/>
    <d v="2015-11-07T06:00:00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x v="339"/>
    <b v="0"/>
    <b v="0"/>
    <s v="theater/plays"/>
    <x v="3"/>
    <s v="plays"/>
    <d v="2019-07-05T05:00:00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  <d v="2013-09-03T05:00:00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  <d v="2017-01-22T06:00:00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x v="342"/>
    <b v="0"/>
    <b v="0"/>
    <s v="theater/plays"/>
    <x v="3"/>
    <s v="plays"/>
    <d v="2012-01-14T06:00:0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  <d v="2015-09-03T05:00:00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  <d v="2018-08-10T05:00:00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  <d v="2011-08-27T05:00:00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x v="345"/>
    <b v="0"/>
    <b v="1"/>
    <s v="theater/plays"/>
    <x v="3"/>
    <s v="plays"/>
    <d v="2011-01-01T06:00:00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x v="346"/>
    <b v="0"/>
    <b v="0"/>
    <s v="theater/plays"/>
    <x v="3"/>
    <s v="plays"/>
    <d v="2017-10-07T05:00:00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x v="347"/>
    <b v="0"/>
    <b v="0"/>
    <s v="music/rock"/>
    <x v="1"/>
    <s v="rock"/>
    <d v="2011-01-27T06:00:00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x v="348"/>
    <b v="0"/>
    <b v="0"/>
    <s v="music/rock"/>
    <x v="1"/>
    <s v="rock"/>
    <d v="2011-12-27T06:00:00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  <d v="2018-03-05T06:00:00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x v="350"/>
    <b v="0"/>
    <b v="0"/>
    <s v="theater/plays"/>
    <x v="3"/>
    <s v="plays"/>
    <d v="2016-12-29T06:00:00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x v="351"/>
    <b v="0"/>
    <b v="1"/>
    <s v="theater/plays"/>
    <x v="3"/>
    <s v="plays"/>
    <d v="2011-01-03T06:00:00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x v="33"/>
    <b v="0"/>
    <b v="1"/>
    <s v="theater/plays"/>
    <x v="3"/>
    <s v="plays"/>
    <d v="2014-10-18T05:00:0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  <d v="2010-10-13T05:00:00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  <d v="2013-02-03T06:00:00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x v="354"/>
    <b v="0"/>
    <b v="0"/>
    <s v="theater/plays"/>
    <x v="3"/>
    <s v="plays"/>
    <d v="2019-04-15T05:00:00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x v="355"/>
    <b v="0"/>
    <b v="0"/>
    <s v="theater/plays"/>
    <x v="3"/>
    <s v="plays"/>
    <d v="2015-02-08T06:00:00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  <d v="2015-01-08T06:00:00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x v="357"/>
    <b v="0"/>
    <b v="0"/>
    <s v="theater/plays"/>
    <x v="3"/>
    <s v="plays"/>
    <d v="2017-08-17T05:00:00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  <d v="2019-01-11T06:00:00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x v="359"/>
    <b v="0"/>
    <b v="0"/>
    <s v="music/indie rock"/>
    <x v="1"/>
    <s v="indie rock"/>
    <d v="2015-10-16T05:00:00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x v="360"/>
    <b v="0"/>
    <b v="0"/>
    <s v="music/rock"/>
    <x v="1"/>
    <s v="rock"/>
    <d v="2014-07-06T05:00:00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x v="361"/>
    <b v="0"/>
    <b v="0"/>
    <s v="theater/plays"/>
    <x v="3"/>
    <s v="plays"/>
    <d v="2019-10-22T05:00:00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  <d v="2018-05-21T05:00:0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x v="363"/>
    <b v="0"/>
    <b v="0"/>
    <s v="theater/plays"/>
    <x v="3"/>
    <s v="plays"/>
    <d v="2011-10-27T05:00:00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x v="364"/>
    <b v="0"/>
    <b v="0"/>
    <s v="theater/plays"/>
    <x v="3"/>
    <s v="plays"/>
    <d v="2013-06-23T05:00:00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x v="365"/>
    <b v="0"/>
    <b v="0"/>
    <s v="theater/plays"/>
    <x v="3"/>
    <s v="plays"/>
    <d v="2015-06-08T05:00:00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  <d v="2017-10-16T05:00:00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  <d v="2019-02-13T06:00:0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  <d v="2017-02-10T06:00:00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  <d v="2019-03-29T05:00:00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x v="369"/>
    <b v="0"/>
    <b v="0"/>
    <s v="theater/plays"/>
    <x v="3"/>
    <s v="plays"/>
    <d v="2010-06-26T05:00:00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  <d v="2012-06-12T05:00:00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  <d v="2012-01-04T06:00:00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x v="372"/>
    <b v="0"/>
    <b v="0"/>
    <s v="theater/plays"/>
    <x v="3"/>
    <s v="plays"/>
    <d v="2010-10-28T05:00:0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  <d v="2013-09-13T05:00:00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  <d v="2014-01-14T06:00:00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  <d v="2011-01-06T06:00:00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x v="376"/>
    <b v="0"/>
    <b v="0"/>
    <s v="music/jazz"/>
    <x v="1"/>
    <s v="jazz"/>
    <d v="2017-07-17T05:00:00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  <d v="2013-07-29T05:00:00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x v="378"/>
    <b v="1"/>
    <b v="0"/>
    <s v="theater/plays"/>
    <x v="3"/>
    <s v="plays"/>
    <d v="2011-12-08T06:00:00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  <d v="2018-10-05T05:00:00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x v="380"/>
    <b v="0"/>
    <b v="0"/>
    <s v="music/rock"/>
    <x v="1"/>
    <s v="rock"/>
    <d v="2013-05-23T05:00:00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  <d v="2018-05-08T05:00:00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  <d v="2011-02-02T06:00:00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  <d v="2013-08-16T05:00:0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x v="383"/>
    <b v="0"/>
    <b v="0"/>
    <s v="theater/plays"/>
    <x v="3"/>
    <s v="plays"/>
    <d v="2019-10-27T05:00:00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  <d v="2012-01-06T06:00:00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x v="385"/>
    <b v="0"/>
    <b v="1"/>
    <s v="theater/plays"/>
    <x v="3"/>
    <s v="plays"/>
    <d v="2010-05-12T05:00:00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x v="386"/>
    <b v="0"/>
    <b v="0"/>
    <s v="theater/plays"/>
    <x v="3"/>
    <s v="plays"/>
    <d v="2017-11-14T06:00:00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x v="387"/>
    <b v="0"/>
    <b v="0"/>
    <s v="theater/plays"/>
    <x v="3"/>
    <s v="plays"/>
    <d v="2018-06-04T05:00:00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  <d v="2013-01-30T06:00:00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x v="389"/>
    <b v="0"/>
    <b v="0"/>
    <s v="theater/plays"/>
    <x v="3"/>
    <s v="plays"/>
    <d v="2019-10-13T05:00:00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  <d v="2016-06-20T05:00:00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x v="391"/>
    <b v="0"/>
    <b v="0"/>
    <s v="music/rock"/>
    <x v="1"/>
    <s v="rock"/>
    <d v="2017-04-18T05:00:00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  <d v="2015-04-28T05:00:00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x v="392"/>
    <b v="0"/>
    <b v="0"/>
    <s v="theater/plays"/>
    <x v="3"/>
    <s v="plays"/>
    <d v="2017-05-29T05:00:00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  <d v="2014-01-03T06:00:0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  <d v="2018-11-27T06:00:00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  <d v="2010-04-20T05:00:00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x v="396"/>
    <b v="0"/>
    <b v="0"/>
    <s v="theater/plays"/>
    <x v="3"/>
    <s v="plays"/>
    <d v="2012-01-13T06:00:00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  <d v="2011-01-17T06:00:00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x v="398"/>
    <b v="0"/>
    <b v="0"/>
    <s v="theater/plays"/>
    <x v="3"/>
    <s v="plays"/>
    <d v="2018-11-03T05:00:00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  <d v="2012-05-06T05:00:00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x v="348"/>
    <b v="0"/>
    <b v="0"/>
    <s v="technology/web"/>
    <x v="2"/>
    <s v="web"/>
    <d v="2011-12-22T06:00:00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x v="400"/>
    <b v="0"/>
    <b v="0"/>
    <s v="theater/plays"/>
    <x v="3"/>
    <s v="plays"/>
    <d v="2017-06-25T05:00:00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  <d v="2017-06-29T05:00:00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x v="402"/>
    <b v="0"/>
    <b v="1"/>
    <s v="theater/plays"/>
    <x v="3"/>
    <s v="plays"/>
    <d v="2010-04-17T05:00: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  <d v="2011-09-22T05:00:00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  <d v="2018-04-18T05:00:00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  <d v="2015-07-28T05:00:00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x v="406"/>
    <b v="0"/>
    <b v="0"/>
    <s v="theater/plays"/>
    <x v="3"/>
    <s v="plays"/>
    <d v="2013-02-27T06:00:00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x v="407"/>
    <b v="0"/>
    <b v="1"/>
    <s v="theater/plays"/>
    <x v="3"/>
    <s v="plays"/>
    <d v="2014-09-13T05:00:00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  <d v="2011-02-11T06:00:00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  <d v="2014-02-10T06:00:00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x v="410"/>
    <b v="0"/>
    <b v="0"/>
    <s v="theater/plays"/>
    <x v="3"/>
    <s v="plays"/>
    <d v="2019-09-29T05:00:00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x v="312"/>
    <b v="1"/>
    <b v="0"/>
    <s v="theater/plays"/>
    <x v="3"/>
    <s v="plays"/>
    <d v="2018-06-22T05:00:00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x v="411"/>
    <b v="0"/>
    <b v="0"/>
    <s v="theater/plays"/>
    <x v="3"/>
    <s v="plays"/>
    <d v="2014-05-02T05:00:00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  <d v="2013-11-25T06:00:0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x v="413"/>
    <b v="1"/>
    <b v="0"/>
    <s v="theater/plays"/>
    <x v="3"/>
    <s v="plays"/>
    <d v="2016-12-01T06:00:00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x v="414"/>
    <b v="0"/>
    <b v="1"/>
    <s v="theater/plays"/>
    <x v="3"/>
    <s v="plays"/>
    <d v="2014-12-15T06:00:00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x v="354"/>
    <b v="0"/>
    <b v="0"/>
    <s v="music/jazz"/>
    <x v="1"/>
    <s v="jazz"/>
    <d v="2019-04-20T05:00:00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  <d v="2015-09-13T05:00:00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x v="416"/>
    <b v="0"/>
    <b v="0"/>
    <s v="theater/plays"/>
    <x v="3"/>
    <s v="plays"/>
    <d v="2013-03-04T06:00:00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  <d v="2016-11-06T05:00:00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  <d v="2017-06-30T05:00:00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x v="419"/>
    <b v="0"/>
    <b v="0"/>
    <s v="technology/wearables"/>
    <x v="2"/>
    <s v="wearables"/>
    <d v="2012-04-26T05:00:00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x v="420"/>
    <b v="0"/>
    <b v="0"/>
    <s v="theater/plays"/>
    <x v="3"/>
    <s v="plays"/>
    <d v="2017-09-02T05:00:00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x v="421"/>
    <b v="0"/>
    <b v="0"/>
    <s v="theater/plays"/>
    <x v="3"/>
    <s v="plays"/>
    <d v="2010-09-30T05:00:0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  <d v="2011-07-24T05:00:00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x v="423"/>
    <b v="0"/>
    <b v="1"/>
    <s v="theater/plays"/>
    <x v="3"/>
    <s v="plays"/>
    <d v="2010-12-03T06:00:00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  <d v="2012-12-18T06:00:00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x v="425"/>
    <b v="0"/>
    <b v="0"/>
    <s v="film &amp; video/television"/>
    <x v="4"/>
    <s v="television"/>
    <d v="2017-12-19T06:00:00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  <d v="2013-04-14T05:00:00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  <d v="2019-03-06T06:00:00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x v="428"/>
    <b v="0"/>
    <b v="0"/>
    <s v="film &amp; video/animation"/>
    <x v="4"/>
    <s v="animation"/>
    <d v="2018-10-21T05:00:00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x v="429"/>
    <b v="0"/>
    <b v="0"/>
    <s v="music/rock"/>
    <x v="1"/>
    <s v="rock"/>
    <d v="2017-07-19T05:00:00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  <d v="2010-07-06T05:00:00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  <d v="2016-12-01T06:00:00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  <d v="2013-10-21T05:00:0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x v="433"/>
    <b v="0"/>
    <b v="0"/>
    <s v="theater/plays"/>
    <x v="3"/>
    <s v="plays"/>
    <d v="2011-09-23T05:00:00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  <d v="2018-02-10T06:00:00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x v="435"/>
    <b v="0"/>
    <b v="0"/>
    <s v="theater/plays"/>
    <x v="3"/>
    <s v="plays"/>
    <d v="2016-10-14T05:00:00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x v="436"/>
    <b v="0"/>
    <b v="0"/>
    <s v="theater/plays"/>
    <x v="3"/>
    <s v="plays"/>
    <d v="2010-03-28T05:00:00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  <d v="2014-12-28T06:00:00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x v="438"/>
    <b v="0"/>
    <b v="0"/>
    <s v="theater/plays"/>
    <x v="3"/>
    <s v="plays"/>
    <d v="2010-08-09T05:00:00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  <d v="2014-04-28T05:00:00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  <d v="2013-01-30T06:00:00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  <d v="2013-12-31T06:00:00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x v="442"/>
    <b v="0"/>
    <b v="0"/>
    <s v="theater/plays"/>
    <x v="3"/>
    <s v="plays"/>
    <d v="2018-02-11T06:00:00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  <d v="2018-01-27T06:00:00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  <d v="2013-05-15T05:00:0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x v="445"/>
    <b v="0"/>
    <b v="1"/>
    <s v="technology/web"/>
    <x v="2"/>
    <s v="web"/>
    <d v="2015-11-23T06:00:00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x v="368"/>
    <b v="0"/>
    <b v="0"/>
    <s v="theater/plays"/>
    <x v="3"/>
    <s v="plays"/>
    <d v="2019-04-14T05:00:00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  <d v="2015-05-18T05:00:00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  <d v="2016-12-12T06:00:00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  <d v="2012-05-02T05:00:00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x v="178"/>
    <b v="0"/>
    <b v="0"/>
    <s v="music/rock"/>
    <x v="1"/>
    <s v="rock"/>
    <d v="2019-03-11T05:00:00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  <d v="2018-06-26T05:00:00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  <d v="2014-12-16T06:00:00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  <d v="2013-06-25T05:00:00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  <d v="2018-08-10T05:00:00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  <d v="2011-06-26T05:00:00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  <d v="2015-03-09T05:00:0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  <d v="2017-07-29T05:00:00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  <d v="2010-03-11T06:00:00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x v="457"/>
    <b v="0"/>
    <b v="1"/>
    <s v="theater/plays"/>
    <x v="3"/>
    <s v="plays"/>
    <d v="2014-10-01T05:00:00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x v="458"/>
    <b v="0"/>
    <b v="1"/>
    <s v="publishing/fiction"/>
    <x v="5"/>
    <s v="fiction"/>
    <d v="2012-02-24T06:00:00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x v="459"/>
    <b v="0"/>
    <b v="0"/>
    <s v="theater/plays"/>
    <x v="3"/>
    <s v="plays"/>
    <d v="2019-12-12T06:00:00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  <d v="2014-08-04T05:00:00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x v="461"/>
    <b v="0"/>
    <b v="0"/>
    <s v="theater/plays"/>
    <x v="3"/>
    <s v="plays"/>
    <d v="2019-06-10T05:00:00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  <d v="2018-03-09T06:00:00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x v="463"/>
    <b v="0"/>
    <b v="0"/>
    <s v="theater/plays"/>
    <x v="3"/>
    <s v="plays"/>
    <d v="2017-04-20T05:00:00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x v="464"/>
    <b v="0"/>
    <b v="0"/>
    <s v="theater/plays"/>
    <x v="3"/>
    <s v="plays"/>
    <d v="2016-02-03T06:00:0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  <d v="2010-08-16T05:00:00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x v="466"/>
    <b v="0"/>
    <b v="0"/>
    <s v="journalism/audio"/>
    <x v="8"/>
    <s v="audio"/>
    <d v="2019-11-17T06:00:00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  <d v="2013-07-01T05:00:00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  <d v="2010-06-07T05:00:00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  <d v="2019-06-29T05:00:00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  <d v="2012-03-22T05:00:00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x v="471"/>
    <b v="0"/>
    <b v="0"/>
    <s v="theater/plays"/>
    <x v="3"/>
    <s v="plays"/>
    <d v="2014-06-10T05:00:00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  <d v="2017-05-21T05:00:00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  <d v="2016-12-20T06:00:00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x v="474"/>
    <b v="0"/>
    <b v="0"/>
    <s v="technology/web"/>
    <x v="2"/>
    <s v="web"/>
    <d v="2015-01-01T06:00:0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  <d v="2016-03-15T05:00:00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x v="380"/>
    <b v="0"/>
    <b v="1"/>
    <s v="theater/plays"/>
    <x v="3"/>
    <s v="plays"/>
    <d v="2013-05-01T05:00:00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  <d v="2013-03-12T05:00:00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  <d v="2012-07-27T05:00:00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  <d v="2015-07-01T05:00:00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x v="478"/>
    <b v="0"/>
    <b v="0"/>
    <s v="music/rock"/>
    <x v="1"/>
    <s v="rock"/>
    <d v="2015-05-18T05:00:00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  <d v="2013-03-08T06:00:00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x v="480"/>
    <b v="0"/>
    <b v="1"/>
    <s v="theater/plays"/>
    <x v="3"/>
    <s v="plays"/>
    <d v="2017-11-23T06:00:00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x v="481"/>
    <b v="0"/>
    <b v="1"/>
    <s v="technology/web"/>
    <x v="2"/>
    <s v="web"/>
    <d v="2013-04-09T05:00:00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x v="482"/>
    <b v="0"/>
    <b v="0"/>
    <s v="theater/plays"/>
    <x v="3"/>
    <s v="plays"/>
    <d v="2018-07-29T05:00:00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x v="483"/>
    <b v="0"/>
    <b v="0"/>
    <s v="theater/plays"/>
    <x v="3"/>
    <s v="plays"/>
    <d v="2012-05-05T05:00:00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  <d v="2018-05-31T05:00:00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x v="265"/>
    <b v="0"/>
    <b v="0"/>
    <s v="theater/plays"/>
    <x v="3"/>
    <s v="plays"/>
    <d v="2019-07-25T05:00:00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  <d v="2014-07-05T05:00:0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  <d v="2010-09-09T05:00:0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x v="412"/>
    <b v="0"/>
    <b v="1"/>
    <s v="music/rock"/>
    <x v="1"/>
    <s v="rock"/>
    <d v="2013-12-06T06:00:00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x v="487"/>
    <b v="0"/>
    <b v="1"/>
    <s v="theater/plays"/>
    <x v="3"/>
    <s v="plays"/>
    <d v="2011-12-23T06:00:00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  <d v="2010-08-06T05:00:00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  <d v="2017-05-05T05:00:00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x v="442"/>
    <b v="0"/>
    <b v="1"/>
    <s v="film &amp; video/animation"/>
    <x v="4"/>
    <s v="animation"/>
    <d v="2018-02-23T06:00:00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x v="437"/>
    <b v="0"/>
    <b v="1"/>
    <s v="music/rock"/>
    <x v="1"/>
    <s v="rock"/>
    <d v="2015-01-08T06:00:00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x v="490"/>
    <b v="0"/>
    <b v="0"/>
    <s v="theater/plays"/>
    <x v="3"/>
    <s v="plays"/>
    <d v="2019-04-19T05:00:00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  <d v="2016-08-23T05:00:00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  <d v="2012-07-03T05:00:00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  <d v="2010-03-04T06:00:00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x v="493"/>
    <b v="0"/>
    <b v="0"/>
    <s v="theater/plays"/>
    <x v="3"/>
    <s v="plays"/>
    <d v="2010-04-26T05:00:00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  <d v="2010-11-23T06:00:0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x v="495"/>
    <b v="0"/>
    <b v="1"/>
    <s v="theater/plays"/>
    <x v="3"/>
    <s v="plays"/>
    <d v="2015-12-26T06:00:00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x v="496"/>
    <b v="0"/>
    <b v="0"/>
    <s v="film &amp; video/animation"/>
    <x v="4"/>
    <s v="animation"/>
    <d v="2016-02-05T06:00:00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  <d v="2013-11-23T06:00:00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  <d v="2014-05-10T05:00:00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  <d v="2010-08-31T05:00:00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  <d v="2013-11-11T06:00:00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x v="500"/>
    <b v="0"/>
    <b v="0"/>
    <s v="theater/plays"/>
    <x v="3"/>
    <s v="plays"/>
    <d v="2018-01-25T06:00:00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  <d v="2013-07-24T05:00:00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  <d v="2018-08-17T05:00:00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x v="502"/>
    <b v="0"/>
    <b v="1"/>
    <s v="theater/plays"/>
    <x v="3"/>
    <s v="plays"/>
    <d v="2018-06-08T05:00:00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  <d v="2010-08-24T05:00: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  <d v="2018-08-30T05:00:00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  <d v="2013-09-22T05:00:00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  <d v="2019-07-01T05:00:00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  <d v="2018-05-05T05:00:00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  <d v="2015-06-10T05:00:00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  <d v="2016-01-22T06:00:00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  <d v="2013-09-11T05:00:00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x v="510"/>
    <b v="0"/>
    <b v="0"/>
    <s v="music/rock"/>
    <x v="1"/>
    <s v="rock"/>
    <d v="2016-01-08T06:00:00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x v="511"/>
    <b v="0"/>
    <b v="0"/>
    <s v="theater/plays"/>
    <x v="3"/>
    <s v="plays"/>
    <d v="2019-12-25T06:00:00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x v="512"/>
    <b v="0"/>
    <b v="1"/>
    <s v="theater/plays"/>
    <x v="3"/>
    <s v="plays"/>
    <d v="2018-09-17T05:00:0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x v="513"/>
    <b v="0"/>
    <b v="0"/>
    <s v="film &amp; video/drama"/>
    <x v="4"/>
    <s v="drama"/>
    <d v="2015-01-25T06:00:00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x v="514"/>
    <b v="0"/>
    <b v="0"/>
    <s v="theater/plays"/>
    <x v="3"/>
    <s v="plays"/>
    <d v="2016-04-01T05:00:00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  <d v="2013-05-28T05:00:00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x v="516"/>
    <b v="0"/>
    <b v="0"/>
    <s v="music/indie rock"/>
    <x v="1"/>
    <s v="indie rock"/>
    <d v="2012-02-29T06:00:00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x v="517"/>
    <b v="0"/>
    <b v="1"/>
    <s v="technology/web"/>
    <x v="2"/>
    <s v="web"/>
    <d v="2014-12-20T06:00:00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x v="518"/>
    <b v="0"/>
    <b v="0"/>
    <s v="theater/plays"/>
    <x v="3"/>
    <s v="plays"/>
    <d v="2016-11-26T06:00:00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x v="519"/>
    <b v="0"/>
    <b v="0"/>
    <s v="music/rock"/>
    <x v="1"/>
    <s v="rock"/>
    <d v="2011-01-02T06:00:00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  <d v="2016-12-19T06:00:00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x v="219"/>
    <b v="0"/>
    <b v="0"/>
    <s v="music/rock"/>
    <x v="1"/>
    <s v="rock"/>
    <d v="2014-04-02T05:00:00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  <d v="2011-09-06T05:00:0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  <d v="2015-10-02T05:00:00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x v="523"/>
    <b v="0"/>
    <b v="0"/>
    <s v="theater/plays"/>
    <x v="3"/>
    <s v="plays"/>
    <d v="2016-02-24T06:00:00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x v="524"/>
    <b v="0"/>
    <b v="0"/>
    <s v="theater/plays"/>
    <x v="3"/>
    <s v="plays"/>
    <d v="2016-08-02T05:00:00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  <d v="2011-11-18T06:00:00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x v="280"/>
    <b v="0"/>
    <b v="0"/>
    <s v="theater/plays"/>
    <x v="3"/>
    <s v="plays"/>
    <d v="2011-10-17T05:00:00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x v="525"/>
    <b v="0"/>
    <b v="0"/>
    <s v="music/rock"/>
    <x v="1"/>
    <s v="rock"/>
    <d v="2019-03-12T05:00:00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  <d v="2018-11-13T06:00:00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x v="527"/>
    <b v="0"/>
    <b v="0"/>
    <s v="theater/plays"/>
    <x v="3"/>
    <s v="plays"/>
    <d v="2015-03-15T05:00:00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x v="528"/>
    <b v="0"/>
    <b v="0"/>
    <s v="theater/plays"/>
    <x v="3"/>
    <s v="plays"/>
    <d v="2011-11-15T06:00:00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  <d v="2016-02-24T06:00:00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x v="360"/>
    <b v="0"/>
    <b v="0"/>
    <s v="music/rock"/>
    <x v="1"/>
    <s v="rock"/>
    <d v="2014-07-10T05:00:00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x v="254"/>
    <b v="0"/>
    <b v="0"/>
    <s v="theater/plays"/>
    <x v="3"/>
    <s v="plays"/>
    <d v="2010-07-15T05:00:0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  <d v="2011-01-11T06:00:00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x v="531"/>
    <b v="0"/>
    <b v="1"/>
    <s v="music/rock"/>
    <x v="1"/>
    <s v="rock"/>
    <d v="2014-12-20T06:00:00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  <d v="2015-06-19T05:00:00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x v="533"/>
    <b v="0"/>
    <b v="1"/>
    <s v="music/rock"/>
    <x v="1"/>
    <s v="rock"/>
    <d v="2015-09-28T05:00:00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x v="534"/>
    <b v="0"/>
    <b v="0"/>
    <s v="journalism/audio"/>
    <x v="8"/>
    <s v="audio"/>
    <d v="2014-05-02T05:00:00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  <d v="2019-12-07T06:00:00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x v="536"/>
    <b v="0"/>
    <b v="1"/>
    <s v="theater/plays"/>
    <x v="3"/>
    <s v="plays"/>
    <d v="2014-05-20T05:00:00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x v="537"/>
    <b v="0"/>
    <b v="0"/>
    <s v="theater/plays"/>
    <x v="3"/>
    <s v="plays"/>
    <d v="2017-11-01T05:00:00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x v="538"/>
    <b v="0"/>
    <b v="0"/>
    <s v="music/jazz"/>
    <x v="1"/>
    <s v="jazz"/>
    <d v="2011-03-11T06:00:00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  <d v="2011-12-01T06:00:00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x v="540"/>
    <b v="0"/>
    <b v="0"/>
    <s v="music/jazz"/>
    <x v="1"/>
    <s v="jazz"/>
    <d v="2011-08-07T05:00:00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x v="541"/>
    <b v="0"/>
    <b v="0"/>
    <s v="theater/plays"/>
    <x v="3"/>
    <s v="plays"/>
    <d v="2014-02-26T06:00:00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x v="542"/>
    <b v="0"/>
    <b v="0"/>
    <s v="technology/web"/>
    <x v="2"/>
    <s v="web"/>
    <d v="2011-04-29T05:00:0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  <d v="2015-06-10T05:00:00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  <d v="2012-02-20T06:00:00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x v="545"/>
    <b v="0"/>
    <b v="0"/>
    <s v="technology/web"/>
    <x v="2"/>
    <s v="web"/>
    <d v="2012-04-25T05:00:00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  <d v="2010-03-18T05:00:00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x v="547"/>
    <b v="0"/>
    <b v="0"/>
    <s v="music/rock"/>
    <x v="1"/>
    <s v="rock"/>
    <d v="2010-11-17T06:00:00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  <d v="2019-01-19T06:00:00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x v="298"/>
    <b v="0"/>
    <b v="0"/>
    <s v="theater/plays"/>
    <x v="3"/>
    <s v="plays"/>
    <d v="2010-03-25T05:00:00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  <d v="2015-07-05T05:00:00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  <d v="2014-12-21T06:00:00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  <d v="2010-07-14T05:00:00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x v="552"/>
    <b v="0"/>
    <b v="0"/>
    <s v="theater/plays"/>
    <x v="3"/>
    <s v="plays"/>
    <d v="2014-05-30T05:00:00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  <d v="2014-03-26T05:00:00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x v="553"/>
    <b v="0"/>
    <b v="1"/>
    <s v="theater/plays"/>
    <x v="3"/>
    <s v="plays"/>
    <d v="2016-06-27T05:00:0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x v="554"/>
    <b v="0"/>
    <b v="1"/>
    <s v="theater/plays"/>
    <x v="3"/>
    <s v="plays"/>
    <d v="2010-03-16T05:00:00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  <d v="2016-03-05T06:00:00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x v="555"/>
    <b v="0"/>
    <b v="0"/>
    <s v="theater/plays"/>
    <x v="3"/>
    <s v="plays"/>
    <d v="2019-11-17T06:00:00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x v="556"/>
    <b v="0"/>
    <b v="0"/>
    <s v="music/rock"/>
    <x v="1"/>
    <s v="rock"/>
    <d v="2010-06-15T05:00:00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  <d v="2015-02-12T06:00:00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x v="558"/>
    <b v="0"/>
    <b v="0"/>
    <s v="food/food trucks"/>
    <x v="0"/>
    <s v="food trucks"/>
    <d v="2013-07-30T05:00:00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  <d v="2014-05-30T05:00:00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x v="560"/>
    <b v="0"/>
    <b v="0"/>
    <s v="theater/plays"/>
    <x v="3"/>
    <s v="plays"/>
    <d v="2015-06-05T05:00:00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x v="561"/>
    <b v="0"/>
    <b v="0"/>
    <s v="theater/plays"/>
    <x v="3"/>
    <s v="plays"/>
    <d v="2019-04-18T05:00:00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x v="562"/>
    <b v="0"/>
    <b v="0"/>
    <s v="theater/plays"/>
    <x v="3"/>
    <s v="plays"/>
    <d v="2011-01-22T06:00:00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  <d v="2015-10-03T05:00:00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x v="529"/>
    <b v="0"/>
    <b v="0"/>
    <s v="music/rock"/>
    <x v="1"/>
    <s v="rock"/>
    <d v="2016-03-07T06:00:00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  <d v="2014-03-23T05:00:00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x v="565"/>
    <b v="0"/>
    <b v="1"/>
    <s v="music/jazz"/>
    <x v="1"/>
    <s v="jazz"/>
    <d v="2019-03-06T06:00:00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  <d v="2019-01-16T06:00:0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x v="567"/>
    <b v="0"/>
    <b v="0"/>
    <s v="theater/plays"/>
    <x v="3"/>
    <s v="plays"/>
    <d v="2012-12-16T06:00:00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x v="568"/>
    <b v="0"/>
    <b v="0"/>
    <s v="theater/plays"/>
    <x v="3"/>
    <s v="plays"/>
    <d v="2013-07-25T05:00:00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  <d v="2010-10-23T05:00:00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x v="570"/>
    <b v="0"/>
    <b v="0"/>
    <s v="theater/plays"/>
    <x v="3"/>
    <s v="plays"/>
    <d v="2017-08-26T05:00:00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x v="571"/>
    <b v="0"/>
    <b v="0"/>
    <s v="theater/plays"/>
    <x v="3"/>
    <s v="plays"/>
    <d v="2017-01-11T06:00:00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x v="572"/>
    <b v="0"/>
    <b v="0"/>
    <s v="theater/plays"/>
    <x v="3"/>
    <s v="plays"/>
    <d v="2016-04-29T05:00:00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  <d v="2013-09-20T05:00:00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x v="471"/>
    <b v="0"/>
    <b v="0"/>
    <s v="theater/plays"/>
    <x v="3"/>
    <s v="plays"/>
    <d v="2014-06-04T05:00:00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  <d v="2013-05-02T05:00:00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x v="575"/>
    <b v="1"/>
    <b v="1"/>
    <s v="theater/plays"/>
    <x v="3"/>
    <s v="plays"/>
    <d v="2011-05-06T05:00:0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  <d v="2016-07-08T05:00:00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x v="577"/>
    <b v="0"/>
    <b v="0"/>
    <s v="theater/plays"/>
    <x v="3"/>
    <s v="plays"/>
    <d v="2016-09-13T05:00:00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x v="578"/>
    <b v="0"/>
    <b v="0"/>
    <s v="music/indie rock"/>
    <x v="1"/>
    <s v="indie rock"/>
    <d v="2018-04-15T05:00:00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x v="477"/>
    <b v="0"/>
    <b v="0"/>
    <s v="theater/plays"/>
    <x v="3"/>
    <s v="plays"/>
    <d v="2015-07-16T05:00:00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  <d v="2015-01-25T06:00:00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x v="580"/>
    <b v="0"/>
    <b v="0"/>
    <s v="theater/plays"/>
    <x v="3"/>
    <s v="plays"/>
    <d v="2020-01-27T06:00:00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x v="581"/>
    <b v="0"/>
    <b v="1"/>
    <s v="theater/plays"/>
    <x v="3"/>
    <s v="plays"/>
    <d v="2010-09-28T05:00:00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  <d v="2010-06-16T05:00:00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  <d v="2010-10-04T05:00:00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x v="583"/>
    <b v="0"/>
    <b v="1"/>
    <s v="theater/plays"/>
    <x v="3"/>
    <s v="plays"/>
    <d v="2016-07-06T05:00:00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x v="584"/>
    <b v="0"/>
    <b v="1"/>
    <s v="theater/plays"/>
    <x v="3"/>
    <s v="plays"/>
    <d v="2019-05-01T05:00:0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x v="585"/>
    <b v="0"/>
    <b v="0"/>
    <s v="theater/plays"/>
    <x v="3"/>
    <s v="plays"/>
    <d v="2019-03-26T05:00:00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x v="586"/>
    <b v="0"/>
    <b v="0"/>
    <s v="theater/plays"/>
    <x v="3"/>
    <s v="plays"/>
    <d v="2014-11-02T05:00:00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  <d v="2015-11-07T06:00:00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  <d v="2017-03-25T05:00:00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  <d v="2013-02-09T06:00:00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  <d v="2012-01-18T06:00:00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x v="591"/>
    <b v="0"/>
    <b v="0"/>
    <s v="theater/plays"/>
    <x v="3"/>
    <s v="plays"/>
    <d v="2016-11-14T06:00:00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x v="592"/>
    <b v="0"/>
    <b v="1"/>
    <s v="theater/plays"/>
    <x v="3"/>
    <s v="plays"/>
    <d v="2010-07-27T05:00:00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  <d v="2018-07-28T05:00:00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x v="510"/>
    <b v="0"/>
    <b v="0"/>
    <s v="theater/plays"/>
    <x v="3"/>
    <s v="plays"/>
    <d v="2016-01-18T06:00:00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x v="594"/>
    <b v="0"/>
    <b v="0"/>
    <s v="theater/plays"/>
    <x v="3"/>
    <s v="plays"/>
    <d v="2017-02-20T06:00:0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  <d v="2018-12-17T06:00:00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x v="596"/>
    <b v="0"/>
    <b v="0"/>
    <s v="theater/plays"/>
    <x v="3"/>
    <s v="plays"/>
    <d v="2017-03-01T06:00:00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x v="597"/>
    <b v="0"/>
    <b v="0"/>
    <s v="theater/plays"/>
    <x v="3"/>
    <s v="plays"/>
    <d v="2018-12-18T06:00:00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x v="598"/>
    <b v="0"/>
    <b v="1"/>
    <s v="music/rock"/>
    <x v="1"/>
    <s v="rock"/>
    <d v="2018-09-26T05:00:00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  <d v="2013-03-13T05:00:00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x v="600"/>
    <b v="0"/>
    <b v="0"/>
    <s v="publishing/translations"/>
    <x v="5"/>
    <s v="translations"/>
    <d v="2018-04-09T05:00:00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  <d v="2017-07-06T05:00:00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x v="602"/>
    <b v="1"/>
    <b v="1"/>
    <s v="theater/plays"/>
    <x v="3"/>
    <s v="plays"/>
    <d v="2010-10-20T05:00:00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x v="603"/>
    <b v="0"/>
    <b v="0"/>
    <s v="music/jazz"/>
    <x v="1"/>
    <s v="jazz"/>
    <d v="2014-07-08T05:00:00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  <d v="2014-02-22T06:00: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x v="292"/>
    <b v="0"/>
    <b v="0"/>
    <s v="technology/web"/>
    <x v="2"/>
    <s v="web"/>
    <d v="2016-08-05T05:00:00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x v="605"/>
    <b v="0"/>
    <b v="0"/>
    <s v="technology/web"/>
    <x v="2"/>
    <s v="web"/>
    <d v="2016-04-08T05:00:00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x v="606"/>
    <b v="0"/>
    <b v="0"/>
    <s v="music/metal"/>
    <x v="1"/>
    <s v="metal"/>
    <d v="2015-08-24T05:00:00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  <d v="2017-03-02T06:00:00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  <d v="2017-12-28T06:00:00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  <d v="2017-12-27T06:00:00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x v="610"/>
    <b v="0"/>
    <b v="0"/>
    <s v="music/rock"/>
    <x v="1"/>
    <s v="rock"/>
    <d v="2015-08-30T05:00:00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  <d v="2011-01-27T06:00:00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x v="612"/>
    <b v="1"/>
    <b v="0"/>
    <s v="theater/plays"/>
    <x v="3"/>
    <s v="plays"/>
    <d v="2015-08-21T05:00:00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x v="613"/>
    <b v="0"/>
    <b v="0"/>
    <s v="music/jazz"/>
    <x v="1"/>
    <s v="jazz"/>
    <d v="2012-03-28T05:00:00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x v="614"/>
    <b v="0"/>
    <b v="0"/>
    <s v="theater/plays"/>
    <x v="3"/>
    <s v="plays"/>
    <d v="2018-12-09T06:00:00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x v="615"/>
    <b v="0"/>
    <b v="0"/>
    <s v="theater/plays"/>
    <x v="3"/>
    <s v="plays"/>
    <d v="2010-10-07T05:00:0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x v="616"/>
    <b v="0"/>
    <b v="0"/>
    <s v="music/jazz"/>
    <x v="1"/>
    <s v="jazz"/>
    <d v="2012-02-20T06:00:00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  <d v="2011-07-09T05:00:00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x v="617"/>
    <b v="0"/>
    <b v="1"/>
    <s v="theater/plays"/>
    <x v="3"/>
    <s v="plays"/>
    <d v="2013-08-30T05:00:00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x v="618"/>
    <b v="0"/>
    <b v="0"/>
    <s v="journalism/audio"/>
    <x v="8"/>
    <s v="audio"/>
    <d v="2014-09-10T05:00:00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x v="619"/>
    <b v="0"/>
    <b v="0"/>
    <s v="theater/plays"/>
    <x v="3"/>
    <s v="plays"/>
    <d v="2012-08-01T05:00:00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x v="620"/>
    <b v="0"/>
    <b v="0"/>
    <s v="theater/plays"/>
    <x v="3"/>
    <s v="plays"/>
    <d v="2017-06-26T05:00:00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  <d v="2016-02-25T06:00:0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x v="622"/>
    <b v="0"/>
    <b v="1"/>
    <s v="theater/plays"/>
    <x v="3"/>
    <s v="plays"/>
    <d v="2010-07-31T05:00:00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x v="623"/>
    <b v="0"/>
    <b v="0"/>
    <s v="theater/plays"/>
    <x v="3"/>
    <s v="plays"/>
    <d v="2018-03-21T05:00:00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  <d v="2016-04-15T05:00:00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  <d v="2011-08-19T05:00:00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x v="626"/>
    <b v="0"/>
    <b v="0"/>
    <s v="journalism/audio"/>
    <x v="8"/>
    <s v="audio"/>
    <d v="2019-09-11T05:00:0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  <d v="2012-09-26T05:00:00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  <d v="2016-07-10T05:00:00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  <d v="2019-01-19T06:00:00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  <d v="2019-10-18T05:00:00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  <d v="2019-12-14T06:00:00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x v="631"/>
    <b v="0"/>
    <b v="0"/>
    <s v="theater/plays"/>
    <x v="3"/>
    <s v="plays"/>
    <d v="2011-12-21T06:00:00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x v="632"/>
    <b v="0"/>
    <b v="0"/>
    <s v="theater/plays"/>
    <x v="3"/>
    <s v="plays"/>
    <d v="2013-12-11T06:00:00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x v="633"/>
    <b v="0"/>
    <b v="0"/>
    <s v="theater/plays"/>
    <x v="3"/>
    <s v="plays"/>
    <d v="2018-09-16T05:00:00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  <d v="2010-06-29T05:00:00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x v="415"/>
    <b v="0"/>
    <b v="0"/>
    <s v="theater/plays"/>
    <x v="3"/>
    <s v="plays"/>
    <d v="2015-08-23T05:00:00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  <d v="2018-03-27T05:00:0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x v="607"/>
    <b v="0"/>
    <b v="0"/>
    <s v="theater/plays"/>
    <x v="3"/>
    <s v="plays"/>
    <d v="2017-03-12T06:00:00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  <d v="2019-01-10T06:00:00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x v="637"/>
    <b v="0"/>
    <b v="0"/>
    <s v="technology/web"/>
    <x v="2"/>
    <s v="web"/>
    <d v="2013-10-29T05:00:00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  <d v="2011-11-27T06:00:00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  <d v="2012-10-03T05:00:00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x v="640"/>
    <b v="0"/>
    <b v="0"/>
    <s v="music/rock"/>
    <x v="1"/>
    <s v="rock"/>
    <d v="2019-07-09T05:00:00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x v="641"/>
    <b v="0"/>
    <b v="0"/>
    <s v="theater/plays"/>
    <x v="3"/>
    <s v="plays"/>
    <d v="2017-10-17T05:00:00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x v="642"/>
    <b v="0"/>
    <b v="0"/>
    <s v="theater/plays"/>
    <x v="3"/>
    <s v="plays"/>
    <d v="2017-11-27T06:00:00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x v="445"/>
    <b v="1"/>
    <b v="0"/>
    <s v="music/rock"/>
    <x v="1"/>
    <s v="rock"/>
    <d v="2015-11-14T06:00:00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x v="116"/>
    <b v="0"/>
    <b v="1"/>
    <s v="theater/plays"/>
    <x v="3"/>
    <s v="plays"/>
    <d v="2015-04-20T05:00:0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  <d v="2018-03-31T05:00:00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  <d v="2011-11-24T06:00:00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  <d v="2019-06-25T05:00:0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x v="646"/>
    <b v="0"/>
    <b v="0"/>
    <s v="technology/wearables"/>
    <x v="2"/>
    <s v="wearables"/>
    <d v="2010-01-25T06:00:00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x v="647"/>
    <b v="1"/>
    <b v="0"/>
    <s v="theater/plays"/>
    <x v="3"/>
    <s v="plays"/>
    <d v="2011-03-27T05:00:00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  <d v="2013-07-22T05:00:00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  <d v="2012-04-21T05:00:00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  <d v="2016-07-04T05:00:00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  <d v="2013-12-11T06:00:00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x v="651"/>
    <b v="0"/>
    <b v="1"/>
    <s v="technology/web"/>
    <x v="2"/>
    <s v="web"/>
    <d v="2019-01-06T06:00:00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  <d v="2018-12-08T06:00:00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x v="653"/>
    <b v="0"/>
    <b v="0"/>
    <s v="theater/plays"/>
    <x v="3"/>
    <s v="plays"/>
    <d v="2017-05-22T05:00:00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x v="654"/>
    <b v="0"/>
    <b v="0"/>
    <s v="theater/plays"/>
    <x v="3"/>
    <s v="plays"/>
    <d v="2012-04-19T05:00:00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x v="655"/>
    <b v="0"/>
    <b v="1"/>
    <s v="theater/plays"/>
    <x v="3"/>
    <s v="plays"/>
    <d v="2018-07-14T05:00:00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x v="656"/>
    <b v="1"/>
    <b v="1"/>
    <s v="theater/plays"/>
    <x v="3"/>
    <s v="plays"/>
    <d v="2016-01-24T06:00:00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x v="657"/>
    <b v="0"/>
    <b v="0"/>
    <s v="theater/plays"/>
    <x v="3"/>
    <s v="plays"/>
    <d v="2016-07-08T05:00:00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  <d v="2016-08-22T05:00:0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x v="658"/>
    <b v="0"/>
    <b v="0"/>
    <s v="music/rock"/>
    <x v="1"/>
    <s v="rock"/>
    <d v="2014-08-19T05:00:00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  <d v="2010-08-07T05:00:00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x v="659"/>
    <b v="0"/>
    <b v="1"/>
    <s v="theater/plays"/>
    <x v="3"/>
    <s v="plays"/>
    <d v="2013-07-10T05:00:00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  <d v="2011-08-22T05:00:00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  <d v="2013-06-17T05:00:00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  <d v="2012-05-29T05:00:00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x v="236"/>
    <b v="0"/>
    <b v="1"/>
    <s v="theater/plays"/>
    <x v="3"/>
    <s v="plays"/>
    <d v="2018-02-21T06:00:00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x v="663"/>
    <b v="0"/>
    <b v="0"/>
    <s v="music/rock"/>
    <x v="1"/>
    <s v="rock"/>
    <d v="2018-04-04T05:00:00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  <d v="2017-11-06T06:00:00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x v="664"/>
    <b v="0"/>
    <b v="0"/>
    <s v="theater/plays"/>
    <x v="3"/>
    <s v="plays"/>
    <d v="2016-03-02T06:00:00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x v="665"/>
    <b v="0"/>
    <b v="1"/>
    <s v="theater/plays"/>
    <x v="3"/>
    <s v="plays"/>
    <d v="2014-10-22T05:00:00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  <d v="2014-11-15T06:00:0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x v="602"/>
    <b v="0"/>
    <b v="1"/>
    <s v="theater/plays"/>
    <x v="3"/>
    <s v="plays"/>
    <d v="2010-10-25T05:00:00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x v="667"/>
    <b v="0"/>
    <b v="0"/>
    <s v="technology/web"/>
    <x v="2"/>
    <s v="web"/>
    <d v="2019-01-20T06:00:00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x v="668"/>
    <b v="0"/>
    <b v="0"/>
    <s v="theater/plays"/>
    <x v="3"/>
    <s v="plays"/>
    <d v="2016-05-25T05:00:00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  <d v="2013-02-04T06:00:00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  <d v="2015-05-23T05:00:00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x v="601"/>
    <b v="0"/>
    <b v="0"/>
    <s v="technology/web"/>
    <x v="2"/>
    <s v="web"/>
    <d v="2017-07-23T05:00:00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x v="671"/>
    <b v="0"/>
    <b v="1"/>
    <s v="music/rock"/>
    <x v="1"/>
    <s v="rock"/>
    <d v="2017-03-22T05:00:00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x v="672"/>
    <b v="0"/>
    <b v="0"/>
    <s v="music/metal"/>
    <x v="1"/>
    <s v="metal"/>
    <d v="2014-07-24T05:00:00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x v="673"/>
    <b v="0"/>
    <b v="1"/>
    <s v="theater/plays"/>
    <x v="3"/>
    <s v="plays"/>
    <d v="2017-01-28T06:00:00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  <d v="2016-03-30T05:00:00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  <d v="2015-02-20T06:00:00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  <d v="2016-11-11T06:00:0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x v="677"/>
    <b v="0"/>
    <b v="1"/>
    <s v="theater/plays"/>
    <x v="3"/>
    <s v="plays"/>
    <d v="2014-11-16T06:00:00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  <d v="2012-06-29T05:00:00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x v="679"/>
    <b v="0"/>
    <b v="0"/>
    <s v="theater/plays"/>
    <x v="3"/>
    <s v="plays"/>
    <d v="2017-02-03T06:00:00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x v="680"/>
    <b v="0"/>
    <b v="0"/>
    <s v="theater/plays"/>
    <x v="3"/>
    <s v="plays"/>
    <d v="2010-05-23T05:00:00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  <d v="2010-01-19T06:00:00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x v="682"/>
    <b v="0"/>
    <b v="1"/>
    <s v="theater/plays"/>
    <x v="3"/>
    <s v="plays"/>
    <d v="2015-10-21T05:00:00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x v="683"/>
    <b v="0"/>
    <b v="1"/>
    <s v="theater/plays"/>
    <x v="3"/>
    <s v="plays"/>
    <d v="2018-08-10T05:00:00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x v="684"/>
    <b v="0"/>
    <b v="0"/>
    <s v="technology/wearables"/>
    <x v="2"/>
    <s v="wearables"/>
    <d v="2010-05-30T05:00:00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x v="685"/>
    <b v="0"/>
    <b v="0"/>
    <s v="technology/web"/>
    <x v="2"/>
    <s v="web"/>
    <d v="2011-10-09T05:00:00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x v="488"/>
    <b v="0"/>
    <b v="0"/>
    <s v="theater/plays"/>
    <x v="3"/>
    <s v="plays"/>
    <d v="2010-09-02T05:00:00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  <d v="2010-03-01T06:00:0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  <d v="2014-10-08T05:00:00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x v="688"/>
    <b v="0"/>
    <b v="0"/>
    <s v="music/electric music"/>
    <x v="1"/>
    <s v="electric music"/>
    <d v="2010-07-01T05:00:00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  <d v="2016-03-17T05:00:00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x v="690"/>
    <b v="0"/>
    <b v="1"/>
    <s v="theater/plays"/>
    <x v="3"/>
    <s v="plays"/>
    <d v="2010-08-05T05:00:00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  <d v="2010-05-23T05:00:00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x v="424"/>
    <b v="0"/>
    <b v="0"/>
    <s v="theater/plays"/>
    <x v="3"/>
    <s v="plays"/>
    <d v="2012-10-28T05:00:00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x v="231"/>
    <b v="0"/>
    <b v="1"/>
    <s v="theater/plays"/>
    <x v="3"/>
    <s v="plays"/>
    <d v="2017-12-27T06:00:00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x v="692"/>
    <b v="0"/>
    <b v="0"/>
    <s v="theater/plays"/>
    <x v="3"/>
    <s v="plays"/>
    <d v="2015-01-20T06:00:00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  <d v="2011-05-12T05:00:00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x v="694"/>
    <b v="0"/>
    <b v="0"/>
    <s v="music/rock"/>
    <x v="1"/>
    <s v="rock"/>
    <d v="2014-10-24T05:00:00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  <d v="2018-02-05T06:00:00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  <d v="2019-08-01T05:00:0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x v="696"/>
    <b v="0"/>
    <b v="0"/>
    <s v="music/rock"/>
    <x v="1"/>
    <s v="rock"/>
    <d v="2017-07-22T05:00:00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x v="697"/>
    <b v="0"/>
    <b v="0"/>
    <s v="music/jazz"/>
    <x v="1"/>
    <s v="jazz"/>
    <d v="2012-11-28T06:00:00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x v="698"/>
    <b v="0"/>
    <b v="1"/>
    <s v="theater/plays"/>
    <x v="3"/>
    <s v="plays"/>
    <d v="2012-05-08T05:00:00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x v="699"/>
    <b v="0"/>
    <b v="0"/>
    <s v="music/rock"/>
    <x v="1"/>
    <s v="rock"/>
    <d v="2011-05-13T05:00:00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  <d v="2017-04-15T05:00:00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  <d v="2018-09-19T05:00:00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  <d v="2015-10-06T05:00:00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x v="701"/>
    <b v="0"/>
    <b v="0"/>
    <s v="theater/plays"/>
    <x v="3"/>
    <s v="plays"/>
    <d v="2013-12-11T06:00:00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  <d v="2013-08-15T05:00:00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x v="702"/>
    <b v="0"/>
    <b v="1"/>
    <s v="theater/plays"/>
    <x v="3"/>
    <s v="plays"/>
    <d v="2014-04-14T05:00:00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x v="703"/>
    <b v="0"/>
    <b v="0"/>
    <s v="theater/plays"/>
    <x v="3"/>
    <s v="plays"/>
    <d v="2019-01-26T06:00:00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  <d v="2019-02-09T06:00: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x v="705"/>
    <b v="0"/>
    <b v="0"/>
    <s v="theater/plays"/>
    <x v="3"/>
    <s v="plays"/>
    <d v="2017-04-13T05:00:00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x v="706"/>
    <b v="0"/>
    <b v="0"/>
    <s v="technology/web"/>
    <x v="2"/>
    <s v="web"/>
    <d v="2016-05-23T05:00:00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x v="707"/>
    <b v="0"/>
    <b v="0"/>
    <s v="music/rock"/>
    <x v="1"/>
    <s v="rock"/>
    <d v="2014-11-06T06:00:00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x v="708"/>
    <b v="0"/>
    <b v="0"/>
    <s v="theater/plays"/>
    <x v="3"/>
    <s v="plays"/>
    <d v="2019-07-04T05:00:00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x v="709"/>
    <b v="0"/>
    <b v="0"/>
    <s v="theater/plays"/>
    <x v="3"/>
    <s v="plays"/>
    <d v="2011-09-23T05:00:00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  <d v="2011-08-13T05:00:00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x v="711"/>
    <b v="0"/>
    <b v="1"/>
    <s v="theater/plays"/>
    <x v="3"/>
    <s v="plays"/>
    <d v="2015-08-14T05:00:00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  <d v="2016-07-22T05:00:00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x v="70"/>
    <b v="0"/>
    <b v="0"/>
    <s v="theater/plays"/>
    <x v="3"/>
    <s v="plays"/>
    <d v="2010-10-31T05:00:00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  <d v="2011-03-01T06:00:00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x v="714"/>
    <b v="0"/>
    <b v="0"/>
    <s v="music/rock"/>
    <x v="1"/>
    <s v="rock"/>
    <d v="2013-12-17T06:00:0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x v="715"/>
    <b v="0"/>
    <b v="0"/>
    <s v="technology/web"/>
    <x v="2"/>
    <s v="web"/>
    <d v="2016-03-06T06:00:00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  <d v="2019-04-27T05:00:00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x v="717"/>
    <b v="0"/>
    <b v="1"/>
    <s v="music/jazz"/>
    <x v="1"/>
    <s v="jazz"/>
    <d v="2018-03-27T05:00:0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x v="718"/>
    <b v="0"/>
    <b v="0"/>
    <s v="music/rock"/>
    <x v="1"/>
    <s v="rock"/>
    <d v="2011-05-21T05:00:00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  <d v="2012-10-20T05:00:00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x v="115"/>
    <b v="0"/>
    <b v="0"/>
    <s v="theater/plays"/>
    <x v="3"/>
    <s v="plays"/>
    <d v="2014-05-27T05:00:00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x v="720"/>
    <b v="0"/>
    <b v="0"/>
    <s v="theater/plays"/>
    <x v="3"/>
    <s v="plays"/>
    <d v="2010-02-14T06:00:00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x v="721"/>
    <b v="0"/>
    <b v="0"/>
    <s v="food/food trucks"/>
    <x v="0"/>
    <s v="food trucks"/>
    <d v="2016-12-11T06:00:00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x v="722"/>
    <b v="0"/>
    <b v="1"/>
    <s v="theater/plays"/>
    <x v="3"/>
    <s v="plays"/>
    <d v="2013-06-26T05:00:00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  <d v="2013-06-25T05:00:00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x v="642"/>
    <b v="0"/>
    <b v="0"/>
    <s v="music/rock"/>
    <x v="1"/>
    <s v="rock"/>
    <d v="2017-12-22T06:00:00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  <d v="2016-11-01T05:00:00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  <d v="2014-08-08T05:00:00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x v="725"/>
    <b v="0"/>
    <b v="0"/>
    <s v="technology/web"/>
    <x v="2"/>
    <s v="web"/>
    <d v="2018-12-30T06:00:0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x v="726"/>
    <b v="0"/>
    <b v="1"/>
    <s v="theater/plays"/>
    <x v="3"/>
    <s v="plays"/>
    <d v="2012-05-31T05:00:00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x v="727"/>
    <b v="0"/>
    <b v="0"/>
    <s v="theater/plays"/>
    <x v="3"/>
    <s v="plays"/>
    <d v="2016-01-30T06:00:00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x v="560"/>
    <b v="0"/>
    <b v="0"/>
    <s v="music/rock"/>
    <x v="1"/>
    <s v="rock"/>
    <d v="2015-06-12T05:00:00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  <d v="2019-12-31T06:00:00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  <d v="2019-07-04T05:00:00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x v="35"/>
    <b v="0"/>
    <b v="0"/>
    <s v="theater/plays"/>
    <x v="3"/>
    <s v="plays"/>
    <d v="2019-01-27T06:00:00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x v="729"/>
    <b v="0"/>
    <b v="0"/>
    <s v="music/rock"/>
    <x v="1"/>
    <s v="rock"/>
    <d v="2018-01-02T06:00:00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  <d v="2014-11-15T06:00:0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  <d v="2012-03-05T06:00:00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x v="322"/>
    <b v="0"/>
    <b v="1"/>
    <s v="theater/plays"/>
    <x v="3"/>
    <s v="plays"/>
    <d v="2019-10-15T05:00:00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  <d v="2016-05-17T05:00:00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  <d v="2012-08-14T05:00:00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x v="157"/>
    <b v="0"/>
    <b v="1"/>
    <s v="theater/plays"/>
    <x v="3"/>
    <s v="plays"/>
    <d v="2017-11-28T06:00:0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  <d v="2016-01-09T06:00:00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x v="734"/>
    <b v="0"/>
    <b v="0"/>
    <s v="publishing/nonfiction"/>
    <x v="5"/>
    <s v="nonfiction"/>
    <d v="2018-04-16T05:00:00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  <d v="2012-08-27T05:00:00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x v="736"/>
    <b v="0"/>
    <b v="1"/>
    <s v="music/rock"/>
    <x v="1"/>
    <s v="rock"/>
    <d v="2016-05-27T05:00:00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x v="737"/>
    <b v="0"/>
    <b v="0"/>
    <s v="music/rock"/>
    <x v="1"/>
    <s v="rock"/>
    <d v="2017-11-29T06:00:00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x v="738"/>
    <b v="1"/>
    <b v="1"/>
    <s v="theater/plays"/>
    <x v="3"/>
    <s v="plays"/>
    <d v="2014-02-10T06:00:00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  <d v="2019-05-04T05:00:00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x v="740"/>
    <b v="0"/>
    <b v="1"/>
    <s v="theater/plays"/>
    <x v="3"/>
    <s v="plays"/>
    <d v="2019-01-21T06:00:00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  <d v="2012-11-24T06:00:00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x v="741"/>
    <b v="0"/>
    <b v="1"/>
    <s v="music/rock"/>
    <x v="1"/>
    <s v="rock"/>
    <d v="2018-07-29T05:00:00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  <d v="2017-02-28T06:00:00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x v="743"/>
    <b v="0"/>
    <b v="0"/>
    <s v="music/rock"/>
    <x v="1"/>
    <s v="rock"/>
    <d v="2014-02-28T06:00:00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x v="744"/>
    <b v="1"/>
    <b v="1"/>
    <s v="music/rock"/>
    <x v="1"/>
    <s v="rock"/>
    <d v="2014-09-10T05:00:00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  <d v="2010-06-19T05:00:0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  <d v="2017-07-25T05:00:00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x v="746"/>
    <b v="0"/>
    <b v="1"/>
    <s v="theater/plays"/>
    <x v="3"/>
    <s v="plays"/>
    <d v="2010-12-13T06:00:00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  <d v="2011-05-03T05:00:00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x v="503"/>
    <b v="0"/>
    <b v="0"/>
    <s v="theater/plays"/>
    <x v="3"/>
    <s v="plays"/>
    <d v="2018-08-28T05:00:00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x v="748"/>
    <b v="0"/>
    <b v="0"/>
    <s v="theater/plays"/>
    <x v="3"/>
    <s v="plays"/>
    <d v="2015-06-09T05:00:00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x v="330"/>
    <b v="0"/>
    <b v="0"/>
    <s v="theater/plays"/>
    <x v="3"/>
    <s v="plays"/>
    <d v="2018-01-03T06:00:00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  <d v="2012-03-26T05:00:00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  <d v="2015-10-22T05:00:00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  <d v="2011-02-14T06:00:00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x v="451"/>
    <b v="0"/>
    <b v="0"/>
    <s v="theater/plays"/>
    <x v="3"/>
    <s v="plays"/>
    <d v="2013-06-23T05:00:00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x v="752"/>
    <b v="0"/>
    <b v="0"/>
    <s v="technology/web"/>
    <x v="2"/>
    <s v="web"/>
    <d v="2015-02-28T06:00:00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  <d v="2010-02-05T06:00:00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x v="754"/>
    <b v="0"/>
    <b v="0"/>
    <s v="music/jazz"/>
    <x v="1"/>
    <s v="jazz"/>
    <d v="2011-03-27T05:00:00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x v="755"/>
    <b v="0"/>
    <b v="0"/>
    <s v="theater/plays"/>
    <x v="3"/>
    <s v="plays"/>
    <d v="2018-09-27T05:00:0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  <d v="2014-03-17T05:00:00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x v="757"/>
    <b v="0"/>
    <b v="1"/>
    <s v="theater/plays"/>
    <x v="3"/>
    <s v="plays"/>
    <d v="2014-07-16T05:00:00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x v="758"/>
    <b v="0"/>
    <b v="0"/>
    <s v="technology/web"/>
    <x v="2"/>
    <s v="web"/>
    <d v="2016-02-19T06:00:00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  <d v="2018-06-15T05:00:00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  <d v="2018-08-26T05:00:00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  <d v="2012-01-22T06:00:00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x v="78"/>
    <b v="0"/>
    <b v="0"/>
    <s v="technology/web"/>
    <x v="2"/>
    <s v="web"/>
    <d v="2018-05-15T05:00:00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x v="762"/>
    <b v="1"/>
    <b v="1"/>
    <s v="technology/web"/>
    <x v="2"/>
    <s v="web"/>
    <d v="2018-07-21T05:00:00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  <d v="2018-01-07T06:00:00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  <d v="2010-06-12T05:00:0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  <d v="2012-02-09T06:00:00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x v="539"/>
    <b v="1"/>
    <b v="0"/>
    <s v="music/rock"/>
    <x v="1"/>
    <s v="rock"/>
    <d v="2011-11-19T06:00:00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  <d v="2012-05-02T05:00:00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  <d v="2011-07-16T05:00:00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  <d v="2011-06-20T05:00:00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  <d v="2019-11-18T06:00:00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x v="214"/>
    <b v="0"/>
    <b v="0"/>
    <s v="theater/plays"/>
    <x v="3"/>
    <s v="plays"/>
    <d v="2011-06-18T05:00:00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  <d v="2012-04-24T05:00:00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  <d v="2012-02-05T06:00:00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  <d v="2018-04-21T05:00:00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x v="250"/>
    <b v="0"/>
    <b v="1"/>
    <s v="theater/plays"/>
    <x v="3"/>
    <s v="plays"/>
    <d v="2013-03-01T06:00:0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  <d v="2019-02-19T06:00:00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x v="773"/>
    <b v="0"/>
    <b v="0"/>
    <s v="theater/plays"/>
    <x v="3"/>
    <s v="plays"/>
    <d v="2010-03-21T05:00:00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x v="774"/>
    <b v="0"/>
    <b v="0"/>
    <s v="theater/plays"/>
    <x v="3"/>
    <s v="plays"/>
    <d v="2011-08-01T05:00:00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  <d v="2015-06-17T05:00:00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x v="775"/>
    <b v="0"/>
    <b v="0"/>
    <s v="film &amp; video/shorts"/>
    <x v="4"/>
    <s v="shorts"/>
    <d v="2016-08-19T05:00:00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x v="776"/>
    <b v="0"/>
    <b v="0"/>
    <s v="theater/plays"/>
    <x v="3"/>
    <s v="plays"/>
    <d v="2014-09-15T05:00:00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  <d v="2011-05-08T05:00:00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x v="778"/>
    <b v="0"/>
    <b v="0"/>
    <s v="food/food trucks"/>
    <x v="0"/>
    <s v="food trucks"/>
    <d v="2018-10-09T05:00:00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x v="779"/>
    <b v="0"/>
    <b v="0"/>
    <s v="theater/plays"/>
    <x v="3"/>
    <s v="plays"/>
    <d v="2013-10-12T05:00:00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  <d v="2010-06-21T05:00:0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x v="781"/>
    <b v="0"/>
    <b v="0"/>
    <s v="theater/plays"/>
    <x v="3"/>
    <s v="plays"/>
    <d v="2015-08-24T05:00:00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x v="782"/>
    <b v="0"/>
    <b v="1"/>
    <s v="theater/plays"/>
    <x v="3"/>
    <s v="plays"/>
    <d v="2017-11-01T05:00:00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  <d v="2018-09-03T05:00:0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  <d v="2014-01-08T06:00:00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  <d v="2010-04-23T05:00:00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x v="785"/>
    <b v="0"/>
    <b v="0"/>
    <s v="music/rock"/>
    <x v="1"/>
    <s v="rock"/>
    <d v="2011-01-13T06:00:00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  <d v="2019-06-08T05:00:00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  <d v="2016-07-26T05:00:00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x v="787"/>
    <b v="0"/>
    <b v="0"/>
    <s v="music/metal"/>
    <x v="1"/>
    <s v="metal"/>
    <d v="2020-01-15T06:00:00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  <d v="2017-02-22T06:00:00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  <d v="2019-07-21T05:00:00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x v="789"/>
    <b v="0"/>
    <b v="1"/>
    <s v="theater/plays"/>
    <x v="3"/>
    <s v="plays"/>
    <d v="2015-07-09T05:00:0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x v="790"/>
    <b v="0"/>
    <b v="0"/>
    <s v="theater/plays"/>
    <x v="3"/>
    <s v="plays"/>
    <d v="2015-01-21T06:00:00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  <d v="2010-05-25T05:00:0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x v="792"/>
    <b v="0"/>
    <b v="1"/>
    <s v="theater/plays"/>
    <x v="3"/>
    <s v="plays"/>
    <d v="2014-05-04T05:00:00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x v="556"/>
    <b v="0"/>
    <b v="0"/>
    <s v="theater/plays"/>
    <x v="3"/>
    <s v="plays"/>
    <d v="2010-06-06T05:00:00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  <d v="2010-08-26T05:00:00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x v="232"/>
    <b v="0"/>
    <b v="1"/>
    <s v="theater/plays"/>
    <x v="3"/>
    <s v="plays"/>
    <d v="2015-07-17T05:00:00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x v="793"/>
    <b v="0"/>
    <b v="0"/>
    <s v="theater/plays"/>
    <x v="3"/>
    <s v="plays"/>
    <d v="2017-04-11T05:00:00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  <d v="2014-03-12T05:00:00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  <d v="2019-06-24T05:00:00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  <d v="2011-12-03T06:00:00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  <d v="2010-05-21T05:00:00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  <d v="2015-06-15T05:00: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  <d v="2013-07-11T05:00:00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x v="799"/>
    <b v="0"/>
    <b v="0"/>
    <s v="theater/plays"/>
    <x v="3"/>
    <s v="plays"/>
    <d v="2018-02-03T06:00:00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  <d v="2011-07-14T05:00:00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x v="368"/>
    <b v="0"/>
    <b v="0"/>
    <s v="theater/plays"/>
    <x v="3"/>
    <s v="plays"/>
    <d v="2019-04-28T05:00:00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  <d v="2019-12-16T06:00:00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x v="802"/>
    <b v="0"/>
    <b v="0"/>
    <s v="music/jazz"/>
    <x v="1"/>
    <s v="jazz"/>
    <d v="2013-10-07T05:00:00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x v="803"/>
    <b v="0"/>
    <b v="1"/>
    <s v="technology/web"/>
    <x v="2"/>
    <s v="web"/>
    <d v="2014-09-19T05:00:00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x v="482"/>
    <b v="0"/>
    <b v="1"/>
    <s v="music/rock"/>
    <x v="1"/>
    <s v="rock"/>
    <d v="2018-07-17T05:00:00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x v="496"/>
    <b v="0"/>
    <b v="0"/>
    <s v="technology/web"/>
    <x v="2"/>
    <s v="web"/>
    <d v="2016-01-30T06:00:00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  <d v="2012-05-05T05:00:00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  <d v="2012-10-04T05:00:00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x v="806"/>
    <b v="0"/>
    <b v="0"/>
    <s v="theater/plays"/>
    <x v="3"/>
    <s v="plays"/>
    <d v="2013-09-19T05:00:00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  <d v="2017-05-13T05:00:00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x v="808"/>
    <b v="0"/>
    <b v="0"/>
    <s v="theater/plays"/>
    <x v="3"/>
    <s v="plays"/>
    <d v="2011-04-27T05:00:00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  <d v="2012-05-02T05:00:00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x v="809"/>
    <b v="0"/>
    <b v="1"/>
    <s v="theater/plays"/>
    <x v="3"/>
    <s v="plays"/>
    <d v="2018-06-04T05:00:00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x v="810"/>
    <b v="0"/>
    <b v="0"/>
    <s v="theater/plays"/>
    <x v="3"/>
    <s v="plays"/>
    <d v="2015-01-22T06:00:0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x v="811"/>
    <b v="1"/>
    <b v="0"/>
    <s v="technology/web"/>
    <x v="2"/>
    <s v="web"/>
    <d v="2019-09-09T05:00:00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  <d v="2012-09-05T05:00:00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  <d v="2019-05-12T05:00:00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x v="814"/>
    <b v="0"/>
    <b v="0"/>
    <s v="theater/plays"/>
    <x v="3"/>
    <s v="plays"/>
    <d v="2013-08-04T05:00:00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  <d v="2017-08-29T05:00:0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  <d v="2014-12-18T06:00:00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  <d v="2011-06-28T05:00:00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  <d v="2012-07-27T05:00:00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x v="817"/>
    <b v="0"/>
    <b v="1"/>
    <s v="theater/plays"/>
    <x v="3"/>
    <s v="plays"/>
    <d v="2017-10-14T05:00:00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  <d v="2019-02-07T06:00:00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x v="819"/>
    <b v="0"/>
    <b v="0"/>
    <s v="technology/web"/>
    <x v="2"/>
    <s v="web"/>
    <d v="2012-02-12T06:00:00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x v="320"/>
    <b v="0"/>
    <b v="1"/>
    <s v="music/world music"/>
    <x v="1"/>
    <s v="world music"/>
    <d v="2018-12-09T06:00:00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x v="820"/>
    <b v="0"/>
    <b v="0"/>
    <s v="theater/plays"/>
    <x v="3"/>
    <s v="plays"/>
    <d v="2010-07-14T05:00:00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x v="821"/>
    <b v="0"/>
    <b v="0"/>
    <s v="theater/plays"/>
    <x v="3"/>
    <s v="plays"/>
    <d v="2019-10-31T05:00:0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x v="822"/>
    <b v="0"/>
    <b v="0"/>
    <s v="theater/plays"/>
    <x v="3"/>
    <s v="plays"/>
    <d v="2017-09-22T05:00:00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  <d v="2016-05-12T05:00:00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x v="824"/>
    <b v="0"/>
    <b v="0"/>
    <s v="theater/plays"/>
    <x v="3"/>
    <s v="plays"/>
    <d v="2012-07-12T05:00:00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x v="497"/>
    <b v="0"/>
    <b v="0"/>
    <s v="technology/web"/>
    <x v="2"/>
    <s v="web"/>
    <d v="2013-12-29T06:00:00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x v="825"/>
    <b v="0"/>
    <b v="0"/>
    <s v="theater/plays"/>
    <x v="3"/>
    <s v="plays"/>
    <d v="2017-05-03T05:00:00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x v="826"/>
    <b v="0"/>
    <b v="1"/>
    <s v="theater/plays"/>
    <x v="3"/>
    <s v="plays"/>
    <d v="2015-02-25T06:00:00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x v="827"/>
    <b v="0"/>
    <b v="1"/>
    <s v="theater/plays"/>
    <x v="3"/>
    <s v="plays"/>
    <d v="2014-06-28T05:00:00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x v="828"/>
    <b v="0"/>
    <b v="0"/>
    <s v="music/rock"/>
    <x v="1"/>
    <s v="rock"/>
    <d v="2014-03-11T05:00:00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x v="829"/>
    <b v="0"/>
    <b v="0"/>
    <s v="theater/plays"/>
    <x v="3"/>
    <s v="plays"/>
    <d v="2013-04-08T05:00:00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x v="830"/>
    <b v="0"/>
    <b v="0"/>
    <s v="theater/plays"/>
    <x v="3"/>
    <s v="plays"/>
    <d v="2016-02-22T06:00:00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x v="94"/>
    <b v="0"/>
    <b v="0"/>
    <s v="theater/plays"/>
    <x v="3"/>
    <s v="plays"/>
    <d v="2015-07-24T05:00:0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x v="831"/>
    <b v="1"/>
    <b v="0"/>
    <s v="theater/plays"/>
    <x v="3"/>
    <s v="plays"/>
    <d v="2019-07-22T05:00:00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  <d v="2015-11-26T06:00:00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  <d v="2018-06-12T05:00:00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  <d v="2011-05-07T05:00:00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x v="835"/>
    <b v="0"/>
    <b v="0"/>
    <s v="technology/web"/>
    <x v="2"/>
    <s v="web"/>
    <d v="2012-12-01T06:00:00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x v="836"/>
    <b v="1"/>
    <b v="0"/>
    <s v="theater/plays"/>
    <x v="3"/>
    <s v="plays"/>
    <d v="2011-01-09T06:00:00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x v="611"/>
    <b v="0"/>
    <b v="0"/>
    <s v="theater/plays"/>
    <x v="3"/>
    <s v="plays"/>
    <d v="2011-01-25T06:00:00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  <d v="2014-09-24T05:00:00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  <d v="2017-02-10T06:00:00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  <d v="2012-04-05T05:00:00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x v="839"/>
    <b v="0"/>
    <b v="0"/>
    <s v="theater/plays"/>
    <x v="3"/>
    <s v="plays"/>
    <d v="2011-06-16T05:00:00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x v="216"/>
    <b v="0"/>
    <b v="0"/>
    <s v="theater/plays"/>
    <x v="3"/>
    <s v="plays"/>
    <d v="2014-09-26T05:00:0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  <d v="2014-12-12T06:00:00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x v="133"/>
    <b v="0"/>
    <b v="0"/>
    <s v="technology/web"/>
    <x v="2"/>
    <s v="web"/>
    <d v="2015-04-18T05:00:00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x v="354"/>
    <b v="0"/>
    <b v="1"/>
    <s v="theater/plays"/>
    <x v="3"/>
    <s v="plays"/>
    <d v="2019-04-16T05:00:00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x v="721"/>
    <b v="0"/>
    <b v="1"/>
    <s v="music/rock"/>
    <x v="1"/>
    <s v="rock"/>
    <d v="2016-12-26T06:00:00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  <d v="2016-08-09T05:00:00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  <d v="2015-12-20T06:00:00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x v="843"/>
    <b v="0"/>
    <b v="0"/>
    <s v="technology/web"/>
    <x v="2"/>
    <s v="web"/>
    <d v="2012-09-22T05:00:0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x v="844"/>
    <b v="0"/>
    <b v="0"/>
    <s v="theater/plays"/>
    <x v="3"/>
    <s v="plays"/>
    <d v="2012-11-25T06:00:00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  <d v="2015-12-22T06:00:00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x v="846"/>
    <b v="0"/>
    <b v="0"/>
    <s v="theater/plays"/>
    <x v="3"/>
    <s v="plays"/>
    <d v="2012-02-16T06:00:00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  <d v="2010-06-21T05:00:0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  <d v="2010-06-28T05:00:0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x v="848"/>
    <b v="0"/>
    <b v="0"/>
    <s v="technology/web"/>
    <x v="2"/>
    <s v="web"/>
    <d v="2016-02-08T06:00:0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  <d v="2011-02-17T06:00:00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  <d v="2013-11-14T06:00:00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  <d v="2011-03-05T06:00:00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x v="851"/>
    <b v="0"/>
    <b v="0"/>
    <s v="theater/plays"/>
    <x v="3"/>
    <s v="plays"/>
    <d v="2015-05-11T05:00:00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x v="852"/>
    <b v="0"/>
    <b v="0"/>
    <s v="music/rock"/>
    <x v="1"/>
    <s v="rock"/>
    <d v="2010-01-25T06:00:00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x v="853"/>
    <b v="0"/>
    <b v="0"/>
    <s v="theater/plays"/>
    <x v="3"/>
    <s v="plays"/>
    <d v="2017-06-15T05:00:00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  <d v="2012-04-06T05:00:00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  <d v="2011-01-01T06:00:00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x v="855"/>
    <b v="0"/>
    <b v="0"/>
    <s v="theater/plays"/>
    <x v="3"/>
    <s v="plays"/>
    <d v="2019-12-22T06:00:00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x v="856"/>
    <b v="0"/>
    <b v="0"/>
    <s v="theater/plays"/>
    <x v="3"/>
    <s v="plays"/>
    <d v="2011-05-09T05:00:00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  <d v="2013-10-08T05:00:00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x v="858"/>
    <b v="0"/>
    <b v="1"/>
    <s v="technology/web"/>
    <x v="2"/>
    <s v="web"/>
    <d v="2014-06-02T05:00:00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x v="859"/>
    <b v="0"/>
    <b v="1"/>
    <s v="theater/plays"/>
    <x v="3"/>
    <s v="plays"/>
    <d v="2010-12-10T06:00:0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x v="860"/>
    <b v="0"/>
    <b v="0"/>
    <s v="music/indie rock"/>
    <x v="1"/>
    <s v="indie rock"/>
    <d v="2013-05-18T05:00:0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x v="264"/>
    <b v="0"/>
    <b v="1"/>
    <s v="theater/plays"/>
    <x v="3"/>
    <s v="plays"/>
    <d v="2015-11-29T06:00:00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x v="65"/>
    <b v="0"/>
    <b v="1"/>
    <s v="theater/plays"/>
    <x v="3"/>
    <s v="plays"/>
    <d v="2011-01-28T06:00:00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  <d v="2018-02-07T06:00:00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  <d v="2016-11-12T06:00:00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x v="454"/>
    <b v="0"/>
    <b v="0"/>
    <s v="theater/plays"/>
    <x v="3"/>
    <s v="plays"/>
    <d v="2015-03-15T05:00:00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  <d v="2015-10-30T05:00:00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x v="864"/>
    <b v="0"/>
    <b v="0"/>
    <s v="technology/web"/>
    <x v="2"/>
    <s v="web"/>
    <d v="2017-12-25T06:00:00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  <d v="2011-07-19T05:00:00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  <d v="2019-08-04T05:00:00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x v="867"/>
    <b v="0"/>
    <b v="0"/>
    <s v="theater/plays"/>
    <x v="3"/>
    <s v="plays"/>
    <d v="2019-09-08T05:00:00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x v="868"/>
    <b v="0"/>
    <b v="1"/>
    <s v="music/rock"/>
    <x v="1"/>
    <s v="rock"/>
    <d v="2013-12-06T06:00:00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x v="296"/>
    <b v="0"/>
    <b v="0"/>
    <s v="music/rock"/>
    <x v="1"/>
    <s v="rock"/>
    <d v="2011-04-05T05:00:00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  <d v="2017-04-27T05:00:00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  <d v="2016-11-12T06:00:00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  <d v="2019-04-16T05:00:00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x v="870"/>
    <b v="0"/>
    <b v="1"/>
    <s v="film &amp; video/drama"/>
    <x v="4"/>
    <s v="drama"/>
    <d v="2016-03-03T06:00:00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x v="871"/>
    <b v="0"/>
    <b v="1"/>
    <s v="music/rock"/>
    <x v="1"/>
    <s v="rock"/>
    <d v="2014-09-25T05:00:0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  <d v="2018-05-07T05:00:00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  <d v="2015-12-24T06:00:00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  <d v="2014-10-17T05:00:00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  <d v="2018-11-04T05:00:00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x v="874"/>
    <b v="0"/>
    <b v="0"/>
    <s v="theater/plays"/>
    <x v="3"/>
    <s v="plays"/>
    <d v="2013-01-02T06:00:00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x v="875"/>
    <b v="0"/>
    <b v="0"/>
    <s v="theater/plays"/>
    <x v="3"/>
    <s v="plays"/>
    <d v="2014-01-20T06:00:00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  <d v="2010-02-11T06:00:00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  <d v="2016-06-29T05:00:00"/>
    <d v="2016-07-06T05:00:00"/>
  </r>
  <r>
    <m/>
    <m/>
    <m/>
    <m/>
    <m/>
    <m/>
    <x v="4"/>
    <m/>
    <m/>
    <m/>
    <m/>
    <m/>
    <m/>
    <x v="879"/>
    <x v="878"/>
    <m/>
    <m/>
    <m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AFA62-3A66-41F5-B900-F8BBE1736F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4B42A-0C52-42C0-9D37-B751007E49B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41F16-24A0-4968-957C-870289C8EF8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G19" firstHeaderRow="1" firstDataRow="2" firstDataCol="1" rowPageCount="2" colPageCount="1"/>
  <pivotFields count="2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7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C1" zoomScale="85" zoomScaleNormal="85" workbookViewId="0">
      <selection activeCell="I33" sqref="I3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4" bestFit="1" customWidth="1"/>
    <col min="8" max="8" width="13" bestFit="1" customWidth="1"/>
    <col min="9" max="9" width="17.125" style="4" bestFit="1" customWidth="1"/>
    <col min="12" max="13" width="11.125" bestFit="1" customWidth="1"/>
    <col min="14" max="14" width="23.125" style="7" bestFit="1" customWidth="1"/>
    <col min="15" max="15" width="21.75" style="7" bestFit="1" customWidth="1"/>
    <col min="18" max="18" width="28" bestFit="1" customWidth="1"/>
    <col min="20" max="20" width="16.8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0" t="s">
        <v>2071</v>
      </c>
      <c r="O1" s="10" t="s">
        <v>2072</v>
      </c>
      <c r="P1" s="1" t="s">
        <v>10</v>
      </c>
      <c r="Q1" s="1" t="s">
        <v>11</v>
      </c>
      <c r="R1" s="1" t="s">
        <v>2028</v>
      </c>
      <c r="S1" s="9" t="s">
        <v>2031</v>
      </c>
      <c r="T1" s="9" t="s">
        <v>2032</v>
      </c>
      <c r="U1" s="1" t="s">
        <v>2088</v>
      </c>
      <c r="V1" s="1" t="s">
        <v>2087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 *100</f>
        <v>0</v>
      </c>
      <c r="G2" t="s">
        <v>14</v>
      </c>
      <c r="H2">
        <v>0</v>
      </c>
      <c r="I2" s="4">
        <f>IF(H2 = 0, 0, E2/H2)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 + DATE(1970,1,1)</f>
        <v>42336.25</v>
      </c>
      <c r="O2" s="7">
        <f>(((M2/60)/60)/24) + 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  <c r="U2" s="7">
        <f>N2</f>
        <v>42336.25</v>
      </c>
      <c r="V2" s="7">
        <f>O2</f>
        <v>42353.25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4">
        <f t="shared" ref="I3:I66" si="1">IF(H3 = 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 + DATE(1970,1,1)</f>
        <v>41870.208333333336</v>
      </c>
      <c r="O3" s="7">
        <f t="shared" ref="O3:O66" si="3">(((M3/60)/60)/24) + 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  <c r="U3" s="7">
        <f t="shared" ref="U3:U66" si="4">N3</f>
        <v>41870.208333333336</v>
      </c>
      <c r="V3" s="7">
        <f t="shared" ref="V3:V66" si="5">O3</f>
        <v>41872.208333333336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  <c r="U4" s="7">
        <f t="shared" si="4"/>
        <v>41595.25</v>
      </c>
      <c r="V4" s="7">
        <f t="shared" si="5"/>
        <v>41597.25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  <c r="U5" s="7">
        <f t="shared" si="4"/>
        <v>43688.208333333328</v>
      </c>
      <c r="V5" s="7">
        <f t="shared" si="5"/>
        <v>43728.208333333328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  <c r="U6" s="7">
        <f t="shared" si="4"/>
        <v>43485.25</v>
      </c>
      <c r="V6" s="7">
        <f t="shared" si="5"/>
        <v>43489.25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  <c r="U7" s="7">
        <f t="shared" si="4"/>
        <v>41149.208333333336</v>
      </c>
      <c r="V7" s="7">
        <f t="shared" si="5"/>
        <v>41160.208333333336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  <c r="U8" s="7">
        <f t="shared" si="4"/>
        <v>42991.208333333328</v>
      </c>
      <c r="V8" s="7">
        <f t="shared" si="5"/>
        <v>42992.208333333328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  <c r="U9" s="7">
        <f t="shared" si="4"/>
        <v>42229.208333333328</v>
      </c>
      <c r="V9" s="7">
        <f t="shared" si="5"/>
        <v>42231.208333333328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  <c r="U10" s="7">
        <f t="shared" si="4"/>
        <v>40399.208333333336</v>
      </c>
      <c r="V10" s="7">
        <f t="shared" si="5"/>
        <v>40401.208333333336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  <c r="U11" s="7">
        <f t="shared" si="4"/>
        <v>41536.208333333336</v>
      </c>
      <c r="V11" s="7">
        <f t="shared" si="5"/>
        <v>41585.25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  <c r="U12" s="7">
        <f t="shared" si="4"/>
        <v>40404.208333333336</v>
      </c>
      <c r="V12" s="7">
        <f t="shared" si="5"/>
        <v>40452.208333333336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  <c r="U13" s="7">
        <f t="shared" si="4"/>
        <v>40442.208333333336</v>
      </c>
      <c r="V13" s="7">
        <f t="shared" si="5"/>
        <v>40448.208333333336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  <c r="U14" s="7">
        <f t="shared" si="4"/>
        <v>43760.208333333328</v>
      </c>
      <c r="V14" s="7">
        <f t="shared" si="5"/>
        <v>43768.208333333328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  <c r="U15" s="7">
        <f t="shared" si="4"/>
        <v>42532.208333333328</v>
      </c>
      <c r="V15" s="7">
        <f t="shared" si="5"/>
        <v>42544.208333333328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  <c r="U16" s="7">
        <f t="shared" si="4"/>
        <v>40974.25</v>
      </c>
      <c r="V16" s="7">
        <f t="shared" si="5"/>
        <v>41001.208333333336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  <c r="U17" s="7">
        <f t="shared" si="4"/>
        <v>43809.25</v>
      </c>
      <c r="V17" s="7">
        <f t="shared" si="5"/>
        <v>43813.25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  <c r="U18" s="7">
        <f t="shared" si="4"/>
        <v>41661.25</v>
      </c>
      <c r="V18" s="7">
        <f t="shared" si="5"/>
        <v>41683.25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  <c r="U19" s="7">
        <f t="shared" si="4"/>
        <v>40555.25</v>
      </c>
      <c r="V19" s="7">
        <f t="shared" si="5"/>
        <v>40556.25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  <c r="U20" s="7">
        <f t="shared" si="4"/>
        <v>43351.208333333328</v>
      </c>
      <c r="V20" s="7">
        <f t="shared" si="5"/>
        <v>43359.208333333328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  <c r="U21" s="7">
        <f t="shared" si="4"/>
        <v>43528.25</v>
      </c>
      <c r="V21" s="7">
        <f t="shared" si="5"/>
        <v>43549.208333333328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  <c r="U22" s="7">
        <f t="shared" si="4"/>
        <v>41848.208333333336</v>
      </c>
      <c r="V22" s="7">
        <f t="shared" si="5"/>
        <v>41848.208333333336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  <c r="U23" s="7">
        <f t="shared" si="4"/>
        <v>40770.208333333336</v>
      </c>
      <c r="V23" s="7">
        <f t="shared" si="5"/>
        <v>40804.208333333336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  <c r="U24" s="7">
        <f t="shared" si="4"/>
        <v>43193.208333333328</v>
      </c>
      <c r="V24" s="7">
        <f t="shared" si="5"/>
        <v>43208.208333333328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  <c r="U25" s="7">
        <f t="shared" si="4"/>
        <v>43510.25</v>
      </c>
      <c r="V25" s="7">
        <f t="shared" si="5"/>
        <v>43563.208333333328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  <c r="U26" s="7">
        <f t="shared" si="4"/>
        <v>41811.208333333336</v>
      </c>
      <c r="V26" s="7">
        <f t="shared" si="5"/>
        <v>41813.208333333336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  <c r="U27" s="7">
        <f t="shared" si="4"/>
        <v>40681.208333333336</v>
      </c>
      <c r="V27" s="7">
        <f t="shared" si="5"/>
        <v>40701.208333333336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  <c r="U28" s="7">
        <f t="shared" si="4"/>
        <v>43312.208333333328</v>
      </c>
      <c r="V28" s="7">
        <f t="shared" si="5"/>
        <v>43339.208333333328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  <c r="U29" s="7">
        <f t="shared" si="4"/>
        <v>42280.208333333328</v>
      </c>
      <c r="V29" s="7">
        <f t="shared" si="5"/>
        <v>42288.208333333328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  <c r="U30" s="7">
        <f t="shared" si="4"/>
        <v>40218.25</v>
      </c>
      <c r="V30" s="7">
        <f t="shared" si="5"/>
        <v>40241.25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  <c r="U31" s="7">
        <f t="shared" si="4"/>
        <v>43301.208333333328</v>
      </c>
      <c r="V31" s="7">
        <f t="shared" si="5"/>
        <v>43341.208333333328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  <c r="U32" s="7">
        <f t="shared" si="4"/>
        <v>43609.208333333328</v>
      </c>
      <c r="V32" s="7">
        <f t="shared" si="5"/>
        <v>43614.208333333328</v>
      </c>
    </row>
    <row r="33" spans="1:22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  <c r="U33" s="7">
        <f t="shared" si="4"/>
        <v>42374.25</v>
      </c>
      <c r="V33" s="7">
        <f t="shared" si="5"/>
        <v>42402.25</v>
      </c>
    </row>
    <row r="34" spans="1:22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  <c r="U34" s="7">
        <f t="shared" si="4"/>
        <v>43110.25</v>
      </c>
      <c r="V34" s="7">
        <f t="shared" si="5"/>
        <v>43137.25</v>
      </c>
    </row>
    <row r="35" spans="1:22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  <c r="U35" s="7">
        <f t="shared" si="4"/>
        <v>41917.208333333336</v>
      </c>
      <c r="V35" s="7">
        <f t="shared" si="5"/>
        <v>41954.25</v>
      </c>
    </row>
    <row r="36" spans="1:22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  <c r="U36" s="7">
        <f t="shared" si="4"/>
        <v>42817.208333333328</v>
      </c>
      <c r="V36" s="7">
        <f t="shared" si="5"/>
        <v>42822.208333333328</v>
      </c>
    </row>
    <row r="37" spans="1:22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  <c r="U37" s="7">
        <f t="shared" si="4"/>
        <v>43484.25</v>
      </c>
      <c r="V37" s="7">
        <f t="shared" si="5"/>
        <v>43526.25</v>
      </c>
    </row>
    <row r="38" spans="1:22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  <c r="U38" s="7">
        <f t="shared" si="4"/>
        <v>40600.25</v>
      </c>
      <c r="V38" s="7">
        <f t="shared" si="5"/>
        <v>40625.208333333336</v>
      </c>
    </row>
    <row r="39" spans="1:22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  <c r="U39" s="7">
        <f t="shared" si="4"/>
        <v>43744.208333333328</v>
      </c>
      <c r="V39" s="7">
        <f t="shared" si="5"/>
        <v>43777.25</v>
      </c>
    </row>
    <row r="40" spans="1:22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  <c r="U40" s="7">
        <f t="shared" si="4"/>
        <v>40469.208333333336</v>
      </c>
      <c r="V40" s="7">
        <f t="shared" si="5"/>
        <v>40474.208333333336</v>
      </c>
    </row>
    <row r="41" spans="1:22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  <c r="U41" s="7">
        <f t="shared" si="4"/>
        <v>41330.25</v>
      </c>
      <c r="V41" s="7">
        <f t="shared" si="5"/>
        <v>41344.208333333336</v>
      </c>
    </row>
    <row r="42" spans="1:22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  <c r="U42" s="7">
        <f t="shared" si="4"/>
        <v>40334.208333333336</v>
      </c>
      <c r="V42" s="7">
        <f t="shared" si="5"/>
        <v>40353.208333333336</v>
      </c>
    </row>
    <row r="43" spans="1:22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  <c r="U43" s="7">
        <f t="shared" si="4"/>
        <v>41156.208333333336</v>
      </c>
      <c r="V43" s="7">
        <f t="shared" si="5"/>
        <v>41182.208333333336</v>
      </c>
    </row>
    <row r="44" spans="1:22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  <c r="U44" s="7">
        <f t="shared" si="4"/>
        <v>40728.208333333336</v>
      </c>
      <c r="V44" s="7">
        <f t="shared" si="5"/>
        <v>40737.208333333336</v>
      </c>
    </row>
    <row r="45" spans="1:22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  <c r="U45" s="7">
        <f t="shared" si="4"/>
        <v>41844.208333333336</v>
      </c>
      <c r="V45" s="7">
        <f t="shared" si="5"/>
        <v>41860.208333333336</v>
      </c>
    </row>
    <row r="46" spans="1:22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  <c r="U46" s="7">
        <f t="shared" si="4"/>
        <v>43541.208333333328</v>
      </c>
      <c r="V46" s="7">
        <f t="shared" si="5"/>
        <v>43542.208333333328</v>
      </c>
    </row>
    <row r="47" spans="1:22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  <c r="U47" s="7">
        <f t="shared" si="4"/>
        <v>42676.208333333328</v>
      </c>
      <c r="V47" s="7">
        <f t="shared" si="5"/>
        <v>42691.25</v>
      </c>
    </row>
    <row r="48" spans="1:22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  <c r="U48" s="7">
        <f t="shared" si="4"/>
        <v>40367.208333333336</v>
      </c>
      <c r="V48" s="7">
        <f t="shared" si="5"/>
        <v>40390.208333333336</v>
      </c>
    </row>
    <row r="49" spans="1:22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  <c r="U49" s="7">
        <f t="shared" si="4"/>
        <v>41727.208333333336</v>
      </c>
      <c r="V49" s="7">
        <f t="shared" si="5"/>
        <v>41757.208333333336</v>
      </c>
    </row>
    <row r="50" spans="1:22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  <c r="U50" s="7">
        <f t="shared" si="4"/>
        <v>42180.208333333328</v>
      </c>
      <c r="V50" s="7">
        <f t="shared" si="5"/>
        <v>42192.208333333328</v>
      </c>
    </row>
    <row r="51" spans="1:22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  <c r="U51" s="7">
        <f t="shared" si="4"/>
        <v>43758.208333333328</v>
      </c>
      <c r="V51" s="7">
        <f t="shared" si="5"/>
        <v>43803.25</v>
      </c>
    </row>
    <row r="52" spans="1:22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  <c r="U52" s="7">
        <f t="shared" si="4"/>
        <v>41487.208333333336</v>
      </c>
      <c r="V52" s="7">
        <f t="shared" si="5"/>
        <v>41515.208333333336</v>
      </c>
    </row>
    <row r="53" spans="1:22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  <c r="U53" s="7">
        <f t="shared" si="4"/>
        <v>40995.208333333336</v>
      </c>
      <c r="V53" s="7">
        <f t="shared" si="5"/>
        <v>41011.208333333336</v>
      </c>
    </row>
    <row r="54" spans="1:22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  <c r="U54" s="7">
        <f t="shared" si="4"/>
        <v>40436.208333333336</v>
      </c>
      <c r="V54" s="7">
        <f t="shared" si="5"/>
        <v>40440.208333333336</v>
      </c>
    </row>
    <row r="55" spans="1:22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  <c r="U55" s="7">
        <f t="shared" si="4"/>
        <v>41779.208333333336</v>
      </c>
      <c r="V55" s="7">
        <f t="shared" si="5"/>
        <v>41818.208333333336</v>
      </c>
    </row>
    <row r="56" spans="1:22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  <c r="U56" s="7">
        <f t="shared" si="4"/>
        <v>43170.25</v>
      </c>
      <c r="V56" s="7">
        <f t="shared" si="5"/>
        <v>43176.208333333328</v>
      </c>
    </row>
    <row r="57" spans="1:22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  <c r="U57" s="7">
        <f t="shared" si="4"/>
        <v>43311.208333333328</v>
      </c>
      <c r="V57" s="7">
        <f t="shared" si="5"/>
        <v>43316.208333333328</v>
      </c>
    </row>
    <row r="58" spans="1:22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  <c r="U58" s="7">
        <f t="shared" si="4"/>
        <v>42014.25</v>
      </c>
      <c r="V58" s="7">
        <f t="shared" si="5"/>
        <v>42021.25</v>
      </c>
    </row>
    <row r="59" spans="1:22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  <c r="U59" s="7">
        <f t="shared" si="4"/>
        <v>42979.208333333328</v>
      </c>
      <c r="V59" s="7">
        <f t="shared" si="5"/>
        <v>42991.208333333328</v>
      </c>
    </row>
    <row r="60" spans="1:22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  <c r="U60" s="7">
        <f t="shared" si="4"/>
        <v>42268.208333333328</v>
      </c>
      <c r="V60" s="7">
        <f t="shared" si="5"/>
        <v>42281.208333333328</v>
      </c>
    </row>
    <row r="61" spans="1:22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  <c r="U61" s="7">
        <f t="shared" si="4"/>
        <v>42898.208333333328</v>
      </c>
      <c r="V61" s="7">
        <f t="shared" si="5"/>
        <v>42913.208333333328</v>
      </c>
    </row>
    <row r="62" spans="1:22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  <c r="U62" s="7">
        <f t="shared" si="4"/>
        <v>41107.208333333336</v>
      </c>
      <c r="V62" s="7">
        <f t="shared" si="5"/>
        <v>41110.208333333336</v>
      </c>
    </row>
    <row r="63" spans="1:22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  <c r="U63" s="7">
        <f t="shared" si="4"/>
        <v>40595.25</v>
      </c>
      <c r="V63" s="7">
        <f t="shared" si="5"/>
        <v>40635.208333333336</v>
      </c>
    </row>
    <row r="64" spans="1:22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  <c r="U64" s="7">
        <f t="shared" si="4"/>
        <v>42160.208333333328</v>
      </c>
      <c r="V64" s="7">
        <f t="shared" si="5"/>
        <v>42161.208333333328</v>
      </c>
    </row>
    <row r="65" spans="1:22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  <c r="U65" s="7">
        <f t="shared" si="4"/>
        <v>42853.208333333328</v>
      </c>
      <c r="V65" s="7">
        <f t="shared" si="5"/>
        <v>42859.208333333328</v>
      </c>
    </row>
    <row r="66" spans="1:22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E66/D66 *100</f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  <c r="U66" s="7">
        <f t="shared" si="4"/>
        <v>43283.208333333328</v>
      </c>
      <c r="V66" s="7">
        <f t="shared" si="5"/>
        <v>43298.208333333328</v>
      </c>
    </row>
    <row r="67" spans="1:22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236.14754098360655</v>
      </c>
      <c r="G67" t="s">
        <v>20</v>
      </c>
      <c r="H67">
        <v>236</v>
      </c>
      <c r="I67" s="4">
        <f t="shared" ref="I67:I130" si="7">IF(H67 = 0, 0, 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8">(((L67/60)/60)/24) + DATE(1970,1,1)</f>
        <v>40570.25</v>
      </c>
      <c r="O67" s="7">
        <f t="shared" ref="O67:O130" si="9">(((M67/60)/60)/24) + 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  <c r="U67" s="7">
        <f t="shared" ref="U67:U130" si="10">N67</f>
        <v>40570.25</v>
      </c>
      <c r="V67" s="7">
        <f t="shared" ref="V67:V130" si="11">O67</f>
        <v>40577.25</v>
      </c>
    </row>
    <row r="68" spans="1:22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8"/>
        <v>42102.208333333328</v>
      </c>
      <c r="O68" s="7">
        <f t="shared" si="9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  <c r="U68" s="7">
        <f t="shared" si="10"/>
        <v>42102.208333333328</v>
      </c>
      <c r="V68" s="7">
        <f t="shared" si="11"/>
        <v>42107.208333333328</v>
      </c>
    </row>
    <row r="69" spans="1:22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8"/>
        <v>40203.25</v>
      </c>
      <c r="O69" s="7">
        <f t="shared" si="9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  <c r="U69" s="7">
        <f t="shared" si="10"/>
        <v>40203.25</v>
      </c>
      <c r="V69" s="7">
        <f t="shared" si="11"/>
        <v>40208.25</v>
      </c>
    </row>
    <row r="70" spans="1:22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8"/>
        <v>42943.208333333328</v>
      </c>
      <c r="O70" s="7">
        <f t="shared" si="9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  <c r="U70" s="7">
        <f t="shared" si="10"/>
        <v>42943.208333333328</v>
      </c>
      <c r="V70" s="7">
        <f t="shared" si="11"/>
        <v>42990.208333333328</v>
      </c>
    </row>
    <row r="71" spans="1:22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8"/>
        <v>40531.25</v>
      </c>
      <c r="O71" s="7">
        <f t="shared" si="9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  <c r="U71" s="7">
        <f t="shared" si="10"/>
        <v>40531.25</v>
      </c>
      <c r="V71" s="7">
        <f t="shared" si="11"/>
        <v>40565.25</v>
      </c>
    </row>
    <row r="72" spans="1:22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8"/>
        <v>40484.208333333336</v>
      </c>
      <c r="O72" s="7">
        <f t="shared" si="9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  <c r="U72" s="7">
        <f t="shared" si="10"/>
        <v>40484.208333333336</v>
      </c>
      <c r="V72" s="7">
        <f t="shared" si="11"/>
        <v>40533.25</v>
      </c>
    </row>
    <row r="73" spans="1:22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8"/>
        <v>43799.25</v>
      </c>
      <c r="O73" s="7">
        <f t="shared" si="9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  <c r="U73" s="7">
        <f t="shared" si="10"/>
        <v>43799.25</v>
      </c>
      <c r="V73" s="7">
        <f t="shared" si="11"/>
        <v>43803.25</v>
      </c>
    </row>
    <row r="74" spans="1:22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8"/>
        <v>42186.208333333328</v>
      </c>
      <c r="O74" s="7">
        <f t="shared" si="9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  <c r="U74" s="7">
        <f t="shared" si="10"/>
        <v>42186.208333333328</v>
      </c>
      <c r="V74" s="7">
        <f t="shared" si="11"/>
        <v>42222.208333333328</v>
      </c>
    </row>
    <row r="75" spans="1:22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8"/>
        <v>42701.25</v>
      </c>
      <c r="O75" s="7">
        <f t="shared" si="9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  <c r="U75" s="7">
        <f t="shared" si="10"/>
        <v>42701.25</v>
      </c>
      <c r="V75" s="7">
        <f t="shared" si="11"/>
        <v>42704.25</v>
      </c>
    </row>
    <row r="76" spans="1:22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8"/>
        <v>42456.208333333328</v>
      </c>
      <c r="O76" s="7">
        <f t="shared" si="9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  <c r="U76" s="7">
        <f t="shared" si="10"/>
        <v>42456.208333333328</v>
      </c>
      <c r="V76" s="7">
        <f t="shared" si="11"/>
        <v>42457.208333333328</v>
      </c>
    </row>
    <row r="77" spans="1:22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8"/>
        <v>43296.208333333328</v>
      </c>
      <c r="O77" s="7">
        <f t="shared" si="9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  <c r="U77" s="7">
        <f t="shared" si="10"/>
        <v>43296.208333333328</v>
      </c>
      <c r="V77" s="7">
        <f t="shared" si="11"/>
        <v>43304.208333333328</v>
      </c>
    </row>
    <row r="78" spans="1:22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8"/>
        <v>42027.25</v>
      </c>
      <c r="O78" s="7">
        <f t="shared" si="9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  <c r="U78" s="7">
        <f t="shared" si="10"/>
        <v>42027.25</v>
      </c>
      <c r="V78" s="7">
        <f t="shared" si="11"/>
        <v>42076.208333333328</v>
      </c>
    </row>
    <row r="79" spans="1:22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8"/>
        <v>40448.208333333336</v>
      </c>
      <c r="O79" s="7">
        <f t="shared" si="9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  <c r="U79" s="7">
        <f t="shared" si="10"/>
        <v>40448.208333333336</v>
      </c>
      <c r="V79" s="7">
        <f t="shared" si="11"/>
        <v>40462.208333333336</v>
      </c>
    </row>
    <row r="80" spans="1:22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8"/>
        <v>43206.208333333328</v>
      </c>
      <c r="O80" s="7">
        <f t="shared" si="9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  <c r="U80" s="7">
        <f t="shared" si="10"/>
        <v>43206.208333333328</v>
      </c>
      <c r="V80" s="7">
        <f t="shared" si="11"/>
        <v>43207.208333333328</v>
      </c>
    </row>
    <row r="81" spans="1:22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8"/>
        <v>43267.208333333328</v>
      </c>
      <c r="O81" s="7">
        <f t="shared" si="9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  <c r="U81" s="7">
        <f t="shared" si="10"/>
        <v>43267.208333333328</v>
      </c>
      <c r="V81" s="7">
        <f t="shared" si="11"/>
        <v>43272.208333333328</v>
      </c>
    </row>
    <row r="82" spans="1:22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8"/>
        <v>42976.208333333328</v>
      </c>
      <c r="O82" s="7">
        <f t="shared" si="9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  <c r="U82" s="7">
        <f t="shared" si="10"/>
        <v>42976.208333333328</v>
      </c>
      <c r="V82" s="7">
        <f t="shared" si="11"/>
        <v>43006.208333333328</v>
      </c>
    </row>
    <row r="83" spans="1:22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8"/>
        <v>43062.25</v>
      </c>
      <c r="O83" s="7">
        <f t="shared" si="9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  <c r="U83" s="7">
        <f t="shared" si="10"/>
        <v>43062.25</v>
      </c>
      <c r="V83" s="7">
        <f t="shared" si="11"/>
        <v>43087.25</v>
      </c>
    </row>
    <row r="84" spans="1:22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8"/>
        <v>43482.25</v>
      </c>
      <c r="O84" s="7">
        <f t="shared" si="9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  <c r="U84" s="7">
        <f t="shared" si="10"/>
        <v>43482.25</v>
      </c>
      <c r="V84" s="7">
        <f t="shared" si="11"/>
        <v>43489.25</v>
      </c>
    </row>
    <row r="85" spans="1:22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8"/>
        <v>42579.208333333328</v>
      </c>
      <c r="O85" s="7">
        <f t="shared" si="9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  <c r="U85" s="7">
        <f t="shared" si="10"/>
        <v>42579.208333333328</v>
      </c>
      <c r="V85" s="7">
        <f t="shared" si="11"/>
        <v>42601.208333333328</v>
      </c>
    </row>
    <row r="86" spans="1:22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8"/>
        <v>41118.208333333336</v>
      </c>
      <c r="O86" s="7">
        <f t="shared" si="9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  <c r="U86" s="7">
        <f t="shared" si="10"/>
        <v>41118.208333333336</v>
      </c>
      <c r="V86" s="7">
        <f t="shared" si="11"/>
        <v>41128.208333333336</v>
      </c>
    </row>
    <row r="87" spans="1:22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8"/>
        <v>40797.208333333336</v>
      </c>
      <c r="O87" s="7">
        <f t="shared" si="9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  <c r="U87" s="7">
        <f t="shared" si="10"/>
        <v>40797.208333333336</v>
      </c>
      <c r="V87" s="7">
        <f t="shared" si="11"/>
        <v>40805.208333333336</v>
      </c>
    </row>
    <row r="88" spans="1:22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8"/>
        <v>42128.208333333328</v>
      </c>
      <c r="O88" s="7">
        <f t="shared" si="9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  <c r="U88" s="7">
        <f t="shared" si="10"/>
        <v>42128.208333333328</v>
      </c>
      <c r="V88" s="7">
        <f t="shared" si="11"/>
        <v>42141.208333333328</v>
      </c>
    </row>
    <row r="89" spans="1:22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8"/>
        <v>40610.25</v>
      </c>
      <c r="O89" s="7">
        <f t="shared" si="9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  <c r="U89" s="7">
        <f t="shared" si="10"/>
        <v>40610.25</v>
      </c>
      <c r="V89" s="7">
        <f t="shared" si="11"/>
        <v>40621.208333333336</v>
      </c>
    </row>
    <row r="90" spans="1:22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8"/>
        <v>42110.208333333328</v>
      </c>
      <c r="O90" s="7">
        <f t="shared" si="9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  <c r="U90" s="7">
        <f t="shared" si="10"/>
        <v>42110.208333333328</v>
      </c>
      <c r="V90" s="7">
        <f t="shared" si="11"/>
        <v>42132.208333333328</v>
      </c>
    </row>
    <row r="91" spans="1:22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8"/>
        <v>40283.208333333336</v>
      </c>
      <c r="O91" s="7">
        <f t="shared" si="9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  <c r="U91" s="7">
        <f t="shared" si="10"/>
        <v>40283.208333333336</v>
      </c>
      <c r="V91" s="7">
        <f t="shared" si="11"/>
        <v>40285.208333333336</v>
      </c>
    </row>
    <row r="92" spans="1:22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8"/>
        <v>42425.25</v>
      </c>
      <c r="O92" s="7">
        <f t="shared" si="9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  <c r="U92" s="7">
        <f t="shared" si="10"/>
        <v>42425.25</v>
      </c>
      <c r="V92" s="7">
        <f t="shared" si="11"/>
        <v>42425.25</v>
      </c>
    </row>
    <row r="93" spans="1:22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8"/>
        <v>42588.208333333328</v>
      </c>
      <c r="O93" s="7">
        <f t="shared" si="9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  <c r="U93" s="7">
        <f t="shared" si="10"/>
        <v>42588.208333333328</v>
      </c>
      <c r="V93" s="7">
        <f t="shared" si="11"/>
        <v>42616.208333333328</v>
      </c>
    </row>
    <row r="94" spans="1:22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8"/>
        <v>40352.208333333336</v>
      </c>
      <c r="O94" s="7">
        <f t="shared" si="9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  <c r="U94" s="7">
        <f t="shared" si="10"/>
        <v>40352.208333333336</v>
      </c>
      <c r="V94" s="7">
        <f t="shared" si="11"/>
        <v>40353.208333333336</v>
      </c>
    </row>
    <row r="95" spans="1:22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8"/>
        <v>41202.208333333336</v>
      </c>
      <c r="O95" s="7">
        <f t="shared" si="9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  <c r="U95" s="7">
        <f t="shared" si="10"/>
        <v>41202.208333333336</v>
      </c>
      <c r="V95" s="7">
        <f t="shared" si="11"/>
        <v>41206.208333333336</v>
      </c>
    </row>
    <row r="96" spans="1:22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8"/>
        <v>43562.208333333328</v>
      </c>
      <c r="O96" s="7">
        <f t="shared" si="9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  <c r="U96" s="7">
        <f t="shared" si="10"/>
        <v>43562.208333333328</v>
      </c>
      <c r="V96" s="7">
        <f t="shared" si="11"/>
        <v>43573.208333333328</v>
      </c>
    </row>
    <row r="97" spans="1:22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8"/>
        <v>43752.208333333328</v>
      </c>
      <c r="O97" s="7">
        <f t="shared" si="9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  <c r="U97" s="7">
        <f t="shared" si="10"/>
        <v>43752.208333333328</v>
      </c>
      <c r="V97" s="7">
        <f t="shared" si="11"/>
        <v>43759.208333333328</v>
      </c>
    </row>
    <row r="98" spans="1:22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8"/>
        <v>40612.25</v>
      </c>
      <c r="O98" s="7">
        <f t="shared" si="9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  <c r="U98" s="7">
        <f t="shared" si="10"/>
        <v>40612.25</v>
      </c>
      <c r="V98" s="7">
        <f t="shared" si="11"/>
        <v>40625.208333333336</v>
      </c>
    </row>
    <row r="99" spans="1:22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8"/>
        <v>42180.208333333328</v>
      </c>
      <c r="O99" s="7">
        <f t="shared" si="9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  <c r="U99" s="7">
        <f t="shared" si="10"/>
        <v>42180.208333333328</v>
      </c>
      <c r="V99" s="7">
        <f t="shared" si="11"/>
        <v>42234.208333333328</v>
      </c>
    </row>
    <row r="100" spans="1:22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8"/>
        <v>42212.208333333328</v>
      </c>
      <c r="O100" s="7">
        <f t="shared" si="9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  <c r="U100" s="7">
        <f t="shared" si="10"/>
        <v>42212.208333333328</v>
      </c>
      <c r="V100" s="7">
        <f t="shared" si="11"/>
        <v>42216.208333333328</v>
      </c>
    </row>
    <row r="101" spans="1:22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8"/>
        <v>41968.25</v>
      </c>
      <c r="O101" s="7">
        <f t="shared" si="9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  <c r="U101" s="7">
        <f t="shared" si="10"/>
        <v>41968.25</v>
      </c>
      <c r="V101" s="7">
        <f t="shared" si="11"/>
        <v>41997.25</v>
      </c>
    </row>
    <row r="102" spans="1:22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8"/>
        <v>40835.208333333336</v>
      </c>
      <c r="O102" s="7">
        <f t="shared" si="9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  <c r="U102" s="7">
        <f t="shared" si="10"/>
        <v>40835.208333333336</v>
      </c>
      <c r="V102" s="7">
        <f t="shared" si="11"/>
        <v>40853.208333333336</v>
      </c>
    </row>
    <row r="103" spans="1:22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8"/>
        <v>42056.25</v>
      </c>
      <c r="O103" s="7">
        <f t="shared" si="9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  <c r="U103" s="7">
        <f t="shared" si="10"/>
        <v>42056.25</v>
      </c>
      <c r="V103" s="7">
        <f t="shared" si="11"/>
        <v>42063.25</v>
      </c>
    </row>
    <row r="104" spans="1:22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8"/>
        <v>43234.208333333328</v>
      </c>
      <c r="O104" s="7">
        <f t="shared" si="9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  <c r="U104" s="7">
        <f t="shared" si="10"/>
        <v>43234.208333333328</v>
      </c>
      <c r="V104" s="7">
        <f t="shared" si="11"/>
        <v>43241.208333333328</v>
      </c>
    </row>
    <row r="105" spans="1:22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8"/>
        <v>40475.208333333336</v>
      </c>
      <c r="O105" s="7">
        <f t="shared" si="9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  <c r="U105" s="7">
        <f t="shared" si="10"/>
        <v>40475.208333333336</v>
      </c>
      <c r="V105" s="7">
        <f t="shared" si="11"/>
        <v>40484.208333333336</v>
      </c>
    </row>
    <row r="106" spans="1:22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8"/>
        <v>42878.208333333328</v>
      </c>
      <c r="O106" s="7">
        <f t="shared" si="9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  <c r="U106" s="7">
        <f t="shared" si="10"/>
        <v>42878.208333333328</v>
      </c>
      <c r="V106" s="7">
        <f t="shared" si="11"/>
        <v>42879.208333333328</v>
      </c>
    </row>
    <row r="107" spans="1:22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8"/>
        <v>41366.208333333336</v>
      </c>
      <c r="O107" s="7">
        <f t="shared" si="9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  <c r="U107" s="7">
        <f t="shared" si="10"/>
        <v>41366.208333333336</v>
      </c>
      <c r="V107" s="7">
        <f t="shared" si="11"/>
        <v>41384.208333333336</v>
      </c>
    </row>
    <row r="108" spans="1:22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8"/>
        <v>43716.208333333328</v>
      </c>
      <c r="O108" s="7">
        <f t="shared" si="9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  <c r="U108" s="7">
        <f t="shared" si="10"/>
        <v>43716.208333333328</v>
      </c>
      <c r="V108" s="7">
        <f t="shared" si="11"/>
        <v>43721.208333333328</v>
      </c>
    </row>
    <row r="109" spans="1:22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8"/>
        <v>43213.208333333328</v>
      </c>
      <c r="O109" s="7">
        <f t="shared" si="9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  <c r="U109" s="7">
        <f t="shared" si="10"/>
        <v>43213.208333333328</v>
      </c>
      <c r="V109" s="7">
        <f t="shared" si="11"/>
        <v>43230.208333333328</v>
      </c>
    </row>
    <row r="110" spans="1:22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8"/>
        <v>41005.208333333336</v>
      </c>
      <c r="O110" s="7">
        <f t="shared" si="9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  <c r="U110" s="7">
        <f t="shared" si="10"/>
        <v>41005.208333333336</v>
      </c>
      <c r="V110" s="7">
        <f t="shared" si="11"/>
        <v>41042.208333333336</v>
      </c>
    </row>
    <row r="111" spans="1:22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8"/>
        <v>41651.25</v>
      </c>
      <c r="O111" s="7">
        <f t="shared" si="9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  <c r="U111" s="7">
        <f t="shared" si="10"/>
        <v>41651.25</v>
      </c>
      <c r="V111" s="7">
        <f t="shared" si="11"/>
        <v>41653.25</v>
      </c>
    </row>
    <row r="112" spans="1:22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8"/>
        <v>43354.208333333328</v>
      </c>
      <c r="O112" s="7">
        <f t="shared" si="9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  <c r="U112" s="7">
        <f t="shared" si="10"/>
        <v>43354.208333333328</v>
      </c>
      <c r="V112" s="7">
        <f t="shared" si="11"/>
        <v>43373.208333333328</v>
      </c>
    </row>
    <row r="113" spans="1:22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8"/>
        <v>41174.208333333336</v>
      </c>
      <c r="O113" s="7">
        <f t="shared" si="9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  <c r="U113" s="7">
        <f t="shared" si="10"/>
        <v>41174.208333333336</v>
      </c>
      <c r="V113" s="7">
        <f t="shared" si="11"/>
        <v>41180.208333333336</v>
      </c>
    </row>
    <row r="114" spans="1:22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8"/>
        <v>41875.208333333336</v>
      </c>
      <c r="O114" s="7">
        <f t="shared" si="9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  <c r="U114" s="7">
        <f t="shared" si="10"/>
        <v>41875.208333333336</v>
      </c>
      <c r="V114" s="7">
        <f t="shared" si="11"/>
        <v>41890.208333333336</v>
      </c>
    </row>
    <row r="115" spans="1:22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8"/>
        <v>42990.208333333328</v>
      </c>
      <c r="O115" s="7">
        <f t="shared" si="9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  <c r="U115" s="7">
        <f t="shared" si="10"/>
        <v>42990.208333333328</v>
      </c>
      <c r="V115" s="7">
        <f t="shared" si="11"/>
        <v>42997.208333333328</v>
      </c>
    </row>
    <row r="116" spans="1:22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8"/>
        <v>43564.208333333328</v>
      </c>
      <c r="O116" s="7">
        <f t="shared" si="9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  <c r="U116" s="7">
        <f t="shared" si="10"/>
        <v>43564.208333333328</v>
      </c>
      <c r="V116" s="7">
        <f t="shared" si="11"/>
        <v>43565.208333333328</v>
      </c>
    </row>
    <row r="117" spans="1:22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8"/>
        <v>43056.25</v>
      </c>
      <c r="O117" s="7">
        <f t="shared" si="9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  <c r="U117" s="7">
        <f t="shared" si="10"/>
        <v>43056.25</v>
      </c>
      <c r="V117" s="7">
        <f t="shared" si="11"/>
        <v>43091.25</v>
      </c>
    </row>
    <row r="118" spans="1:22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8"/>
        <v>42265.208333333328</v>
      </c>
      <c r="O118" s="7">
        <f t="shared" si="9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  <c r="U118" s="7">
        <f t="shared" si="10"/>
        <v>42265.208333333328</v>
      </c>
      <c r="V118" s="7">
        <f t="shared" si="11"/>
        <v>42266.208333333328</v>
      </c>
    </row>
    <row r="119" spans="1:22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8"/>
        <v>40808.208333333336</v>
      </c>
      <c r="O119" s="7">
        <f t="shared" si="9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  <c r="U119" s="7">
        <f t="shared" si="10"/>
        <v>40808.208333333336</v>
      </c>
      <c r="V119" s="7">
        <f t="shared" si="11"/>
        <v>40814.208333333336</v>
      </c>
    </row>
    <row r="120" spans="1:22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8"/>
        <v>41665.25</v>
      </c>
      <c r="O120" s="7">
        <f t="shared" si="9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  <c r="U120" s="7">
        <f t="shared" si="10"/>
        <v>41665.25</v>
      </c>
      <c r="V120" s="7">
        <f t="shared" si="11"/>
        <v>41671.25</v>
      </c>
    </row>
    <row r="121" spans="1:22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8"/>
        <v>41806.208333333336</v>
      </c>
      <c r="O121" s="7">
        <f t="shared" si="9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  <c r="U121" s="7">
        <f t="shared" si="10"/>
        <v>41806.208333333336</v>
      </c>
      <c r="V121" s="7">
        <f t="shared" si="11"/>
        <v>41823.208333333336</v>
      </c>
    </row>
    <row r="122" spans="1:22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8"/>
        <v>42111.208333333328</v>
      </c>
      <c r="O122" s="7">
        <f t="shared" si="9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  <c r="U122" s="7">
        <f t="shared" si="10"/>
        <v>42111.208333333328</v>
      </c>
      <c r="V122" s="7">
        <f t="shared" si="11"/>
        <v>42115.208333333328</v>
      </c>
    </row>
    <row r="123" spans="1:22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8"/>
        <v>41917.208333333336</v>
      </c>
      <c r="O123" s="7">
        <f t="shared" si="9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  <c r="U123" s="7">
        <f t="shared" si="10"/>
        <v>41917.208333333336</v>
      </c>
      <c r="V123" s="7">
        <f t="shared" si="11"/>
        <v>41930.208333333336</v>
      </c>
    </row>
    <row r="124" spans="1:22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8"/>
        <v>41970.25</v>
      </c>
      <c r="O124" s="7">
        <f t="shared" si="9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  <c r="U124" s="7">
        <f t="shared" si="10"/>
        <v>41970.25</v>
      </c>
      <c r="V124" s="7">
        <f t="shared" si="11"/>
        <v>41997.25</v>
      </c>
    </row>
    <row r="125" spans="1:22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8"/>
        <v>42332.25</v>
      </c>
      <c r="O125" s="7">
        <f t="shared" si="9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  <c r="U125" s="7">
        <f t="shared" si="10"/>
        <v>42332.25</v>
      </c>
      <c r="V125" s="7">
        <f t="shared" si="11"/>
        <v>42335.25</v>
      </c>
    </row>
    <row r="126" spans="1:22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8"/>
        <v>43598.208333333328</v>
      </c>
      <c r="O126" s="7">
        <f t="shared" si="9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  <c r="U126" s="7">
        <f t="shared" si="10"/>
        <v>43598.208333333328</v>
      </c>
      <c r="V126" s="7">
        <f t="shared" si="11"/>
        <v>43651.208333333328</v>
      </c>
    </row>
    <row r="127" spans="1:22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8"/>
        <v>43362.208333333328</v>
      </c>
      <c r="O127" s="7">
        <f t="shared" si="9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  <c r="U127" s="7">
        <f t="shared" si="10"/>
        <v>43362.208333333328</v>
      </c>
      <c r="V127" s="7">
        <f t="shared" si="11"/>
        <v>43366.208333333328</v>
      </c>
    </row>
    <row r="128" spans="1:22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8"/>
        <v>42596.208333333328</v>
      </c>
      <c r="O128" s="7">
        <f t="shared" si="9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  <c r="U128" s="7">
        <f t="shared" si="10"/>
        <v>42596.208333333328</v>
      </c>
      <c r="V128" s="7">
        <f t="shared" si="11"/>
        <v>42624.208333333328</v>
      </c>
    </row>
    <row r="129" spans="1:22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8"/>
        <v>40310.208333333336</v>
      </c>
      <c r="O129" s="7">
        <f t="shared" si="9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  <c r="U129" s="7">
        <f t="shared" si="10"/>
        <v>40310.208333333336</v>
      </c>
      <c r="V129" s="7">
        <f t="shared" si="11"/>
        <v>40313.208333333336</v>
      </c>
    </row>
    <row r="130" spans="1:22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E130/D130 *100</f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8"/>
        <v>40417.208333333336</v>
      </c>
      <c r="O130" s="7">
        <f t="shared" si="9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  <c r="U130" s="7">
        <f t="shared" si="10"/>
        <v>40417.208333333336</v>
      </c>
      <c r="V130" s="7">
        <f t="shared" si="11"/>
        <v>40430.208333333336</v>
      </c>
    </row>
    <row r="131" spans="1:22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3.202693602693603</v>
      </c>
      <c r="G131" t="s">
        <v>74</v>
      </c>
      <c r="H131">
        <v>55</v>
      </c>
      <c r="I131" s="4">
        <f t="shared" ref="I131:I194" si="13">IF(H131 = 0, 0, 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4">(((L131/60)/60)/24) + DATE(1970,1,1)</f>
        <v>42038.25</v>
      </c>
      <c r="O131" s="7">
        <f t="shared" ref="O131:O194" si="15">(((M131/60)/60)/24) + 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  <c r="U131" s="7">
        <f t="shared" ref="U131:U194" si="16">N131</f>
        <v>42038.25</v>
      </c>
      <c r="V131" s="7">
        <f t="shared" ref="V131:V194" si="17">O131</f>
        <v>42063.25</v>
      </c>
    </row>
    <row r="132" spans="1:22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4"/>
        <v>40842.208333333336</v>
      </c>
      <c r="O132" s="7">
        <f t="shared" si="15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  <c r="U132" s="7">
        <f t="shared" si="16"/>
        <v>40842.208333333336</v>
      </c>
      <c r="V132" s="7">
        <f t="shared" si="17"/>
        <v>40858.25</v>
      </c>
    </row>
    <row r="133" spans="1:22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4"/>
        <v>41607.25</v>
      </c>
      <c r="O133" s="7">
        <f t="shared" si="15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  <c r="U133" s="7">
        <f t="shared" si="16"/>
        <v>41607.25</v>
      </c>
      <c r="V133" s="7">
        <f t="shared" si="17"/>
        <v>41620.25</v>
      </c>
    </row>
    <row r="134" spans="1:22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4"/>
        <v>43112.25</v>
      </c>
      <c r="O134" s="7">
        <f t="shared" si="15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  <c r="U134" s="7">
        <f t="shared" si="16"/>
        <v>43112.25</v>
      </c>
      <c r="V134" s="7">
        <f t="shared" si="17"/>
        <v>43128.25</v>
      </c>
    </row>
    <row r="135" spans="1:22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4"/>
        <v>40767.208333333336</v>
      </c>
      <c r="O135" s="7">
        <f t="shared" si="15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  <c r="U135" s="7">
        <f t="shared" si="16"/>
        <v>40767.208333333336</v>
      </c>
      <c r="V135" s="7">
        <f t="shared" si="17"/>
        <v>40789.208333333336</v>
      </c>
    </row>
    <row r="136" spans="1:22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4"/>
        <v>40713.208333333336</v>
      </c>
      <c r="O136" s="7">
        <f t="shared" si="15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  <c r="U136" s="7">
        <f t="shared" si="16"/>
        <v>40713.208333333336</v>
      </c>
      <c r="V136" s="7">
        <f t="shared" si="17"/>
        <v>40762.208333333336</v>
      </c>
    </row>
    <row r="137" spans="1:22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4"/>
        <v>41340.25</v>
      </c>
      <c r="O137" s="7">
        <f t="shared" si="15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  <c r="U137" s="7">
        <f t="shared" si="16"/>
        <v>41340.25</v>
      </c>
      <c r="V137" s="7">
        <f t="shared" si="17"/>
        <v>41345.208333333336</v>
      </c>
    </row>
    <row r="138" spans="1:22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4"/>
        <v>41797.208333333336</v>
      </c>
      <c r="O138" s="7">
        <f t="shared" si="15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  <c r="U138" s="7">
        <f t="shared" si="16"/>
        <v>41797.208333333336</v>
      </c>
      <c r="V138" s="7">
        <f t="shared" si="17"/>
        <v>41809.208333333336</v>
      </c>
    </row>
    <row r="139" spans="1:22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4"/>
        <v>40457.208333333336</v>
      </c>
      <c r="O139" s="7">
        <f t="shared" si="15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  <c r="U139" s="7">
        <f t="shared" si="16"/>
        <v>40457.208333333336</v>
      </c>
      <c r="V139" s="7">
        <f t="shared" si="17"/>
        <v>40463.208333333336</v>
      </c>
    </row>
    <row r="140" spans="1:22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4"/>
        <v>41180.208333333336</v>
      </c>
      <c r="O140" s="7">
        <f t="shared" si="15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  <c r="U140" s="7">
        <f t="shared" si="16"/>
        <v>41180.208333333336</v>
      </c>
      <c r="V140" s="7">
        <f t="shared" si="17"/>
        <v>41186.208333333336</v>
      </c>
    </row>
    <row r="141" spans="1:22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4"/>
        <v>42115.208333333328</v>
      </c>
      <c r="O141" s="7">
        <f t="shared" si="15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  <c r="U141" s="7">
        <f t="shared" si="16"/>
        <v>42115.208333333328</v>
      </c>
      <c r="V141" s="7">
        <f t="shared" si="17"/>
        <v>42131.208333333328</v>
      </c>
    </row>
    <row r="142" spans="1:22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4"/>
        <v>43156.25</v>
      </c>
      <c r="O142" s="7">
        <f t="shared" si="15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  <c r="U142" s="7">
        <f t="shared" si="16"/>
        <v>43156.25</v>
      </c>
      <c r="V142" s="7">
        <f t="shared" si="17"/>
        <v>43161.25</v>
      </c>
    </row>
    <row r="143" spans="1:22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4"/>
        <v>42167.208333333328</v>
      </c>
      <c r="O143" s="7">
        <f t="shared" si="15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  <c r="U143" s="7">
        <f t="shared" si="16"/>
        <v>42167.208333333328</v>
      </c>
      <c r="V143" s="7">
        <f t="shared" si="17"/>
        <v>42173.208333333328</v>
      </c>
    </row>
    <row r="144" spans="1:22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4"/>
        <v>41005.208333333336</v>
      </c>
      <c r="O144" s="7">
        <f t="shared" si="15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  <c r="U144" s="7">
        <f t="shared" si="16"/>
        <v>41005.208333333336</v>
      </c>
      <c r="V144" s="7">
        <f t="shared" si="17"/>
        <v>41046.208333333336</v>
      </c>
    </row>
    <row r="145" spans="1:22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4"/>
        <v>40357.208333333336</v>
      </c>
      <c r="O145" s="7">
        <f t="shared" si="15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  <c r="U145" s="7">
        <f t="shared" si="16"/>
        <v>40357.208333333336</v>
      </c>
      <c r="V145" s="7">
        <f t="shared" si="17"/>
        <v>40377.208333333336</v>
      </c>
    </row>
    <row r="146" spans="1:22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4"/>
        <v>43633.208333333328</v>
      </c>
      <c r="O146" s="7">
        <f t="shared" si="15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  <c r="U146" s="7">
        <f t="shared" si="16"/>
        <v>43633.208333333328</v>
      </c>
      <c r="V146" s="7">
        <f t="shared" si="17"/>
        <v>43641.208333333328</v>
      </c>
    </row>
    <row r="147" spans="1:22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4"/>
        <v>41889.208333333336</v>
      </c>
      <c r="O147" s="7">
        <f t="shared" si="15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  <c r="U147" s="7">
        <f t="shared" si="16"/>
        <v>41889.208333333336</v>
      </c>
      <c r="V147" s="7">
        <f t="shared" si="17"/>
        <v>41894.208333333336</v>
      </c>
    </row>
    <row r="148" spans="1:22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4"/>
        <v>40855.25</v>
      </c>
      <c r="O148" s="7">
        <f t="shared" si="15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  <c r="U148" s="7">
        <f t="shared" si="16"/>
        <v>40855.25</v>
      </c>
      <c r="V148" s="7">
        <f t="shared" si="17"/>
        <v>40875.25</v>
      </c>
    </row>
    <row r="149" spans="1:22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4"/>
        <v>42534.208333333328</v>
      </c>
      <c r="O149" s="7">
        <f t="shared" si="15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  <c r="U149" s="7">
        <f t="shared" si="16"/>
        <v>42534.208333333328</v>
      </c>
      <c r="V149" s="7">
        <f t="shared" si="17"/>
        <v>42540.208333333328</v>
      </c>
    </row>
    <row r="150" spans="1:22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4"/>
        <v>42941.208333333328</v>
      </c>
      <c r="O150" s="7">
        <f t="shared" si="15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  <c r="U150" s="7">
        <f t="shared" si="16"/>
        <v>42941.208333333328</v>
      </c>
      <c r="V150" s="7">
        <f t="shared" si="17"/>
        <v>42950.208333333328</v>
      </c>
    </row>
    <row r="151" spans="1:22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4"/>
        <v>41275.25</v>
      </c>
      <c r="O151" s="7">
        <f t="shared" si="15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  <c r="U151" s="7">
        <f t="shared" si="16"/>
        <v>41275.25</v>
      </c>
      <c r="V151" s="7">
        <f t="shared" si="17"/>
        <v>41327.25</v>
      </c>
    </row>
    <row r="152" spans="1:22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4"/>
        <v>43450.25</v>
      </c>
      <c r="O152" s="7">
        <f t="shared" si="15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  <c r="U152" s="7">
        <f t="shared" si="16"/>
        <v>43450.25</v>
      </c>
      <c r="V152" s="7">
        <f t="shared" si="17"/>
        <v>43451.25</v>
      </c>
    </row>
    <row r="153" spans="1:22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4"/>
        <v>41799.208333333336</v>
      </c>
      <c r="O153" s="7">
        <f t="shared" si="15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  <c r="U153" s="7">
        <f t="shared" si="16"/>
        <v>41799.208333333336</v>
      </c>
      <c r="V153" s="7">
        <f t="shared" si="17"/>
        <v>41850.208333333336</v>
      </c>
    </row>
    <row r="154" spans="1:22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4"/>
        <v>42783.25</v>
      </c>
      <c r="O154" s="7">
        <f t="shared" si="15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  <c r="U154" s="7">
        <f t="shared" si="16"/>
        <v>42783.25</v>
      </c>
      <c r="V154" s="7">
        <f t="shared" si="17"/>
        <v>42790.25</v>
      </c>
    </row>
    <row r="155" spans="1:22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4"/>
        <v>41201.208333333336</v>
      </c>
      <c r="O155" s="7">
        <f t="shared" si="15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  <c r="U155" s="7">
        <f t="shared" si="16"/>
        <v>41201.208333333336</v>
      </c>
      <c r="V155" s="7">
        <f t="shared" si="17"/>
        <v>41207.208333333336</v>
      </c>
    </row>
    <row r="156" spans="1:22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4"/>
        <v>42502.208333333328</v>
      </c>
      <c r="O156" s="7">
        <f t="shared" si="15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  <c r="U156" s="7">
        <f t="shared" si="16"/>
        <v>42502.208333333328</v>
      </c>
      <c r="V156" s="7">
        <f t="shared" si="17"/>
        <v>42525.208333333328</v>
      </c>
    </row>
    <row r="157" spans="1:22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4"/>
        <v>40262.208333333336</v>
      </c>
      <c r="O157" s="7">
        <f t="shared" si="15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  <c r="U157" s="7">
        <f t="shared" si="16"/>
        <v>40262.208333333336</v>
      </c>
      <c r="V157" s="7">
        <f t="shared" si="17"/>
        <v>40277.208333333336</v>
      </c>
    </row>
    <row r="158" spans="1:22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4"/>
        <v>43743.208333333328</v>
      </c>
      <c r="O158" s="7">
        <f t="shared" si="15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  <c r="U158" s="7">
        <f t="shared" si="16"/>
        <v>43743.208333333328</v>
      </c>
      <c r="V158" s="7">
        <f t="shared" si="17"/>
        <v>43767.208333333328</v>
      </c>
    </row>
    <row r="159" spans="1:22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4"/>
        <v>41638.25</v>
      </c>
      <c r="O159" s="7">
        <f t="shared" si="15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  <c r="U159" s="7">
        <f t="shared" si="16"/>
        <v>41638.25</v>
      </c>
      <c r="V159" s="7">
        <f t="shared" si="17"/>
        <v>41650.25</v>
      </c>
    </row>
    <row r="160" spans="1:22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4"/>
        <v>42346.25</v>
      </c>
      <c r="O160" s="7">
        <f t="shared" si="15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  <c r="U160" s="7">
        <f t="shared" si="16"/>
        <v>42346.25</v>
      </c>
      <c r="V160" s="7">
        <f t="shared" si="17"/>
        <v>42347.25</v>
      </c>
    </row>
    <row r="161" spans="1:22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4"/>
        <v>43551.208333333328</v>
      </c>
      <c r="O161" s="7">
        <f t="shared" si="15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  <c r="U161" s="7">
        <f t="shared" si="16"/>
        <v>43551.208333333328</v>
      </c>
      <c r="V161" s="7">
        <f t="shared" si="17"/>
        <v>43569.208333333328</v>
      </c>
    </row>
    <row r="162" spans="1:22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4"/>
        <v>43582.208333333328</v>
      </c>
      <c r="O162" s="7">
        <f t="shared" si="15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  <c r="U162" s="7">
        <f t="shared" si="16"/>
        <v>43582.208333333328</v>
      </c>
      <c r="V162" s="7">
        <f t="shared" si="17"/>
        <v>43598.208333333328</v>
      </c>
    </row>
    <row r="163" spans="1:22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4"/>
        <v>42270.208333333328</v>
      </c>
      <c r="O163" s="7">
        <f t="shared" si="15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  <c r="U163" s="7">
        <f t="shared" si="16"/>
        <v>42270.208333333328</v>
      </c>
      <c r="V163" s="7">
        <f t="shared" si="17"/>
        <v>42276.208333333328</v>
      </c>
    </row>
    <row r="164" spans="1:22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4"/>
        <v>43442.25</v>
      </c>
      <c r="O164" s="7">
        <f t="shared" si="15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  <c r="U164" s="7">
        <f t="shared" si="16"/>
        <v>43442.25</v>
      </c>
      <c r="V164" s="7">
        <f t="shared" si="17"/>
        <v>43472.25</v>
      </c>
    </row>
    <row r="165" spans="1:22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4"/>
        <v>43028.208333333328</v>
      </c>
      <c r="O165" s="7">
        <f t="shared" si="15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  <c r="U165" s="7">
        <f t="shared" si="16"/>
        <v>43028.208333333328</v>
      </c>
      <c r="V165" s="7">
        <f t="shared" si="17"/>
        <v>43077.25</v>
      </c>
    </row>
    <row r="166" spans="1:22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4"/>
        <v>43016.208333333328</v>
      </c>
      <c r="O166" s="7">
        <f t="shared" si="15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  <c r="U166" s="7">
        <f t="shared" si="16"/>
        <v>43016.208333333328</v>
      </c>
      <c r="V166" s="7">
        <f t="shared" si="17"/>
        <v>43017.208333333328</v>
      </c>
    </row>
    <row r="167" spans="1:22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4"/>
        <v>42948.208333333328</v>
      </c>
      <c r="O167" s="7">
        <f t="shared" si="15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  <c r="U167" s="7">
        <f t="shared" si="16"/>
        <v>42948.208333333328</v>
      </c>
      <c r="V167" s="7">
        <f t="shared" si="17"/>
        <v>42980.208333333328</v>
      </c>
    </row>
    <row r="168" spans="1:22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4"/>
        <v>40534.25</v>
      </c>
      <c r="O168" s="7">
        <f t="shared" si="15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  <c r="U168" s="7">
        <f t="shared" si="16"/>
        <v>40534.25</v>
      </c>
      <c r="V168" s="7">
        <f t="shared" si="17"/>
        <v>40538.25</v>
      </c>
    </row>
    <row r="169" spans="1:22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4"/>
        <v>41435.208333333336</v>
      </c>
      <c r="O169" s="7">
        <f t="shared" si="15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  <c r="U169" s="7">
        <f t="shared" si="16"/>
        <v>41435.208333333336</v>
      </c>
      <c r="V169" s="7">
        <f t="shared" si="17"/>
        <v>41445.208333333336</v>
      </c>
    </row>
    <row r="170" spans="1:22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4"/>
        <v>43518.25</v>
      </c>
      <c r="O170" s="7">
        <f t="shared" si="15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  <c r="U170" s="7">
        <f t="shared" si="16"/>
        <v>43518.25</v>
      </c>
      <c r="V170" s="7">
        <f t="shared" si="17"/>
        <v>43541.208333333328</v>
      </c>
    </row>
    <row r="171" spans="1:22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4"/>
        <v>41077.208333333336</v>
      </c>
      <c r="O171" s="7">
        <f t="shared" si="15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  <c r="U171" s="7">
        <f t="shared" si="16"/>
        <v>41077.208333333336</v>
      </c>
      <c r="V171" s="7">
        <f t="shared" si="17"/>
        <v>41105.208333333336</v>
      </c>
    </row>
    <row r="172" spans="1:22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4"/>
        <v>42950.208333333328</v>
      </c>
      <c r="O172" s="7">
        <f t="shared" si="15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  <c r="U172" s="7">
        <f t="shared" si="16"/>
        <v>42950.208333333328</v>
      </c>
      <c r="V172" s="7">
        <f t="shared" si="17"/>
        <v>42957.208333333328</v>
      </c>
    </row>
    <row r="173" spans="1:22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4"/>
        <v>41718.208333333336</v>
      </c>
      <c r="O173" s="7">
        <f t="shared" si="15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  <c r="U173" s="7">
        <f t="shared" si="16"/>
        <v>41718.208333333336</v>
      </c>
      <c r="V173" s="7">
        <f t="shared" si="17"/>
        <v>41740.208333333336</v>
      </c>
    </row>
    <row r="174" spans="1:22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4"/>
        <v>41839.208333333336</v>
      </c>
      <c r="O174" s="7">
        <f t="shared" si="15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  <c r="U174" s="7">
        <f t="shared" si="16"/>
        <v>41839.208333333336</v>
      </c>
      <c r="V174" s="7">
        <f t="shared" si="17"/>
        <v>41854.208333333336</v>
      </c>
    </row>
    <row r="175" spans="1:22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4"/>
        <v>41412.208333333336</v>
      </c>
      <c r="O175" s="7">
        <f t="shared" si="15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  <c r="U175" s="7">
        <f t="shared" si="16"/>
        <v>41412.208333333336</v>
      </c>
      <c r="V175" s="7">
        <f t="shared" si="17"/>
        <v>41418.208333333336</v>
      </c>
    </row>
    <row r="176" spans="1:22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4"/>
        <v>42282.208333333328</v>
      </c>
      <c r="O176" s="7">
        <f t="shared" si="15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  <c r="U176" s="7">
        <f t="shared" si="16"/>
        <v>42282.208333333328</v>
      </c>
      <c r="V176" s="7">
        <f t="shared" si="17"/>
        <v>42283.208333333328</v>
      </c>
    </row>
    <row r="177" spans="1:22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4"/>
        <v>42613.208333333328</v>
      </c>
      <c r="O177" s="7">
        <f t="shared" si="15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  <c r="U177" s="7">
        <f t="shared" si="16"/>
        <v>42613.208333333328</v>
      </c>
      <c r="V177" s="7">
        <f t="shared" si="17"/>
        <v>42632.208333333328</v>
      </c>
    </row>
    <row r="178" spans="1:22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4"/>
        <v>42616.208333333328</v>
      </c>
      <c r="O178" s="7">
        <f t="shared" si="15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  <c r="U178" s="7">
        <f t="shared" si="16"/>
        <v>42616.208333333328</v>
      </c>
      <c r="V178" s="7">
        <f t="shared" si="17"/>
        <v>42625.208333333328</v>
      </c>
    </row>
    <row r="179" spans="1:22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4"/>
        <v>40497.25</v>
      </c>
      <c r="O179" s="7">
        <f t="shared" si="15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  <c r="U179" s="7">
        <f t="shared" si="16"/>
        <v>40497.25</v>
      </c>
      <c r="V179" s="7">
        <f t="shared" si="17"/>
        <v>40522.25</v>
      </c>
    </row>
    <row r="180" spans="1:22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4"/>
        <v>42999.208333333328</v>
      </c>
      <c r="O180" s="7">
        <f t="shared" si="15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  <c r="U180" s="7">
        <f t="shared" si="16"/>
        <v>42999.208333333328</v>
      </c>
      <c r="V180" s="7">
        <f t="shared" si="17"/>
        <v>43008.208333333328</v>
      </c>
    </row>
    <row r="181" spans="1:22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4"/>
        <v>41350.208333333336</v>
      </c>
      <c r="O181" s="7">
        <f t="shared" si="15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  <c r="U181" s="7">
        <f t="shared" si="16"/>
        <v>41350.208333333336</v>
      </c>
      <c r="V181" s="7">
        <f t="shared" si="17"/>
        <v>41351.208333333336</v>
      </c>
    </row>
    <row r="182" spans="1:22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4"/>
        <v>40259.208333333336</v>
      </c>
      <c r="O182" s="7">
        <f t="shared" si="15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  <c r="U182" s="7">
        <f t="shared" si="16"/>
        <v>40259.208333333336</v>
      </c>
      <c r="V182" s="7">
        <f t="shared" si="17"/>
        <v>40264.208333333336</v>
      </c>
    </row>
    <row r="183" spans="1:22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4"/>
        <v>43012.208333333328</v>
      </c>
      <c r="O183" s="7">
        <f t="shared" si="15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  <c r="U183" s="7">
        <f t="shared" si="16"/>
        <v>43012.208333333328</v>
      </c>
      <c r="V183" s="7">
        <f t="shared" si="17"/>
        <v>43030.208333333328</v>
      </c>
    </row>
    <row r="184" spans="1:22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4"/>
        <v>43631.208333333328</v>
      </c>
      <c r="O184" s="7">
        <f t="shared" si="15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  <c r="U184" s="7">
        <f t="shared" si="16"/>
        <v>43631.208333333328</v>
      </c>
      <c r="V184" s="7">
        <f t="shared" si="17"/>
        <v>43647.208333333328</v>
      </c>
    </row>
    <row r="185" spans="1:22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4"/>
        <v>40430.208333333336</v>
      </c>
      <c r="O185" s="7">
        <f t="shared" si="15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  <c r="U185" s="7">
        <f t="shared" si="16"/>
        <v>40430.208333333336</v>
      </c>
      <c r="V185" s="7">
        <f t="shared" si="17"/>
        <v>40443.208333333336</v>
      </c>
    </row>
    <row r="186" spans="1:22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4"/>
        <v>43588.208333333328</v>
      </c>
      <c r="O186" s="7">
        <f t="shared" si="15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  <c r="U186" s="7">
        <f t="shared" si="16"/>
        <v>43588.208333333328</v>
      </c>
      <c r="V186" s="7">
        <f t="shared" si="17"/>
        <v>43589.208333333328</v>
      </c>
    </row>
    <row r="187" spans="1:22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4"/>
        <v>43233.208333333328</v>
      </c>
      <c r="O187" s="7">
        <f t="shared" si="15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  <c r="U187" s="7">
        <f t="shared" si="16"/>
        <v>43233.208333333328</v>
      </c>
      <c r="V187" s="7">
        <f t="shared" si="17"/>
        <v>43244.208333333328</v>
      </c>
    </row>
    <row r="188" spans="1:22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4"/>
        <v>41782.208333333336</v>
      </c>
      <c r="O188" s="7">
        <f t="shared" si="15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  <c r="U188" s="7">
        <f t="shared" si="16"/>
        <v>41782.208333333336</v>
      </c>
      <c r="V188" s="7">
        <f t="shared" si="17"/>
        <v>41797.208333333336</v>
      </c>
    </row>
    <row r="189" spans="1:22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4"/>
        <v>41328.25</v>
      </c>
      <c r="O189" s="7">
        <f t="shared" si="15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  <c r="U189" s="7">
        <f t="shared" si="16"/>
        <v>41328.25</v>
      </c>
      <c r="V189" s="7">
        <f t="shared" si="17"/>
        <v>41356.208333333336</v>
      </c>
    </row>
    <row r="190" spans="1:22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4"/>
        <v>41975.25</v>
      </c>
      <c r="O190" s="7">
        <f t="shared" si="15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  <c r="U190" s="7">
        <f t="shared" si="16"/>
        <v>41975.25</v>
      </c>
      <c r="V190" s="7">
        <f t="shared" si="17"/>
        <v>41976.25</v>
      </c>
    </row>
    <row r="191" spans="1:22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4"/>
        <v>42433.25</v>
      </c>
      <c r="O191" s="7">
        <f t="shared" si="15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  <c r="U191" s="7">
        <f t="shared" si="16"/>
        <v>42433.25</v>
      </c>
      <c r="V191" s="7">
        <f t="shared" si="17"/>
        <v>42433.25</v>
      </c>
    </row>
    <row r="192" spans="1:22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4"/>
        <v>41429.208333333336</v>
      </c>
      <c r="O192" s="7">
        <f t="shared" si="15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  <c r="U192" s="7">
        <f t="shared" si="16"/>
        <v>41429.208333333336</v>
      </c>
      <c r="V192" s="7">
        <f t="shared" si="17"/>
        <v>41430.208333333336</v>
      </c>
    </row>
    <row r="193" spans="1:22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4"/>
        <v>43536.208333333328</v>
      </c>
      <c r="O193" s="7">
        <f t="shared" si="15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  <c r="U193" s="7">
        <f t="shared" si="16"/>
        <v>43536.208333333328</v>
      </c>
      <c r="V193" s="7">
        <f t="shared" si="17"/>
        <v>43539.208333333328</v>
      </c>
    </row>
    <row r="194" spans="1:22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E194/D194 *100</f>
        <v>19.992957746478872</v>
      </c>
      <c r="G194" t="s">
        <v>14</v>
      </c>
      <c r="H194">
        <v>243</v>
      </c>
      <c r="I194" s="4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4"/>
        <v>41817.208333333336</v>
      </c>
      <c r="O194" s="7">
        <f t="shared" si="15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  <c r="U194" s="7">
        <f t="shared" si="16"/>
        <v>41817.208333333336</v>
      </c>
      <c r="V194" s="7">
        <f t="shared" si="17"/>
        <v>41821.208333333336</v>
      </c>
    </row>
    <row r="195" spans="1:22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45.636363636363633</v>
      </c>
      <c r="G195" t="s">
        <v>14</v>
      </c>
      <c r="H195">
        <v>65</v>
      </c>
      <c r="I195" s="4">
        <f t="shared" ref="I195:I258" si="19">IF(H195 = 0, 0, 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20">(((L195/60)/60)/24) + DATE(1970,1,1)</f>
        <v>43198.208333333328</v>
      </c>
      <c r="O195" s="7">
        <f t="shared" ref="O195:O258" si="21">(((M195/60)/60)/24) + 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  <c r="U195" s="7">
        <f t="shared" ref="U195:U258" si="22">N195</f>
        <v>43198.208333333328</v>
      </c>
      <c r="V195" s="7">
        <f t="shared" ref="V195:V258" si="23">O195</f>
        <v>43202.208333333328</v>
      </c>
    </row>
    <row r="196" spans="1:22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20"/>
        <v>42261.208333333328</v>
      </c>
      <c r="O196" s="7">
        <f t="shared" si="2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  <c r="U196" s="7">
        <f t="shared" si="22"/>
        <v>42261.208333333328</v>
      </c>
      <c r="V196" s="7">
        <f t="shared" si="23"/>
        <v>42277.208333333328</v>
      </c>
    </row>
    <row r="197" spans="1:22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20"/>
        <v>43310.208333333328</v>
      </c>
      <c r="O197" s="7">
        <f t="shared" si="2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  <c r="U197" s="7">
        <f t="shared" si="22"/>
        <v>43310.208333333328</v>
      </c>
      <c r="V197" s="7">
        <f t="shared" si="23"/>
        <v>43317.208333333328</v>
      </c>
    </row>
    <row r="198" spans="1:22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20"/>
        <v>42616.208333333328</v>
      </c>
      <c r="O198" s="7">
        <f t="shared" si="2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  <c r="U198" s="7">
        <f t="shared" si="22"/>
        <v>42616.208333333328</v>
      </c>
      <c r="V198" s="7">
        <f t="shared" si="23"/>
        <v>42635.208333333328</v>
      </c>
    </row>
    <row r="199" spans="1:22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20"/>
        <v>42909.208333333328</v>
      </c>
      <c r="O199" s="7">
        <f t="shared" si="2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  <c r="U199" s="7">
        <f t="shared" si="22"/>
        <v>42909.208333333328</v>
      </c>
      <c r="V199" s="7">
        <f t="shared" si="23"/>
        <v>42923.208333333328</v>
      </c>
    </row>
    <row r="200" spans="1:22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20"/>
        <v>40396.208333333336</v>
      </c>
      <c r="O200" s="7">
        <f t="shared" si="2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  <c r="U200" s="7">
        <f t="shared" si="22"/>
        <v>40396.208333333336</v>
      </c>
      <c r="V200" s="7">
        <f t="shared" si="23"/>
        <v>40425.208333333336</v>
      </c>
    </row>
    <row r="201" spans="1:22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20"/>
        <v>42192.208333333328</v>
      </c>
      <c r="O201" s="7">
        <f t="shared" si="2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  <c r="U201" s="7">
        <f t="shared" si="22"/>
        <v>42192.208333333328</v>
      </c>
      <c r="V201" s="7">
        <f t="shared" si="23"/>
        <v>42196.208333333328</v>
      </c>
    </row>
    <row r="202" spans="1:22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20"/>
        <v>40262.208333333336</v>
      </c>
      <c r="O202" s="7">
        <f t="shared" si="2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  <c r="U202" s="7">
        <f t="shared" si="22"/>
        <v>40262.208333333336</v>
      </c>
      <c r="V202" s="7">
        <f t="shared" si="23"/>
        <v>40273.208333333336</v>
      </c>
    </row>
    <row r="203" spans="1:22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20"/>
        <v>41845.208333333336</v>
      </c>
      <c r="O203" s="7">
        <f t="shared" si="2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  <c r="U203" s="7">
        <f t="shared" si="22"/>
        <v>41845.208333333336</v>
      </c>
      <c r="V203" s="7">
        <f t="shared" si="23"/>
        <v>41863.208333333336</v>
      </c>
    </row>
    <row r="204" spans="1:22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20"/>
        <v>40818.208333333336</v>
      </c>
      <c r="O204" s="7">
        <f t="shared" si="2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  <c r="U204" s="7">
        <f t="shared" si="22"/>
        <v>40818.208333333336</v>
      </c>
      <c r="V204" s="7">
        <f t="shared" si="23"/>
        <v>40822.208333333336</v>
      </c>
    </row>
    <row r="205" spans="1:22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20"/>
        <v>42752.25</v>
      </c>
      <c r="O205" s="7">
        <f t="shared" si="2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  <c r="U205" s="7">
        <f t="shared" si="22"/>
        <v>42752.25</v>
      </c>
      <c r="V205" s="7">
        <f t="shared" si="23"/>
        <v>42754.25</v>
      </c>
    </row>
    <row r="206" spans="1:22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20"/>
        <v>40636.208333333336</v>
      </c>
      <c r="O206" s="7">
        <f t="shared" si="2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  <c r="U206" s="7">
        <f t="shared" si="22"/>
        <v>40636.208333333336</v>
      </c>
      <c r="V206" s="7">
        <f t="shared" si="23"/>
        <v>40646.208333333336</v>
      </c>
    </row>
    <row r="207" spans="1:22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20"/>
        <v>43390.208333333328</v>
      </c>
      <c r="O207" s="7">
        <f t="shared" si="2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  <c r="U207" s="7">
        <f t="shared" si="22"/>
        <v>43390.208333333328</v>
      </c>
      <c r="V207" s="7">
        <f t="shared" si="23"/>
        <v>43402.208333333328</v>
      </c>
    </row>
    <row r="208" spans="1:22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20"/>
        <v>40236.25</v>
      </c>
      <c r="O208" s="7">
        <f t="shared" si="2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  <c r="U208" s="7">
        <f t="shared" si="22"/>
        <v>40236.25</v>
      </c>
      <c r="V208" s="7">
        <f t="shared" si="23"/>
        <v>40245.25</v>
      </c>
    </row>
    <row r="209" spans="1:22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20"/>
        <v>43340.208333333328</v>
      </c>
      <c r="O209" s="7">
        <f t="shared" si="2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  <c r="U209" s="7">
        <f t="shared" si="22"/>
        <v>43340.208333333328</v>
      </c>
      <c r="V209" s="7">
        <f t="shared" si="23"/>
        <v>43360.208333333328</v>
      </c>
    </row>
    <row r="210" spans="1:22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20"/>
        <v>43048.25</v>
      </c>
      <c r="O210" s="7">
        <f t="shared" si="2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  <c r="U210" s="7">
        <f t="shared" si="22"/>
        <v>43048.25</v>
      </c>
      <c r="V210" s="7">
        <f t="shared" si="23"/>
        <v>43072.25</v>
      </c>
    </row>
    <row r="211" spans="1:22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20"/>
        <v>42496.208333333328</v>
      </c>
      <c r="O211" s="7">
        <f t="shared" si="2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  <c r="U211" s="7">
        <f t="shared" si="22"/>
        <v>42496.208333333328</v>
      </c>
      <c r="V211" s="7">
        <f t="shared" si="23"/>
        <v>42503.208333333328</v>
      </c>
    </row>
    <row r="212" spans="1:22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20"/>
        <v>42797.25</v>
      </c>
      <c r="O212" s="7">
        <f t="shared" si="2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  <c r="U212" s="7">
        <f t="shared" si="22"/>
        <v>42797.25</v>
      </c>
      <c r="V212" s="7">
        <f t="shared" si="23"/>
        <v>42824.208333333328</v>
      </c>
    </row>
    <row r="213" spans="1:22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20"/>
        <v>41513.208333333336</v>
      </c>
      <c r="O213" s="7">
        <f t="shared" si="2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  <c r="U213" s="7">
        <f t="shared" si="22"/>
        <v>41513.208333333336</v>
      </c>
      <c r="V213" s="7">
        <f t="shared" si="23"/>
        <v>41537.208333333336</v>
      </c>
    </row>
    <row r="214" spans="1:22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20"/>
        <v>43814.25</v>
      </c>
      <c r="O214" s="7">
        <f t="shared" si="2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  <c r="U214" s="7">
        <f t="shared" si="22"/>
        <v>43814.25</v>
      </c>
      <c r="V214" s="7">
        <f t="shared" si="23"/>
        <v>43860.25</v>
      </c>
    </row>
    <row r="215" spans="1:22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20"/>
        <v>40488.208333333336</v>
      </c>
      <c r="O215" s="7">
        <f t="shared" si="2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  <c r="U215" s="7">
        <f t="shared" si="22"/>
        <v>40488.208333333336</v>
      </c>
      <c r="V215" s="7">
        <f t="shared" si="23"/>
        <v>40496.25</v>
      </c>
    </row>
    <row r="216" spans="1:22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20"/>
        <v>40409.208333333336</v>
      </c>
      <c r="O216" s="7">
        <f t="shared" si="2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  <c r="U216" s="7">
        <f t="shared" si="22"/>
        <v>40409.208333333336</v>
      </c>
      <c r="V216" s="7">
        <f t="shared" si="23"/>
        <v>40415.208333333336</v>
      </c>
    </row>
    <row r="217" spans="1:22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20"/>
        <v>43509.25</v>
      </c>
      <c r="O217" s="7">
        <f t="shared" si="2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  <c r="U217" s="7">
        <f t="shared" si="22"/>
        <v>43509.25</v>
      </c>
      <c r="V217" s="7">
        <f t="shared" si="23"/>
        <v>43511.25</v>
      </c>
    </row>
    <row r="218" spans="1:22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20"/>
        <v>40869.25</v>
      </c>
      <c r="O218" s="7">
        <f t="shared" si="2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  <c r="U218" s="7">
        <f t="shared" si="22"/>
        <v>40869.25</v>
      </c>
      <c r="V218" s="7">
        <f t="shared" si="23"/>
        <v>40871.25</v>
      </c>
    </row>
    <row r="219" spans="1:22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20"/>
        <v>43583.208333333328</v>
      </c>
      <c r="O219" s="7">
        <f t="shared" si="2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  <c r="U219" s="7">
        <f t="shared" si="22"/>
        <v>43583.208333333328</v>
      </c>
      <c r="V219" s="7">
        <f t="shared" si="23"/>
        <v>43592.208333333328</v>
      </c>
    </row>
    <row r="220" spans="1:22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20"/>
        <v>40858.25</v>
      </c>
      <c r="O220" s="7">
        <f t="shared" si="2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  <c r="U220" s="7">
        <f t="shared" si="22"/>
        <v>40858.25</v>
      </c>
      <c r="V220" s="7">
        <f t="shared" si="23"/>
        <v>40892.25</v>
      </c>
    </row>
    <row r="221" spans="1:22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20"/>
        <v>41137.208333333336</v>
      </c>
      <c r="O221" s="7">
        <f t="shared" si="2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  <c r="U221" s="7">
        <f t="shared" si="22"/>
        <v>41137.208333333336</v>
      </c>
      <c r="V221" s="7">
        <f t="shared" si="23"/>
        <v>41149.208333333336</v>
      </c>
    </row>
    <row r="222" spans="1:22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20"/>
        <v>40725.208333333336</v>
      </c>
      <c r="O222" s="7">
        <f t="shared" si="2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  <c r="U222" s="7">
        <f t="shared" si="22"/>
        <v>40725.208333333336</v>
      </c>
      <c r="V222" s="7">
        <f t="shared" si="23"/>
        <v>40743.208333333336</v>
      </c>
    </row>
    <row r="223" spans="1:22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20"/>
        <v>41081.208333333336</v>
      </c>
      <c r="O223" s="7">
        <f t="shared" si="2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  <c r="U223" s="7">
        <f t="shared" si="22"/>
        <v>41081.208333333336</v>
      </c>
      <c r="V223" s="7">
        <f t="shared" si="23"/>
        <v>41083.208333333336</v>
      </c>
    </row>
    <row r="224" spans="1:22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20"/>
        <v>41914.208333333336</v>
      </c>
      <c r="O224" s="7">
        <f t="shared" si="2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  <c r="U224" s="7">
        <f t="shared" si="22"/>
        <v>41914.208333333336</v>
      </c>
      <c r="V224" s="7">
        <f t="shared" si="23"/>
        <v>41915.208333333336</v>
      </c>
    </row>
    <row r="225" spans="1:22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20"/>
        <v>42445.208333333328</v>
      </c>
      <c r="O225" s="7">
        <f t="shared" si="2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  <c r="U225" s="7">
        <f t="shared" si="22"/>
        <v>42445.208333333328</v>
      </c>
      <c r="V225" s="7">
        <f t="shared" si="23"/>
        <v>42459.208333333328</v>
      </c>
    </row>
    <row r="226" spans="1:22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20"/>
        <v>41906.208333333336</v>
      </c>
      <c r="O226" s="7">
        <f t="shared" si="2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  <c r="U226" s="7">
        <f t="shared" si="22"/>
        <v>41906.208333333336</v>
      </c>
      <c r="V226" s="7">
        <f t="shared" si="23"/>
        <v>41951.25</v>
      </c>
    </row>
    <row r="227" spans="1:22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20"/>
        <v>41762.208333333336</v>
      </c>
      <c r="O227" s="7">
        <f t="shared" si="2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  <c r="U227" s="7">
        <f t="shared" si="22"/>
        <v>41762.208333333336</v>
      </c>
      <c r="V227" s="7">
        <f t="shared" si="23"/>
        <v>41762.208333333336</v>
      </c>
    </row>
    <row r="228" spans="1:22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20"/>
        <v>40276.208333333336</v>
      </c>
      <c r="O228" s="7">
        <f t="shared" si="2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  <c r="U228" s="7">
        <f t="shared" si="22"/>
        <v>40276.208333333336</v>
      </c>
      <c r="V228" s="7">
        <f t="shared" si="23"/>
        <v>40313.208333333336</v>
      </c>
    </row>
    <row r="229" spans="1:22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20"/>
        <v>42139.208333333328</v>
      </c>
      <c r="O229" s="7">
        <f t="shared" si="2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  <c r="U229" s="7">
        <f t="shared" si="22"/>
        <v>42139.208333333328</v>
      </c>
      <c r="V229" s="7">
        <f t="shared" si="23"/>
        <v>42145.208333333328</v>
      </c>
    </row>
    <row r="230" spans="1:22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20"/>
        <v>42613.208333333328</v>
      </c>
      <c r="O230" s="7">
        <f t="shared" si="2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  <c r="U230" s="7">
        <f t="shared" si="22"/>
        <v>42613.208333333328</v>
      </c>
      <c r="V230" s="7">
        <f t="shared" si="23"/>
        <v>42638.208333333328</v>
      </c>
    </row>
    <row r="231" spans="1:22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20"/>
        <v>42887.208333333328</v>
      </c>
      <c r="O231" s="7">
        <f t="shared" si="2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  <c r="U231" s="7">
        <f t="shared" si="22"/>
        <v>42887.208333333328</v>
      </c>
      <c r="V231" s="7">
        <f t="shared" si="23"/>
        <v>42935.208333333328</v>
      </c>
    </row>
    <row r="232" spans="1:22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20"/>
        <v>43805.25</v>
      </c>
      <c r="O232" s="7">
        <f t="shared" si="2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  <c r="U232" s="7">
        <f t="shared" si="22"/>
        <v>43805.25</v>
      </c>
      <c r="V232" s="7">
        <f t="shared" si="23"/>
        <v>43805.25</v>
      </c>
    </row>
    <row r="233" spans="1:22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20"/>
        <v>41415.208333333336</v>
      </c>
      <c r="O233" s="7">
        <f t="shared" si="2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  <c r="U233" s="7">
        <f t="shared" si="22"/>
        <v>41415.208333333336</v>
      </c>
      <c r="V233" s="7">
        <f t="shared" si="23"/>
        <v>41473.208333333336</v>
      </c>
    </row>
    <row r="234" spans="1:22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20"/>
        <v>42576.208333333328</v>
      </c>
      <c r="O234" s="7">
        <f t="shared" si="2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  <c r="U234" s="7">
        <f t="shared" si="22"/>
        <v>42576.208333333328</v>
      </c>
      <c r="V234" s="7">
        <f t="shared" si="23"/>
        <v>42577.208333333328</v>
      </c>
    </row>
    <row r="235" spans="1:22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20"/>
        <v>40706.208333333336</v>
      </c>
      <c r="O235" s="7">
        <f t="shared" si="2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  <c r="U235" s="7">
        <f t="shared" si="22"/>
        <v>40706.208333333336</v>
      </c>
      <c r="V235" s="7">
        <f t="shared" si="23"/>
        <v>40722.208333333336</v>
      </c>
    </row>
    <row r="236" spans="1:22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20"/>
        <v>42969.208333333328</v>
      </c>
      <c r="O236" s="7">
        <f t="shared" si="2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  <c r="U236" s="7">
        <f t="shared" si="22"/>
        <v>42969.208333333328</v>
      </c>
      <c r="V236" s="7">
        <f t="shared" si="23"/>
        <v>42976.208333333328</v>
      </c>
    </row>
    <row r="237" spans="1:22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20"/>
        <v>42779.25</v>
      </c>
      <c r="O237" s="7">
        <f t="shared" si="2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  <c r="U237" s="7">
        <f t="shared" si="22"/>
        <v>42779.25</v>
      </c>
      <c r="V237" s="7">
        <f t="shared" si="23"/>
        <v>42784.25</v>
      </c>
    </row>
    <row r="238" spans="1:22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20"/>
        <v>43641.208333333328</v>
      </c>
      <c r="O238" s="7">
        <f t="shared" si="2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  <c r="U238" s="7">
        <f t="shared" si="22"/>
        <v>43641.208333333328</v>
      </c>
      <c r="V238" s="7">
        <f t="shared" si="23"/>
        <v>43648.208333333328</v>
      </c>
    </row>
    <row r="239" spans="1:22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20"/>
        <v>41754.208333333336</v>
      </c>
      <c r="O239" s="7">
        <f t="shared" si="2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  <c r="U239" s="7">
        <f t="shared" si="22"/>
        <v>41754.208333333336</v>
      </c>
      <c r="V239" s="7">
        <f t="shared" si="23"/>
        <v>41756.208333333336</v>
      </c>
    </row>
    <row r="240" spans="1:22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20"/>
        <v>43083.25</v>
      </c>
      <c r="O240" s="7">
        <f t="shared" si="2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  <c r="U240" s="7">
        <f t="shared" si="22"/>
        <v>43083.25</v>
      </c>
      <c r="V240" s="7">
        <f t="shared" si="23"/>
        <v>43108.25</v>
      </c>
    </row>
    <row r="241" spans="1:22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20"/>
        <v>42245.208333333328</v>
      </c>
      <c r="O241" s="7">
        <f t="shared" si="2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  <c r="U241" s="7">
        <f t="shared" si="22"/>
        <v>42245.208333333328</v>
      </c>
      <c r="V241" s="7">
        <f t="shared" si="23"/>
        <v>42249.208333333328</v>
      </c>
    </row>
    <row r="242" spans="1:22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20"/>
        <v>40396.208333333336</v>
      </c>
      <c r="O242" s="7">
        <f t="shared" si="2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  <c r="U242" s="7">
        <f t="shared" si="22"/>
        <v>40396.208333333336</v>
      </c>
      <c r="V242" s="7">
        <f t="shared" si="23"/>
        <v>40397.208333333336</v>
      </c>
    </row>
    <row r="243" spans="1:22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20"/>
        <v>41742.208333333336</v>
      </c>
      <c r="O243" s="7">
        <f t="shared" si="2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  <c r="U243" s="7">
        <f t="shared" si="22"/>
        <v>41742.208333333336</v>
      </c>
      <c r="V243" s="7">
        <f t="shared" si="23"/>
        <v>41752.208333333336</v>
      </c>
    </row>
    <row r="244" spans="1:22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20"/>
        <v>42865.208333333328</v>
      </c>
      <c r="O244" s="7">
        <f t="shared" si="2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  <c r="U244" s="7">
        <f t="shared" si="22"/>
        <v>42865.208333333328</v>
      </c>
      <c r="V244" s="7">
        <f t="shared" si="23"/>
        <v>42875.208333333328</v>
      </c>
    </row>
    <row r="245" spans="1:22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20"/>
        <v>43163.25</v>
      </c>
      <c r="O245" s="7">
        <f t="shared" si="2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  <c r="U245" s="7">
        <f t="shared" si="22"/>
        <v>43163.25</v>
      </c>
      <c r="V245" s="7">
        <f t="shared" si="23"/>
        <v>43166.25</v>
      </c>
    </row>
    <row r="246" spans="1:22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20"/>
        <v>41834.208333333336</v>
      </c>
      <c r="O246" s="7">
        <f t="shared" si="2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  <c r="U246" s="7">
        <f t="shared" si="22"/>
        <v>41834.208333333336</v>
      </c>
      <c r="V246" s="7">
        <f t="shared" si="23"/>
        <v>41886.208333333336</v>
      </c>
    </row>
    <row r="247" spans="1:22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20"/>
        <v>41736.208333333336</v>
      </c>
      <c r="O247" s="7">
        <f t="shared" si="2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  <c r="U247" s="7">
        <f t="shared" si="22"/>
        <v>41736.208333333336</v>
      </c>
      <c r="V247" s="7">
        <f t="shared" si="23"/>
        <v>41737.208333333336</v>
      </c>
    </row>
    <row r="248" spans="1:22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20"/>
        <v>41491.208333333336</v>
      </c>
      <c r="O248" s="7">
        <f t="shared" si="2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  <c r="U248" s="7">
        <f t="shared" si="22"/>
        <v>41491.208333333336</v>
      </c>
      <c r="V248" s="7">
        <f t="shared" si="23"/>
        <v>41495.208333333336</v>
      </c>
    </row>
    <row r="249" spans="1:22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20"/>
        <v>42726.25</v>
      </c>
      <c r="O249" s="7">
        <f t="shared" si="2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  <c r="U249" s="7">
        <f t="shared" si="22"/>
        <v>42726.25</v>
      </c>
      <c r="V249" s="7">
        <f t="shared" si="23"/>
        <v>42741.25</v>
      </c>
    </row>
    <row r="250" spans="1:22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20"/>
        <v>42004.25</v>
      </c>
      <c r="O250" s="7">
        <f t="shared" si="2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  <c r="U250" s="7">
        <f t="shared" si="22"/>
        <v>42004.25</v>
      </c>
      <c r="V250" s="7">
        <f t="shared" si="23"/>
        <v>42009.25</v>
      </c>
    </row>
    <row r="251" spans="1:22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20"/>
        <v>42006.25</v>
      </c>
      <c r="O251" s="7">
        <f t="shared" si="2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  <c r="U251" s="7">
        <f t="shared" si="22"/>
        <v>42006.25</v>
      </c>
      <c r="V251" s="7">
        <f t="shared" si="23"/>
        <v>42013.25</v>
      </c>
    </row>
    <row r="252" spans="1:22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20"/>
        <v>40203.25</v>
      </c>
      <c r="O252" s="7">
        <f t="shared" si="2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  <c r="U252" s="7">
        <f t="shared" si="22"/>
        <v>40203.25</v>
      </c>
      <c r="V252" s="7">
        <f t="shared" si="23"/>
        <v>40238.25</v>
      </c>
    </row>
    <row r="253" spans="1:22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20"/>
        <v>41252.25</v>
      </c>
      <c r="O253" s="7">
        <f t="shared" si="2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  <c r="U253" s="7">
        <f t="shared" si="22"/>
        <v>41252.25</v>
      </c>
      <c r="V253" s="7">
        <f t="shared" si="23"/>
        <v>41254.25</v>
      </c>
    </row>
    <row r="254" spans="1:22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20"/>
        <v>41572.208333333336</v>
      </c>
      <c r="O254" s="7">
        <f t="shared" si="2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  <c r="U254" s="7">
        <f t="shared" si="22"/>
        <v>41572.208333333336</v>
      </c>
      <c r="V254" s="7">
        <f t="shared" si="23"/>
        <v>41577.208333333336</v>
      </c>
    </row>
    <row r="255" spans="1:22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20"/>
        <v>40641.208333333336</v>
      </c>
      <c r="O255" s="7">
        <f t="shared" si="2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  <c r="U255" s="7">
        <f t="shared" si="22"/>
        <v>40641.208333333336</v>
      </c>
      <c r="V255" s="7">
        <f t="shared" si="23"/>
        <v>40653.208333333336</v>
      </c>
    </row>
    <row r="256" spans="1:22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20"/>
        <v>42787.25</v>
      </c>
      <c r="O256" s="7">
        <f t="shared" si="2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  <c r="U256" s="7">
        <f t="shared" si="22"/>
        <v>42787.25</v>
      </c>
      <c r="V256" s="7">
        <f t="shared" si="23"/>
        <v>42789.25</v>
      </c>
    </row>
    <row r="257" spans="1:22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20"/>
        <v>40590.25</v>
      </c>
      <c r="O257" s="7">
        <f t="shared" si="2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  <c r="U257" s="7">
        <f t="shared" si="22"/>
        <v>40590.25</v>
      </c>
      <c r="V257" s="7">
        <f t="shared" si="23"/>
        <v>40595.25</v>
      </c>
    </row>
    <row r="258" spans="1:22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E258/D258 *100</f>
        <v>23.390243902439025</v>
      </c>
      <c r="G258" t="s">
        <v>14</v>
      </c>
      <c r="H258">
        <v>15</v>
      </c>
      <c r="I258" s="4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20"/>
        <v>42393.25</v>
      </c>
      <c r="O258" s="7">
        <f t="shared" si="2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  <c r="U258" s="7">
        <f t="shared" si="22"/>
        <v>42393.25</v>
      </c>
      <c r="V258" s="7">
        <f t="shared" si="23"/>
        <v>42430.25</v>
      </c>
    </row>
    <row r="259" spans="1:22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146</v>
      </c>
      <c r="G259" t="s">
        <v>20</v>
      </c>
      <c r="H259">
        <v>92</v>
      </c>
      <c r="I259" s="4">
        <f t="shared" ref="I259:I322" si="25">IF(H259 = 0, 0, 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26">(((L259/60)/60)/24) + DATE(1970,1,1)</f>
        <v>41338.25</v>
      </c>
      <c r="O259" s="7">
        <f t="shared" ref="O259:O322" si="27">(((M259/60)/60)/24) + 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  <c r="U259" s="7">
        <f t="shared" ref="U259:U322" si="28">N259</f>
        <v>41338.25</v>
      </c>
      <c r="V259" s="7">
        <f t="shared" ref="V259:V322" si="29">O259</f>
        <v>41352.208333333336</v>
      </c>
    </row>
    <row r="260" spans="1:22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26"/>
        <v>42712.25</v>
      </c>
      <c r="O260" s="7">
        <f t="shared" si="2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  <c r="U260" s="7">
        <f t="shared" si="28"/>
        <v>42712.25</v>
      </c>
      <c r="V260" s="7">
        <f t="shared" si="29"/>
        <v>42732.25</v>
      </c>
    </row>
    <row r="261" spans="1:22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26"/>
        <v>41251.25</v>
      </c>
      <c r="O261" s="7">
        <f t="shared" si="2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  <c r="U261" s="7">
        <f t="shared" si="28"/>
        <v>41251.25</v>
      </c>
      <c r="V261" s="7">
        <f t="shared" si="29"/>
        <v>41270.25</v>
      </c>
    </row>
    <row r="262" spans="1:22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26"/>
        <v>41180.208333333336</v>
      </c>
      <c r="O262" s="7">
        <f t="shared" si="2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  <c r="U262" s="7">
        <f t="shared" si="28"/>
        <v>41180.208333333336</v>
      </c>
      <c r="V262" s="7">
        <f t="shared" si="29"/>
        <v>41192.208333333336</v>
      </c>
    </row>
    <row r="263" spans="1:22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26"/>
        <v>40415.208333333336</v>
      </c>
      <c r="O263" s="7">
        <f t="shared" si="2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  <c r="U263" s="7">
        <f t="shared" si="28"/>
        <v>40415.208333333336</v>
      </c>
      <c r="V263" s="7">
        <f t="shared" si="29"/>
        <v>40419.208333333336</v>
      </c>
    </row>
    <row r="264" spans="1:22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26"/>
        <v>40638.208333333336</v>
      </c>
      <c r="O264" s="7">
        <f t="shared" si="2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  <c r="U264" s="7">
        <f t="shared" si="28"/>
        <v>40638.208333333336</v>
      </c>
      <c r="V264" s="7">
        <f t="shared" si="29"/>
        <v>40664.208333333336</v>
      </c>
    </row>
    <row r="265" spans="1:22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26"/>
        <v>40187.25</v>
      </c>
      <c r="O265" s="7">
        <f t="shared" si="2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  <c r="U265" s="7">
        <f t="shared" si="28"/>
        <v>40187.25</v>
      </c>
      <c r="V265" s="7">
        <f t="shared" si="29"/>
        <v>40187.25</v>
      </c>
    </row>
    <row r="266" spans="1:22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26"/>
        <v>41317.25</v>
      </c>
      <c r="O266" s="7">
        <f t="shared" si="2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  <c r="U266" s="7">
        <f t="shared" si="28"/>
        <v>41317.25</v>
      </c>
      <c r="V266" s="7">
        <f t="shared" si="29"/>
        <v>41333.25</v>
      </c>
    </row>
    <row r="267" spans="1:22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26"/>
        <v>42372.25</v>
      </c>
      <c r="O267" s="7">
        <f t="shared" si="2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  <c r="U267" s="7">
        <f t="shared" si="28"/>
        <v>42372.25</v>
      </c>
      <c r="V267" s="7">
        <f t="shared" si="29"/>
        <v>42416.25</v>
      </c>
    </row>
    <row r="268" spans="1:22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26"/>
        <v>41950.25</v>
      </c>
      <c r="O268" s="7">
        <f t="shared" si="2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  <c r="U268" s="7">
        <f t="shared" si="28"/>
        <v>41950.25</v>
      </c>
      <c r="V268" s="7">
        <f t="shared" si="29"/>
        <v>41983.25</v>
      </c>
    </row>
    <row r="269" spans="1:22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26"/>
        <v>41206.208333333336</v>
      </c>
      <c r="O269" s="7">
        <f t="shared" si="2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  <c r="U269" s="7">
        <f t="shared" si="28"/>
        <v>41206.208333333336</v>
      </c>
      <c r="V269" s="7">
        <f t="shared" si="29"/>
        <v>41222.25</v>
      </c>
    </row>
    <row r="270" spans="1:22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26"/>
        <v>41186.208333333336</v>
      </c>
      <c r="O270" s="7">
        <f t="shared" si="2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  <c r="U270" s="7">
        <f t="shared" si="28"/>
        <v>41186.208333333336</v>
      </c>
      <c r="V270" s="7">
        <f t="shared" si="29"/>
        <v>41232.25</v>
      </c>
    </row>
    <row r="271" spans="1:22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26"/>
        <v>43496.25</v>
      </c>
      <c r="O271" s="7">
        <f t="shared" si="2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  <c r="U271" s="7">
        <f t="shared" si="28"/>
        <v>43496.25</v>
      </c>
      <c r="V271" s="7">
        <f t="shared" si="29"/>
        <v>43517.25</v>
      </c>
    </row>
    <row r="272" spans="1:22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26"/>
        <v>40514.25</v>
      </c>
      <c r="O272" s="7">
        <f t="shared" si="2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  <c r="U272" s="7">
        <f t="shared" si="28"/>
        <v>40514.25</v>
      </c>
      <c r="V272" s="7">
        <f t="shared" si="29"/>
        <v>40516.25</v>
      </c>
    </row>
    <row r="273" spans="1:22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26"/>
        <v>42345.25</v>
      </c>
      <c r="O273" s="7">
        <f t="shared" si="2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  <c r="U273" s="7">
        <f t="shared" si="28"/>
        <v>42345.25</v>
      </c>
      <c r="V273" s="7">
        <f t="shared" si="29"/>
        <v>42376.25</v>
      </c>
    </row>
    <row r="274" spans="1:22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26"/>
        <v>43656.208333333328</v>
      </c>
      <c r="O274" s="7">
        <f t="shared" si="2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  <c r="U274" s="7">
        <f t="shared" si="28"/>
        <v>43656.208333333328</v>
      </c>
      <c r="V274" s="7">
        <f t="shared" si="29"/>
        <v>43681.208333333328</v>
      </c>
    </row>
    <row r="275" spans="1:22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26"/>
        <v>42995.208333333328</v>
      </c>
      <c r="O275" s="7">
        <f t="shared" si="2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  <c r="U275" s="7">
        <f t="shared" si="28"/>
        <v>42995.208333333328</v>
      </c>
      <c r="V275" s="7">
        <f t="shared" si="29"/>
        <v>42998.208333333328</v>
      </c>
    </row>
    <row r="276" spans="1:22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26"/>
        <v>43045.25</v>
      </c>
      <c r="O276" s="7">
        <f t="shared" si="2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  <c r="U276" s="7">
        <f t="shared" si="28"/>
        <v>43045.25</v>
      </c>
      <c r="V276" s="7">
        <f t="shared" si="29"/>
        <v>43050.25</v>
      </c>
    </row>
    <row r="277" spans="1:22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26"/>
        <v>43561.208333333328</v>
      </c>
      <c r="O277" s="7">
        <f t="shared" si="2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  <c r="U277" s="7">
        <f t="shared" si="28"/>
        <v>43561.208333333328</v>
      </c>
      <c r="V277" s="7">
        <f t="shared" si="29"/>
        <v>43569.208333333328</v>
      </c>
    </row>
    <row r="278" spans="1:22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26"/>
        <v>41018.208333333336</v>
      </c>
      <c r="O278" s="7">
        <f t="shared" si="2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  <c r="U278" s="7">
        <f t="shared" si="28"/>
        <v>41018.208333333336</v>
      </c>
      <c r="V278" s="7">
        <f t="shared" si="29"/>
        <v>41023.208333333336</v>
      </c>
    </row>
    <row r="279" spans="1:22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26"/>
        <v>40378.208333333336</v>
      </c>
      <c r="O279" s="7">
        <f t="shared" si="2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  <c r="U279" s="7">
        <f t="shared" si="28"/>
        <v>40378.208333333336</v>
      </c>
      <c r="V279" s="7">
        <f t="shared" si="29"/>
        <v>40380.208333333336</v>
      </c>
    </row>
    <row r="280" spans="1:22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26"/>
        <v>41239.25</v>
      </c>
      <c r="O280" s="7">
        <f t="shared" si="2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  <c r="U280" s="7">
        <f t="shared" si="28"/>
        <v>41239.25</v>
      </c>
      <c r="V280" s="7">
        <f t="shared" si="29"/>
        <v>41264.25</v>
      </c>
    </row>
    <row r="281" spans="1:22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26"/>
        <v>43346.208333333328</v>
      </c>
      <c r="O281" s="7">
        <f t="shared" si="2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  <c r="U281" s="7">
        <f t="shared" si="28"/>
        <v>43346.208333333328</v>
      </c>
      <c r="V281" s="7">
        <f t="shared" si="29"/>
        <v>43349.208333333328</v>
      </c>
    </row>
    <row r="282" spans="1:22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26"/>
        <v>43060.25</v>
      </c>
      <c r="O282" s="7">
        <f t="shared" si="2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  <c r="U282" s="7">
        <f t="shared" si="28"/>
        <v>43060.25</v>
      </c>
      <c r="V282" s="7">
        <f t="shared" si="29"/>
        <v>43066.25</v>
      </c>
    </row>
    <row r="283" spans="1:22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26"/>
        <v>40979.25</v>
      </c>
      <c r="O283" s="7">
        <f t="shared" si="2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  <c r="U283" s="7">
        <f t="shared" si="28"/>
        <v>40979.25</v>
      </c>
      <c r="V283" s="7">
        <f t="shared" si="29"/>
        <v>41000.208333333336</v>
      </c>
    </row>
    <row r="284" spans="1:22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26"/>
        <v>42701.25</v>
      </c>
      <c r="O284" s="7">
        <f t="shared" si="2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  <c r="U284" s="7">
        <f t="shared" si="28"/>
        <v>42701.25</v>
      </c>
      <c r="V284" s="7">
        <f t="shared" si="29"/>
        <v>42707.25</v>
      </c>
    </row>
    <row r="285" spans="1:22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26"/>
        <v>42520.208333333328</v>
      </c>
      <c r="O285" s="7">
        <f t="shared" si="2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  <c r="U285" s="7">
        <f t="shared" si="28"/>
        <v>42520.208333333328</v>
      </c>
      <c r="V285" s="7">
        <f t="shared" si="29"/>
        <v>42525.208333333328</v>
      </c>
    </row>
    <row r="286" spans="1:22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26"/>
        <v>41030.208333333336</v>
      </c>
      <c r="O286" s="7">
        <f t="shared" si="2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  <c r="U286" s="7">
        <f t="shared" si="28"/>
        <v>41030.208333333336</v>
      </c>
      <c r="V286" s="7">
        <f t="shared" si="29"/>
        <v>41035.208333333336</v>
      </c>
    </row>
    <row r="287" spans="1:22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26"/>
        <v>42623.208333333328</v>
      </c>
      <c r="O287" s="7">
        <f t="shared" si="2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  <c r="U287" s="7">
        <f t="shared" si="28"/>
        <v>42623.208333333328</v>
      </c>
      <c r="V287" s="7">
        <f t="shared" si="29"/>
        <v>42661.208333333328</v>
      </c>
    </row>
    <row r="288" spans="1:22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26"/>
        <v>42697.25</v>
      </c>
      <c r="O288" s="7">
        <f t="shared" si="2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  <c r="U288" s="7">
        <f t="shared" si="28"/>
        <v>42697.25</v>
      </c>
      <c r="V288" s="7">
        <f t="shared" si="29"/>
        <v>42704.25</v>
      </c>
    </row>
    <row r="289" spans="1:22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26"/>
        <v>42122.208333333328</v>
      </c>
      <c r="O289" s="7">
        <f t="shared" si="2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  <c r="U289" s="7">
        <f t="shared" si="28"/>
        <v>42122.208333333328</v>
      </c>
      <c r="V289" s="7">
        <f t="shared" si="29"/>
        <v>42122.208333333328</v>
      </c>
    </row>
    <row r="290" spans="1:22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26"/>
        <v>40982.208333333336</v>
      </c>
      <c r="O290" s="7">
        <f t="shared" si="2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  <c r="U290" s="7">
        <f t="shared" si="28"/>
        <v>40982.208333333336</v>
      </c>
      <c r="V290" s="7">
        <f t="shared" si="29"/>
        <v>40983.208333333336</v>
      </c>
    </row>
    <row r="291" spans="1:22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26"/>
        <v>42219.208333333328</v>
      </c>
      <c r="O291" s="7">
        <f t="shared" si="2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  <c r="U291" s="7">
        <f t="shared" si="28"/>
        <v>42219.208333333328</v>
      </c>
      <c r="V291" s="7">
        <f t="shared" si="29"/>
        <v>42222.208333333328</v>
      </c>
    </row>
    <row r="292" spans="1:22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26"/>
        <v>41404.208333333336</v>
      </c>
      <c r="O292" s="7">
        <f t="shared" si="2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  <c r="U292" s="7">
        <f t="shared" si="28"/>
        <v>41404.208333333336</v>
      </c>
      <c r="V292" s="7">
        <f t="shared" si="29"/>
        <v>41436.208333333336</v>
      </c>
    </row>
    <row r="293" spans="1:22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26"/>
        <v>40831.208333333336</v>
      </c>
      <c r="O293" s="7">
        <f t="shared" si="2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  <c r="U293" s="7">
        <f t="shared" si="28"/>
        <v>40831.208333333336</v>
      </c>
      <c r="V293" s="7">
        <f t="shared" si="29"/>
        <v>40835.208333333336</v>
      </c>
    </row>
    <row r="294" spans="1:22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26"/>
        <v>40984.208333333336</v>
      </c>
      <c r="O294" s="7">
        <f t="shared" si="2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  <c r="U294" s="7">
        <f t="shared" si="28"/>
        <v>40984.208333333336</v>
      </c>
      <c r="V294" s="7">
        <f t="shared" si="29"/>
        <v>41002.208333333336</v>
      </c>
    </row>
    <row r="295" spans="1:22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26"/>
        <v>40456.208333333336</v>
      </c>
      <c r="O295" s="7">
        <f t="shared" si="2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  <c r="U295" s="7">
        <f t="shared" si="28"/>
        <v>40456.208333333336</v>
      </c>
      <c r="V295" s="7">
        <f t="shared" si="29"/>
        <v>40465.208333333336</v>
      </c>
    </row>
    <row r="296" spans="1:22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26"/>
        <v>43399.208333333328</v>
      </c>
      <c r="O296" s="7">
        <f t="shared" si="2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  <c r="U296" s="7">
        <f t="shared" si="28"/>
        <v>43399.208333333328</v>
      </c>
      <c r="V296" s="7">
        <f t="shared" si="29"/>
        <v>43411.25</v>
      </c>
    </row>
    <row r="297" spans="1:22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26"/>
        <v>41562.208333333336</v>
      </c>
      <c r="O297" s="7">
        <f t="shared" si="2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  <c r="U297" s="7">
        <f t="shared" si="28"/>
        <v>41562.208333333336</v>
      </c>
      <c r="V297" s="7">
        <f t="shared" si="29"/>
        <v>41587.25</v>
      </c>
    </row>
    <row r="298" spans="1:22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26"/>
        <v>43493.25</v>
      </c>
      <c r="O298" s="7">
        <f t="shared" si="2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  <c r="U298" s="7">
        <f t="shared" si="28"/>
        <v>43493.25</v>
      </c>
      <c r="V298" s="7">
        <f t="shared" si="29"/>
        <v>43515.25</v>
      </c>
    </row>
    <row r="299" spans="1:22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26"/>
        <v>41653.25</v>
      </c>
      <c r="O299" s="7">
        <f t="shared" si="2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  <c r="U299" s="7">
        <f t="shared" si="28"/>
        <v>41653.25</v>
      </c>
      <c r="V299" s="7">
        <f t="shared" si="29"/>
        <v>41662.25</v>
      </c>
    </row>
    <row r="300" spans="1:22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26"/>
        <v>42426.25</v>
      </c>
      <c r="O300" s="7">
        <f t="shared" si="2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  <c r="U300" s="7">
        <f t="shared" si="28"/>
        <v>42426.25</v>
      </c>
      <c r="V300" s="7">
        <f t="shared" si="29"/>
        <v>42444.208333333328</v>
      </c>
    </row>
    <row r="301" spans="1:22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26"/>
        <v>42432.25</v>
      </c>
      <c r="O301" s="7">
        <f t="shared" si="2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  <c r="U301" s="7">
        <f t="shared" si="28"/>
        <v>42432.25</v>
      </c>
      <c r="V301" s="7">
        <f t="shared" si="29"/>
        <v>42488.208333333328</v>
      </c>
    </row>
    <row r="302" spans="1:22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26"/>
        <v>42977.208333333328</v>
      </c>
      <c r="O302" s="7">
        <f t="shared" si="2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  <c r="U302" s="7">
        <f t="shared" si="28"/>
        <v>42977.208333333328</v>
      </c>
      <c r="V302" s="7">
        <f t="shared" si="29"/>
        <v>42978.208333333328</v>
      </c>
    </row>
    <row r="303" spans="1:22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26"/>
        <v>42061.25</v>
      </c>
      <c r="O303" s="7">
        <f t="shared" si="2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  <c r="U303" s="7">
        <f t="shared" si="28"/>
        <v>42061.25</v>
      </c>
      <c r="V303" s="7">
        <f t="shared" si="29"/>
        <v>42078.208333333328</v>
      </c>
    </row>
    <row r="304" spans="1:22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26"/>
        <v>43345.208333333328</v>
      </c>
      <c r="O304" s="7">
        <f t="shared" si="2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  <c r="U304" s="7">
        <f t="shared" si="28"/>
        <v>43345.208333333328</v>
      </c>
      <c r="V304" s="7">
        <f t="shared" si="29"/>
        <v>43359.208333333328</v>
      </c>
    </row>
    <row r="305" spans="1:22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26"/>
        <v>42376.25</v>
      </c>
      <c r="O305" s="7">
        <f t="shared" si="2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  <c r="U305" s="7">
        <f t="shared" si="28"/>
        <v>42376.25</v>
      </c>
      <c r="V305" s="7">
        <f t="shared" si="29"/>
        <v>42381.25</v>
      </c>
    </row>
    <row r="306" spans="1:22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26"/>
        <v>42589.208333333328</v>
      </c>
      <c r="O306" s="7">
        <f t="shared" si="2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  <c r="U306" s="7">
        <f t="shared" si="28"/>
        <v>42589.208333333328</v>
      </c>
      <c r="V306" s="7">
        <f t="shared" si="29"/>
        <v>42630.208333333328</v>
      </c>
    </row>
    <row r="307" spans="1:22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26"/>
        <v>42448.208333333328</v>
      </c>
      <c r="O307" s="7">
        <f t="shared" si="2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  <c r="U307" s="7">
        <f t="shared" si="28"/>
        <v>42448.208333333328</v>
      </c>
      <c r="V307" s="7">
        <f t="shared" si="29"/>
        <v>42489.208333333328</v>
      </c>
    </row>
    <row r="308" spans="1:22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26"/>
        <v>42930.208333333328</v>
      </c>
      <c r="O308" s="7">
        <f t="shared" si="2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  <c r="U308" s="7">
        <f t="shared" si="28"/>
        <v>42930.208333333328</v>
      </c>
      <c r="V308" s="7">
        <f t="shared" si="29"/>
        <v>42933.208333333328</v>
      </c>
    </row>
    <row r="309" spans="1:22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26"/>
        <v>41066.208333333336</v>
      </c>
      <c r="O309" s="7">
        <f t="shared" si="2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  <c r="U309" s="7">
        <f t="shared" si="28"/>
        <v>41066.208333333336</v>
      </c>
      <c r="V309" s="7">
        <f t="shared" si="29"/>
        <v>41086.208333333336</v>
      </c>
    </row>
    <row r="310" spans="1:22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26"/>
        <v>40651.208333333336</v>
      </c>
      <c r="O310" s="7">
        <f t="shared" si="2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  <c r="U310" s="7">
        <f t="shared" si="28"/>
        <v>40651.208333333336</v>
      </c>
      <c r="V310" s="7">
        <f t="shared" si="29"/>
        <v>40652.208333333336</v>
      </c>
    </row>
    <row r="311" spans="1:22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26"/>
        <v>40807.208333333336</v>
      </c>
      <c r="O311" s="7">
        <f t="shared" si="2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  <c r="U311" s="7">
        <f t="shared" si="28"/>
        <v>40807.208333333336</v>
      </c>
      <c r="V311" s="7">
        <f t="shared" si="29"/>
        <v>40827.208333333336</v>
      </c>
    </row>
    <row r="312" spans="1:22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26"/>
        <v>40277.208333333336</v>
      </c>
      <c r="O312" s="7">
        <f t="shared" si="2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  <c r="U312" s="7">
        <f t="shared" si="28"/>
        <v>40277.208333333336</v>
      </c>
      <c r="V312" s="7">
        <f t="shared" si="29"/>
        <v>40293.208333333336</v>
      </c>
    </row>
    <row r="313" spans="1:22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26"/>
        <v>40590.25</v>
      </c>
      <c r="O313" s="7">
        <f t="shared" si="2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  <c r="U313" s="7">
        <f t="shared" si="28"/>
        <v>40590.25</v>
      </c>
      <c r="V313" s="7">
        <f t="shared" si="29"/>
        <v>40602.25</v>
      </c>
    </row>
    <row r="314" spans="1:22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26"/>
        <v>41572.208333333336</v>
      </c>
      <c r="O314" s="7">
        <f t="shared" si="2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  <c r="U314" s="7">
        <f t="shared" si="28"/>
        <v>41572.208333333336</v>
      </c>
      <c r="V314" s="7">
        <f t="shared" si="29"/>
        <v>41579.208333333336</v>
      </c>
    </row>
    <row r="315" spans="1:22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26"/>
        <v>40966.25</v>
      </c>
      <c r="O315" s="7">
        <f t="shared" si="2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  <c r="U315" s="7">
        <f t="shared" si="28"/>
        <v>40966.25</v>
      </c>
      <c r="V315" s="7">
        <f t="shared" si="29"/>
        <v>40968.25</v>
      </c>
    </row>
    <row r="316" spans="1:22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26"/>
        <v>43536.208333333328</v>
      </c>
      <c r="O316" s="7">
        <f t="shared" si="2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  <c r="U316" s="7">
        <f t="shared" si="28"/>
        <v>43536.208333333328</v>
      </c>
      <c r="V316" s="7">
        <f t="shared" si="29"/>
        <v>43541.208333333328</v>
      </c>
    </row>
    <row r="317" spans="1:22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26"/>
        <v>41783.208333333336</v>
      </c>
      <c r="O317" s="7">
        <f t="shared" si="2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  <c r="U317" s="7">
        <f t="shared" si="28"/>
        <v>41783.208333333336</v>
      </c>
      <c r="V317" s="7">
        <f t="shared" si="29"/>
        <v>41812.208333333336</v>
      </c>
    </row>
    <row r="318" spans="1:22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26"/>
        <v>43788.25</v>
      </c>
      <c r="O318" s="7">
        <f t="shared" si="2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  <c r="U318" s="7">
        <f t="shared" si="28"/>
        <v>43788.25</v>
      </c>
      <c r="V318" s="7">
        <f t="shared" si="29"/>
        <v>43789.25</v>
      </c>
    </row>
    <row r="319" spans="1:22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26"/>
        <v>42869.208333333328</v>
      </c>
      <c r="O319" s="7">
        <f t="shared" si="2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  <c r="U319" s="7">
        <f t="shared" si="28"/>
        <v>42869.208333333328</v>
      </c>
      <c r="V319" s="7">
        <f t="shared" si="29"/>
        <v>42882.208333333328</v>
      </c>
    </row>
    <row r="320" spans="1:22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26"/>
        <v>41684.25</v>
      </c>
      <c r="O320" s="7">
        <f t="shared" si="2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  <c r="U320" s="7">
        <f t="shared" si="28"/>
        <v>41684.25</v>
      </c>
      <c r="V320" s="7">
        <f t="shared" si="29"/>
        <v>41686.25</v>
      </c>
    </row>
    <row r="321" spans="1:22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26"/>
        <v>40402.208333333336</v>
      </c>
      <c r="O321" s="7">
        <f t="shared" si="2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  <c r="U321" s="7">
        <f t="shared" si="28"/>
        <v>40402.208333333336</v>
      </c>
      <c r="V321" s="7">
        <f t="shared" si="29"/>
        <v>40426.208333333336</v>
      </c>
    </row>
    <row r="322" spans="1:22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E322/D322 *100</f>
        <v>9.5876777251184837</v>
      </c>
      <c r="G322" t="s">
        <v>14</v>
      </c>
      <c r="H322">
        <v>80</v>
      </c>
      <c r="I322" s="4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26"/>
        <v>40673.208333333336</v>
      </c>
      <c r="O322" s="7">
        <f t="shared" si="2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  <c r="U322" s="7">
        <f t="shared" si="28"/>
        <v>40673.208333333336</v>
      </c>
      <c r="V322" s="7">
        <f t="shared" si="29"/>
        <v>40682.208333333336</v>
      </c>
    </row>
    <row r="323" spans="1:22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94.144366197183089</v>
      </c>
      <c r="G323" t="s">
        <v>14</v>
      </c>
      <c r="H323">
        <v>2468</v>
      </c>
      <c r="I323" s="4">
        <f t="shared" ref="I323:I386" si="31">IF(H323 = 0, 0, 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32">(((L323/60)/60)/24) + DATE(1970,1,1)</f>
        <v>40634.208333333336</v>
      </c>
      <c r="O323" s="7">
        <f t="shared" ref="O323:O386" si="33">(((M323/60)/60)/24) + 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  <c r="U323" s="7">
        <f t="shared" ref="U323:U386" si="34">N323</f>
        <v>40634.208333333336</v>
      </c>
      <c r="V323" s="7">
        <f t="shared" ref="V323:V386" si="35">O323</f>
        <v>40642.208333333336</v>
      </c>
    </row>
    <row r="324" spans="1:22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32"/>
        <v>40507.25</v>
      </c>
      <c r="O324" s="7">
        <f t="shared" si="3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  <c r="U324" s="7">
        <f t="shared" si="34"/>
        <v>40507.25</v>
      </c>
      <c r="V324" s="7">
        <f t="shared" si="35"/>
        <v>40520.25</v>
      </c>
    </row>
    <row r="325" spans="1:22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32"/>
        <v>41725.208333333336</v>
      </c>
      <c r="O325" s="7">
        <f t="shared" si="3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  <c r="U325" s="7">
        <f t="shared" si="34"/>
        <v>41725.208333333336</v>
      </c>
      <c r="V325" s="7">
        <f t="shared" si="35"/>
        <v>41727.208333333336</v>
      </c>
    </row>
    <row r="326" spans="1:22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32"/>
        <v>42176.208333333328</v>
      </c>
      <c r="O326" s="7">
        <f t="shared" si="3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  <c r="U326" s="7">
        <f t="shared" si="34"/>
        <v>42176.208333333328</v>
      </c>
      <c r="V326" s="7">
        <f t="shared" si="35"/>
        <v>42188.208333333328</v>
      </c>
    </row>
    <row r="327" spans="1:22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32"/>
        <v>43267.208333333328</v>
      </c>
      <c r="O327" s="7">
        <f t="shared" si="3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  <c r="U327" s="7">
        <f t="shared" si="34"/>
        <v>43267.208333333328</v>
      </c>
      <c r="V327" s="7">
        <f t="shared" si="35"/>
        <v>43290.208333333328</v>
      </c>
    </row>
    <row r="328" spans="1:22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32"/>
        <v>42364.25</v>
      </c>
      <c r="O328" s="7">
        <f t="shared" si="3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  <c r="U328" s="7">
        <f t="shared" si="34"/>
        <v>42364.25</v>
      </c>
      <c r="V328" s="7">
        <f t="shared" si="35"/>
        <v>42370.25</v>
      </c>
    </row>
    <row r="329" spans="1:22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32"/>
        <v>43705.208333333328</v>
      </c>
      <c r="O329" s="7">
        <f t="shared" si="3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  <c r="U329" s="7">
        <f t="shared" si="34"/>
        <v>43705.208333333328</v>
      </c>
      <c r="V329" s="7">
        <f t="shared" si="35"/>
        <v>43709.208333333328</v>
      </c>
    </row>
    <row r="330" spans="1:22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32"/>
        <v>43434.25</v>
      </c>
      <c r="O330" s="7">
        <f t="shared" si="3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  <c r="U330" s="7">
        <f t="shared" si="34"/>
        <v>43434.25</v>
      </c>
      <c r="V330" s="7">
        <f t="shared" si="35"/>
        <v>43445.25</v>
      </c>
    </row>
    <row r="331" spans="1:22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32"/>
        <v>42716.25</v>
      </c>
      <c r="O331" s="7">
        <f t="shared" si="3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  <c r="U331" s="7">
        <f t="shared" si="34"/>
        <v>42716.25</v>
      </c>
      <c r="V331" s="7">
        <f t="shared" si="35"/>
        <v>42727.25</v>
      </c>
    </row>
    <row r="332" spans="1:22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32"/>
        <v>43077.25</v>
      </c>
      <c r="O332" s="7">
        <f t="shared" si="3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  <c r="U332" s="7">
        <f t="shared" si="34"/>
        <v>43077.25</v>
      </c>
      <c r="V332" s="7">
        <f t="shared" si="35"/>
        <v>43078.25</v>
      </c>
    </row>
    <row r="333" spans="1:22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32"/>
        <v>40896.25</v>
      </c>
      <c r="O333" s="7">
        <f t="shared" si="3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  <c r="U333" s="7">
        <f t="shared" si="34"/>
        <v>40896.25</v>
      </c>
      <c r="V333" s="7">
        <f t="shared" si="35"/>
        <v>40897.25</v>
      </c>
    </row>
    <row r="334" spans="1:22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32"/>
        <v>41361.208333333336</v>
      </c>
      <c r="O334" s="7">
        <f t="shared" si="3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  <c r="U334" s="7">
        <f t="shared" si="34"/>
        <v>41361.208333333336</v>
      </c>
      <c r="V334" s="7">
        <f t="shared" si="35"/>
        <v>41362.208333333336</v>
      </c>
    </row>
    <row r="335" spans="1:22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32"/>
        <v>43424.25</v>
      </c>
      <c r="O335" s="7">
        <f t="shared" si="3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  <c r="U335" s="7">
        <f t="shared" si="34"/>
        <v>43424.25</v>
      </c>
      <c r="V335" s="7">
        <f t="shared" si="35"/>
        <v>43452.25</v>
      </c>
    </row>
    <row r="336" spans="1:22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32"/>
        <v>43110.25</v>
      </c>
      <c r="O336" s="7">
        <f t="shared" si="3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  <c r="U336" s="7">
        <f t="shared" si="34"/>
        <v>43110.25</v>
      </c>
      <c r="V336" s="7">
        <f t="shared" si="35"/>
        <v>43117.25</v>
      </c>
    </row>
    <row r="337" spans="1:22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32"/>
        <v>43784.25</v>
      </c>
      <c r="O337" s="7">
        <f t="shared" si="3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  <c r="U337" s="7">
        <f t="shared" si="34"/>
        <v>43784.25</v>
      </c>
      <c r="V337" s="7">
        <f t="shared" si="35"/>
        <v>43797.25</v>
      </c>
    </row>
    <row r="338" spans="1:22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32"/>
        <v>40527.25</v>
      </c>
      <c r="O338" s="7">
        <f t="shared" si="3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  <c r="U338" s="7">
        <f t="shared" si="34"/>
        <v>40527.25</v>
      </c>
      <c r="V338" s="7">
        <f t="shared" si="35"/>
        <v>40528.25</v>
      </c>
    </row>
    <row r="339" spans="1:22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32"/>
        <v>43780.25</v>
      </c>
      <c r="O339" s="7">
        <f t="shared" si="3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  <c r="U339" s="7">
        <f t="shared" si="34"/>
        <v>43780.25</v>
      </c>
      <c r="V339" s="7">
        <f t="shared" si="35"/>
        <v>43781.25</v>
      </c>
    </row>
    <row r="340" spans="1:22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32"/>
        <v>40821.208333333336</v>
      </c>
      <c r="O340" s="7">
        <f t="shared" si="3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  <c r="U340" s="7">
        <f t="shared" si="34"/>
        <v>40821.208333333336</v>
      </c>
      <c r="V340" s="7">
        <f t="shared" si="35"/>
        <v>40851.208333333336</v>
      </c>
    </row>
    <row r="341" spans="1:22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32"/>
        <v>42949.208333333328</v>
      </c>
      <c r="O341" s="7">
        <f t="shared" si="3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  <c r="U341" s="7">
        <f t="shared" si="34"/>
        <v>42949.208333333328</v>
      </c>
      <c r="V341" s="7">
        <f t="shared" si="35"/>
        <v>42963.208333333328</v>
      </c>
    </row>
    <row r="342" spans="1:22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32"/>
        <v>40889.25</v>
      </c>
      <c r="O342" s="7">
        <f t="shared" si="3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  <c r="U342" s="7">
        <f t="shared" si="34"/>
        <v>40889.25</v>
      </c>
      <c r="V342" s="7">
        <f t="shared" si="35"/>
        <v>40890.25</v>
      </c>
    </row>
    <row r="343" spans="1:22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32"/>
        <v>42244.208333333328</v>
      </c>
      <c r="O343" s="7">
        <f t="shared" si="3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  <c r="U343" s="7">
        <f t="shared" si="34"/>
        <v>42244.208333333328</v>
      </c>
      <c r="V343" s="7">
        <f t="shared" si="35"/>
        <v>42251.208333333328</v>
      </c>
    </row>
    <row r="344" spans="1:22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32"/>
        <v>41475.208333333336</v>
      </c>
      <c r="O344" s="7">
        <f t="shared" si="3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  <c r="U344" s="7">
        <f t="shared" si="34"/>
        <v>41475.208333333336</v>
      </c>
      <c r="V344" s="7">
        <f t="shared" si="35"/>
        <v>41487.208333333336</v>
      </c>
    </row>
    <row r="345" spans="1:22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32"/>
        <v>41597.25</v>
      </c>
      <c r="O345" s="7">
        <f t="shared" si="3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  <c r="U345" s="7">
        <f t="shared" si="34"/>
        <v>41597.25</v>
      </c>
      <c r="V345" s="7">
        <f t="shared" si="35"/>
        <v>41650.25</v>
      </c>
    </row>
    <row r="346" spans="1:22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32"/>
        <v>43122.25</v>
      </c>
      <c r="O346" s="7">
        <f t="shared" si="3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  <c r="U346" s="7">
        <f t="shared" si="34"/>
        <v>43122.25</v>
      </c>
      <c r="V346" s="7">
        <f t="shared" si="35"/>
        <v>43162.25</v>
      </c>
    </row>
    <row r="347" spans="1:22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32"/>
        <v>42194.208333333328</v>
      </c>
      <c r="O347" s="7">
        <f t="shared" si="3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  <c r="U347" s="7">
        <f t="shared" si="34"/>
        <v>42194.208333333328</v>
      </c>
      <c r="V347" s="7">
        <f t="shared" si="35"/>
        <v>42195.208333333328</v>
      </c>
    </row>
    <row r="348" spans="1:22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32"/>
        <v>42971.208333333328</v>
      </c>
      <c r="O348" s="7">
        <f t="shared" si="3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  <c r="U348" s="7">
        <f t="shared" si="34"/>
        <v>42971.208333333328</v>
      </c>
      <c r="V348" s="7">
        <f t="shared" si="35"/>
        <v>43026.208333333328</v>
      </c>
    </row>
    <row r="349" spans="1:22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32"/>
        <v>42046.25</v>
      </c>
      <c r="O349" s="7">
        <f t="shared" si="3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  <c r="U349" s="7">
        <f t="shared" si="34"/>
        <v>42046.25</v>
      </c>
      <c r="V349" s="7">
        <f t="shared" si="35"/>
        <v>42070.25</v>
      </c>
    </row>
    <row r="350" spans="1:22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32"/>
        <v>42782.25</v>
      </c>
      <c r="O350" s="7">
        <f t="shared" si="3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  <c r="U350" s="7">
        <f t="shared" si="34"/>
        <v>42782.25</v>
      </c>
      <c r="V350" s="7">
        <f t="shared" si="35"/>
        <v>42795.25</v>
      </c>
    </row>
    <row r="351" spans="1:22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32"/>
        <v>42930.208333333328</v>
      </c>
      <c r="O351" s="7">
        <f t="shared" si="3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  <c r="U351" s="7">
        <f t="shared" si="34"/>
        <v>42930.208333333328</v>
      </c>
      <c r="V351" s="7">
        <f t="shared" si="35"/>
        <v>42960.208333333328</v>
      </c>
    </row>
    <row r="352" spans="1:22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32"/>
        <v>42144.208333333328</v>
      </c>
      <c r="O352" s="7">
        <f t="shared" si="3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  <c r="U352" s="7">
        <f t="shared" si="34"/>
        <v>42144.208333333328</v>
      </c>
      <c r="V352" s="7">
        <f t="shared" si="35"/>
        <v>42162.208333333328</v>
      </c>
    </row>
    <row r="353" spans="1:22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32"/>
        <v>42240.208333333328</v>
      </c>
      <c r="O353" s="7">
        <f t="shared" si="3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  <c r="U353" s="7">
        <f t="shared" si="34"/>
        <v>42240.208333333328</v>
      </c>
      <c r="V353" s="7">
        <f t="shared" si="35"/>
        <v>42254.208333333328</v>
      </c>
    </row>
    <row r="354" spans="1:22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32"/>
        <v>42315.25</v>
      </c>
      <c r="O354" s="7">
        <f t="shared" si="3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  <c r="U354" s="7">
        <f t="shared" si="34"/>
        <v>42315.25</v>
      </c>
      <c r="V354" s="7">
        <f t="shared" si="35"/>
        <v>42323.25</v>
      </c>
    </row>
    <row r="355" spans="1:22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32"/>
        <v>43651.208333333328</v>
      </c>
      <c r="O355" s="7">
        <f t="shared" si="3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  <c r="U355" s="7">
        <f t="shared" si="34"/>
        <v>43651.208333333328</v>
      </c>
      <c r="V355" s="7">
        <f t="shared" si="35"/>
        <v>43652.208333333328</v>
      </c>
    </row>
    <row r="356" spans="1:22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32"/>
        <v>41520.208333333336</v>
      </c>
      <c r="O356" s="7">
        <f t="shared" si="3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  <c r="U356" s="7">
        <f t="shared" si="34"/>
        <v>41520.208333333336</v>
      </c>
      <c r="V356" s="7">
        <f t="shared" si="35"/>
        <v>41527.208333333336</v>
      </c>
    </row>
    <row r="357" spans="1:22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32"/>
        <v>42757.25</v>
      </c>
      <c r="O357" s="7">
        <f t="shared" si="3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  <c r="U357" s="7">
        <f t="shared" si="34"/>
        <v>42757.25</v>
      </c>
      <c r="V357" s="7">
        <f t="shared" si="35"/>
        <v>42797.25</v>
      </c>
    </row>
    <row r="358" spans="1:22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32"/>
        <v>40922.25</v>
      </c>
      <c r="O358" s="7">
        <f t="shared" si="3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  <c r="U358" s="7">
        <f t="shared" si="34"/>
        <v>40922.25</v>
      </c>
      <c r="V358" s="7">
        <f t="shared" si="35"/>
        <v>40931.25</v>
      </c>
    </row>
    <row r="359" spans="1:22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32"/>
        <v>42250.208333333328</v>
      </c>
      <c r="O359" s="7">
        <f t="shared" si="3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  <c r="U359" s="7">
        <f t="shared" si="34"/>
        <v>42250.208333333328</v>
      </c>
      <c r="V359" s="7">
        <f t="shared" si="35"/>
        <v>42275.208333333328</v>
      </c>
    </row>
    <row r="360" spans="1:22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32"/>
        <v>43322.208333333328</v>
      </c>
      <c r="O360" s="7">
        <f t="shared" si="3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  <c r="U360" s="7">
        <f t="shared" si="34"/>
        <v>43322.208333333328</v>
      </c>
      <c r="V360" s="7">
        <f t="shared" si="35"/>
        <v>43325.208333333328</v>
      </c>
    </row>
    <row r="361" spans="1:22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32"/>
        <v>40782.208333333336</v>
      </c>
      <c r="O361" s="7">
        <f t="shared" si="3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  <c r="U361" s="7">
        <f t="shared" si="34"/>
        <v>40782.208333333336</v>
      </c>
      <c r="V361" s="7">
        <f t="shared" si="35"/>
        <v>40789.208333333336</v>
      </c>
    </row>
    <row r="362" spans="1:22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32"/>
        <v>40544.25</v>
      </c>
      <c r="O362" s="7">
        <f t="shared" si="3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  <c r="U362" s="7">
        <f t="shared" si="34"/>
        <v>40544.25</v>
      </c>
      <c r="V362" s="7">
        <f t="shared" si="35"/>
        <v>40558.25</v>
      </c>
    </row>
    <row r="363" spans="1:22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32"/>
        <v>43015.208333333328</v>
      </c>
      <c r="O363" s="7">
        <f t="shared" si="3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  <c r="U363" s="7">
        <f t="shared" si="34"/>
        <v>43015.208333333328</v>
      </c>
      <c r="V363" s="7">
        <f t="shared" si="35"/>
        <v>43039.208333333328</v>
      </c>
    </row>
    <row r="364" spans="1:22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32"/>
        <v>40570.25</v>
      </c>
      <c r="O364" s="7">
        <f t="shared" si="3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  <c r="U364" s="7">
        <f t="shared" si="34"/>
        <v>40570.25</v>
      </c>
      <c r="V364" s="7">
        <f t="shared" si="35"/>
        <v>40608.25</v>
      </c>
    </row>
    <row r="365" spans="1:22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32"/>
        <v>40904.25</v>
      </c>
      <c r="O365" s="7">
        <f t="shared" si="3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  <c r="U365" s="7">
        <f t="shared" si="34"/>
        <v>40904.25</v>
      </c>
      <c r="V365" s="7">
        <f t="shared" si="35"/>
        <v>40905.25</v>
      </c>
    </row>
    <row r="366" spans="1:22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32"/>
        <v>43164.25</v>
      </c>
      <c r="O366" s="7">
        <f t="shared" si="3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  <c r="U366" s="7">
        <f t="shared" si="34"/>
        <v>43164.25</v>
      </c>
      <c r="V366" s="7">
        <f t="shared" si="35"/>
        <v>43194.208333333328</v>
      </c>
    </row>
    <row r="367" spans="1:22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32"/>
        <v>42733.25</v>
      </c>
      <c r="O367" s="7">
        <f t="shared" si="3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  <c r="U367" s="7">
        <f t="shared" si="34"/>
        <v>42733.25</v>
      </c>
      <c r="V367" s="7">
        <f t="shared" si="35"/>
        <v>42760.25</v>
      </c>
    </row>
    <row r="368" spans="1:22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32"/>
        <v>40546.25</v>
      </c>
      <c r="O368" s="7">
        <f t="shared" si="3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  <c r="U368" s="7">
        <f t="shared" si="34"/>
        <v>40546.25</v>
      </c>
      <c r="V368" s="7">
        <f t="shared" si="35"/>
        <v>40547.25</v>
      </c>
    </row>
    <row r="369" spans="1:22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32"/>
        <v>41930.208333333336</v>
      </c>
      <c r="O369" s="7">
        <f t="shared" si="3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  <c r="U369" s="7">
        <f t="shared" si="34"/>
        <v>41930.208333333336</v>
      </c>
      <c r="V369" s="7">
        <f t="shared" si="35"/>
        <v>41954.25</v>
      </c>
    </row>
    <row r="370" spans="1:22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32"/>
        <v>40464.208333333336</v>
      </c>
      <c r="O370" s="7">
        <f t="shared" si="3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  <c r="U370" s="7">
        <f t="shared" si="34"/>
        <v>40464.208333333336</v>
      </c>
      <c r="V370" s="7">
        <f t="shared" si="35"/>
        <v>40487.208333333336</v>
      </c>
    </row>
    <row r="371" spans="1:22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32"/>
        <v>41308.25</v>
      </c>
      <c r="O371" s="7">
        <f t="shared" si="3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  <c r="U371" s="7">
        <f t="shared" si="34"/>
        <v>41308.25</v>
      </c>
      <c r="V371" s="7">
        <f t="shared" si="35"/>
        <v>41347.208333333336</v>
      </c>
    </row>
    <row r="372" spans="1:22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32"/>
        <v>43570.208333333328</v>
      </c>
      <c r="O372" s="7">
        <f t="shared" si="3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  <c r="U372" s="7">
        <f t="shared" si="34"/>
        <v>43570.208333333328</v>
      </c>
      <c r="V372" s="7">
        <f t="shared" si="35"/>
        <v>43576.208333333328</v>
      </c>
    </row>
    <row r="373" spans="1:22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32"/>
        <v>42043.25</v>
      </c>
      <c r="O373" s="7">
        <f t="shared" si="3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  <c r="U373" s="7">
        <f t="shared" si="34"/>
        <v>42043.25</v>
      </c>
      <c r="V373" s="7">
        <f t="shared" si="35"/>
        <v>42094.208333333328</v>
      </c>
    </row>
    <row r="374" spans="1:22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32"/>
        <v>42012.25</v>
      </c>
      <c r="O374" s="7">
        <f t="shared" si="3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  <c r="U374" s="7">
        <f t="shared" si="34"/>
        <v>42012.25</v>
      </c>
      <c r="V374" s="7">
        <f t="shared" si="35"/>
        <v>42032.25</v>
      </c>
    </row>
    <row r="375" spans="1:22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32"/>
        <v>42964.208333333328</v>
      </c>
      <c r="O375" s="7">
        <f t="shared" si="3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  <c r="U375" s="7">
        <f t="shared" si="34"/>
        <v>42964.208333333328</v>
      </c>
      <c r="V375" s="7">
        <f t="shared" si="35"/>
        <v>42972.208333333328</v>
      </c>
    </row>
    <row r="376" spans="1:22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32"/>
        <v>43476.25</v>
      </c>
      <c r="O376" s="7">
        <f t="shared" si="3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  <c r="U376" s="7">
        <f t="shared" si="34"/>
        <v>43476.25</v>
      </c>
      <c r="V376" s="7">
        <f t="shared" si="35"/>
        <v>43481.25</v>
      </c>
    </row>
    <row r="377" spans="1:22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32"/>
        <v>42293.208333333328</v>
      </c>
      <c r="O377" s="7">
        <f t="shared" si="3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  <c r="U377" s="7">
        <f t="shared" si="34"/>
        <v>42293.208333333328</v>
      </c>
      <c r="V377" s="7">
        <f t="shared" si="35"/>
        <v>42350.25</v>
      </c>
    </row>
    <row r="378" spans="1:22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32"/>
        <v>41826.208333333336</v>
      </c>
      <c r="O378" s="7">
        <f t="shared" si="3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  <c r="U378" s="7">
        <f t="shared" si="34"/>
        <v>41826.208333333336</v>
      </c>
      <c r="V378" s="7">
        <f t="shared" si="35"/>
        <v>41832.208333333336</v>
      </c>
    </row>
    <row r="379" spans="1:22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32"/>
        <v>43760.208333333328</v>
      </c>
      <c r="O379" s="7">
        <f t="shared" si="3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  <c r="U379" s="7">
        <f t="shared" si="34"/>
        <v>43760.208333333328</v>
      </c>
      <c r="V379" s="7">
        <f t="shared" si="35"/>
        <v>43774.25</v>
      </c>
    </row>
    <row r="380" spans="1:22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32"/>
        <v>43241.208333333328</v>
      </c>
      <c r="O380" s="7">
        <f t="shared" si="3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  <c r="U380" s="7">
        <f t="shared" si="34"/>
        <v>43241.208333333328</v>
      </c>
      <c r="V380" s="7">
        <f t="shared" si="35"/>
        <v>43279.208333333328</v>
      </c>
    </row>
    <row r="381" spans="1:22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32"/>
        <v>40843.208333333336</v>
      </c>
      <c r="O381" s="7">
        <f t="shared" si="3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  <c r="U381" s="7">
        <f t="shared" si="34"/>
        <v>40843.208333333336</v>
      </c>
      <c r="V381" s="7">
        <f t="shared" si="35"/>
        <v>40857.25</v>
      </c>
    </row>
    <row r="382" spans="1:22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32"/>
        <v>41448.208333333336</v>
      </c>
      <c r="O382" s="7">
        <f t="shared" si="3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  <c r="U382" s="7">
        <f t="shared" si="34"/>
        <v>41448.208333333336</v>
      </c>
      <c r="V382" s="7">
        <f t="shared" si="35"/>
        <v>41453.208333333336</v>
      </c>
    </row>
    <row r="383" spans="1:22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32"/>
        <v>42163.208333333328</v>
      </c>
      <c r="O383" s="7">
        <f t="shared" si="3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  <c r="U383" s="7">
        <f t="shared" si="34"/>
        <v>42163.208333333328</v>
      </c>
      <c r="V383" s="7">
        <f t="shared" si="35"/>
        <v>42209.208333333328</v>
      </c>
    </row>
    <row r="384" spans="1:22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32"/>
        <v>43024.208333333328</v>
      </c>
      <c r="O384" s="7">
        <f t="shared" si="3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  <c r="U384" s="7">
        <f t="shared" si="34"/>
        <v>43024.208333333328</v>
      </c>
      <c r="V384" s="7">
        <f t="shared" si="35"/>
        <v>43043.208333333328</v>
      </c>
    </row>
    <row r="385" spans="1:22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32"/>
        <v>43509.25</v>
      </c>
      <c r="O385" s="7">
        <f t="shared" si="3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  <c r="U385" s="7">
        <f t="shared" si="34"/>
        <v>43509.25</v>
      </c>
      <c r="V385" s="7">
        <f t="shared" si="35"/>
        <v>43515.25</v>
      </c>
    </row>
    <row r="386" spans="1:22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E386/D386 *100</f>
        <v>172.00961538461539</v>
      </c>
      <c r="G386" t="s">
        <v>20</v>
      </c>
      <c r="H386">
        <v>4799</v>
      </c>
      <c r="I386" s="4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32"/>
        <v>42776.25</v>
      </c>
      <c r="O386" s="7">
        <f t="shared" si="3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  <c r="U386" s="7">
        <f t="shared" si="34"/>
        <v>42776.25</v>
      </c>
      <c r="V386" s="7">
        <f t="shared" si="35"/>
        <v>42803.25</v>
      </c>
    </row>
    <row r="387" spans="1:22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146.16709511568124</v>
      </c>
      <c r="G387" t="s">
        <v>20</v>
      </c>
      <c r="H387">
        <v>1137</v>
      </c>
      <c r="I387" s="4">
        <f t="shared" ref="I387:I450" si="37">IF(H387 = 0, 0, 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38">(((L387/60)/60)/24) + DATE(1970,1,1)</f>
        <v>43553.208333333328</v>
      </c>
      <c r="O387" s="7">
        <f t="shared" ref="O387:O450" si="39">(((M387/60)/60)/24) + 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  <c r="U387" s="7">
        <f t="shared" ref="U387:U450" si="40">N387</f>
        <v>43553.208333333328</v>
      </c>
      <c r="V387" s="7">
        <f t="shared" ref="V387:V450" si="41">O387</f>
        <v>43585.208333333328</v>
      </c>
    </row>
    <row r="388" spans="1:22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38"/>
        <v>40355.208333333336</v>
      </c>
      <c r="O388" s="7">
        <f t="shared" si="39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  <c r="U388" s="7">
        <f t="shared" si="40"/>
        <v>40355.208333333336</v>
      </c>
      <c r="V388" s="7">
        <f t="shared" si="41"/>
        <v>40367.208333333336</v>
      </c>
    </row>
    <row r="389" spans="1:22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38"/>
        <v>41072.208333333336</v>
      </c>
      <c r="O389" s="7">
        <f t="shared" si="39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  <c r="U389" s="7">
        <f t="shared" si="40"/>
        <v>41072.208333333336</v>
      </c>
      <c r="V389" s="7">
        <f t="shared" si="41"/>
        <v>41077.208333333336</v>
      </c>
    </row>
    <row r="390" spans="1:22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38"/>
        <v>40912.25</v>
      </c>
      <c r="O390" s="7">
        <f t="shared" si="39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  <c r="U390" s="7">
        <f t="shared" si="40"/>
        <v>40912.25</v>
      </c>
      <c r="V390" s="7">
        <f t="shared" si="41"/>
        <v>40914.25</v>
      </c>
    </row>
    <row r="391" spans="1:22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38"/>
        <v>40479.208333333336</v>
      </c>
      <c r="O391" s="7">
        <f t="shared" si="39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  <c r="U391" s="7">
        <f t="shared" si="40"/>
        <v>40479.208333333336</v>
      </c>
      <c r="V391" s="7">
        <f t="shared" si="41"/>
        <v>40506.25</v>
      </c>
    </row>
    <row r="392" spans="1:22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38"/>
        <v>41530.208333333336</v>
      </c>
      <c r="O392" s="7">
        <f t="shared" si="39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  <c r="U392" s="7">
        <f t="shared" si="40"/>
        <v>41530.208333333336</v>
      </c>
      <c r="V392" s="7">
        <f t="shared" si="41"/>
        <v>41545.208333333336</v>
      </c>
    </row>
    <row r="393" spans="1:22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38"/>
        <v>41653.25</v>
      </c>
      <c r="O393" s="7">
        <f t="shared" si="39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  <c r="U393" s="7">
        <f t="shared" si="40"/>
        <v>41653.25</v>
      </c>
      <c r="V393" s="7">
        <f t="shared" si="41"/>
        <v>41655.25</v>
      </c>
    </row>
    <row r="394" spans="1:22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38"/>
        <v>40549.25</v>
      </c>
      <c r="O394" s="7">
        <f t="shared" si="39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  <c r="U394" s="7">
        <f t="shared" si="40"/>
        <v>40549.25</v>
      </c>
      <c r="V394" s="7">
        <f t="shared" si="41"/>
        <v>40551.25</v>
      </c>
    </row>
    <row r="395" spans="1:22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38"/>
        <v>42933.208333333328</v>
      </c>
      <c r="O395" s="7">
        <f t="shared" si="39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  <c r="U395" s="7">
        <f t="shared" si="40"/>
        <v>42933.208333333328</v>
      </c>
      <c r="V395" s="7">
        <f t="shared" si="41"/>
        <v>42934.208333333328</v>
      </c>
    </row>
    <row r="396" spans="1:22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38"/>
        <v>41484.208333333336</v>
      </c>
      <c r="O396" s="7">
        <f t="shared" si="39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  <c r="U396" s="7">
        <f t="shared" si="40"/>
        <v>41484.208333333336</v>
      </c>
      <c r="V396" s="7">
        <f t="shared" si="41"/>
        <v>41494.208333333336</v>
      </c>
    </row>
    <row r="397" spans="1:22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38"/>
        <v>40885.25</v>
      </c>
      <c r="O397" s="7">
        <f t="shared" si="39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  <c r="U397" s="7">
        <f t="shared" si="40"/>
        <v>40885.25</v>
      </c>
      <c r="V397" s="7">
        <f t="shared" si="41"/>
        <v>40886.25</v>
      </c>
    </row>
    <row r="398" spans="1:22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38"/>
        <v>43378.208333333328</v>
      </c>
      <c r="O398" s="7">
        <f t="shared" si="39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  <c r="U398" s="7">
        <f t="shared" si="40"/>
        <v>43378.208333333328</v>
      </c>
      <c r="V398" s="7">
        <f t="shared" si="41"/>
        <v>43386.208333333328</v>
      </c>
    </row>
    <row r="399" spans="1:22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38"/>
        <v>41417.208333333336</v>
      </c>
      <c r="O399" s="7">
        <f t="shared" si="39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  <c r="U399" s="7">
        <f t="shared" si="40"/>
        <v>41417.208333333336</v>
      </c>
      <c r="V399" s="7">
        <f t="shared" si="41"/>
        <v>41423.208333333336</v>
      </c>
    </row>
    <row r="400" spans="1:22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38"/>
        <v>43228.208333333328</v>
      </c>
      <c r="O400" s="7">
        <f t="shared" si="39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  <c r="U400" s="7">
        <f t="shared" si="40"/>
        <v>43228.208333333328</v>
      </c>
      <c r="V400" s="7">
        <f t="shared" si="41"/>
        <v>43230.208333333328</v>
      </c>
    </row>
    <row r="401" spans="1:22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38"/>
        <v>40576.25</v>
      </c>
      <c r="O401" s="7">
        <f t="shared" si="39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  <c r="U401" s="7">
        <f t="shared" si="40"/>
        <v>40576.25</v>
      </c>
      <c r="V401" s="7">
        <f t="shared" si="41"/>
        <v>40583.25</v>
      </c>
    </row>
    <row r="402" spans="1:22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38"/>
        <v>41502.208333333336</v>
      </c>
      <c r="O402" s="7">
        <f t="shared" si="39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  <c r="U402" s="7">
        <f t="shared" si="40"/>
        <v>41502.208333333336</v>
      </c>
      <c r="V402" s="7">
        <f t="shared" si="41"/>
        <v>41524.208333333336</v>
      </c>
    </row>
    <row r="403" spans="1:22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38"/>
        <v>43765.208333333328</v>
      </c>
      <c r="O403" s="7">
        <f t="shared" si="39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  <c r="U403" s="7">
        <f t="shared" si="40"/>
        <v>43765.208333333328</v>
      </c>
      <c r="V403" s="7">
        <f t="shared" si="41"/>
        <v>43765.208333333328</v>
      </c>
    </row>
    <row r="404" spans="1:22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38"/>
        <v>40914.25</v>
      </c>
      <c r="O404" s="7">
        <f t="shared" si="39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  <c r="U404" s="7">
        <f t="shared" si="40"/>
        <v>40914.25</v>
      </c>
      <c r="V404" s="7">
        <f t="shared" si="41"/>
        <v>40961.25</v>
      </c>
    </row>
    <row r="405" spans="1:22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38"/>
        <v>40310.208333333336</v>
      </c>
      <c r="O405" s="7">
        <f t="shared" si="39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  <c r="U405" s="7">
        <f t="shared" si="40"/>
        <v>40310.208333333336</v>
      </c>
      <c r="V405" s="7">
        <f t="shared" si="41"/>
        <v>40346.208333333336</v>
      </c>
    </row>
    <row r="406" spans="1:22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38"/>
        <v>43053.25</v>
      </c>
      <c r="O406" s="7">
        <f t="shared" si="39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  <c r="U406" s="7">
        <f t="shared" si="40"/>
        <v>43053.25</v>
      </c>
      <c r="V406" s="7">
        <f t="shared" si="41"/>
        <v>43056.25</v>
      </c>
    </row>
    <row r="407" spans="1:22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38"/>
        <v>43255.208333333328</v>
      </c>
      <c r="O407" s="7">
        <f t="shared" si="39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  <c r="U407" s="7">
        <f t="shared" si="40"/>
        <v>43255.208333333328</v>
      </c>
      <c r="V407" s="7">
        <f t="shared" si="41"/>
        <v>43305.208333333328</v>
      </c>
    </row>
    <row r="408" spans="1:22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38"/>
        <v>41304.25</v>
      </c>
      <c r="O408" s="7">
        <f t="shared" si="39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  <c r="U408" s="7">
        <f t="shared" si="40"/>
        <v>41304.25</v>
      </c>
      <c r="V408" s="7">
        <f t="shared" si="41"/>
        <v>41316.25</v>
      </c>
    </row>
    <row r="409" spans="1:22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38"/>
        <v>43751.208333333328</v>
      </c>
      <c r="O409" s="7">
        <f t="shared" si="39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  <c r="U409" s="7">
        <f t="shared" si="40"/>
        <v>43751.208333333328</v>
      </c>
      <c r="V409" s="7">
        <f t="shared" si="41"/>
        <v>43758.208333333328</v>
      </c>
    </row>
    <row r="410" spans="1:22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38"/>
        <v>42541.208333333328</v>
      </c>
      <c r="O410" s="7">
        <f t="shared" si="39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  <c r="U410" s="7">
        <f t="shared" si="40"/>
        <v>42541.208333333328</v>
      </c>
      <c r="V410" s="7">
        <f t="shared" si="41"/>
        <v>42561.208333333328</v>
      </c>
    </row>
    <row r="411" spans="1:22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38"/>
        <v>42843.208333333328</v>
      </c>
      <c r="O411" s="7">
        <f t="shared" si="39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  <c r="U411" s="7">
        <f t="shared" si="40"/>
        <v>42843.208333333328</v>
      </c>
      <c r="V411" s="7">
        <f t="shared" si="41"/>
        <v>42847.208333333328</v>
      </c>
    </row>
    <row r="412" spans="1:22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38"/>
        <v>42122.208333333328</v>
      </c>
      <c r="O412" s="7">
        <f t="shared" si="39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  <c r="U412" s="7">
        <f t="shared" si="40"/>
        <v>42122.208333333328</v>
      </c>
      <c r="V412" s="7">
        <f t="shared" si="41"/>
        <v>42122.208333333328</v>
      </c>
    </row>
    <row r="413" spans="1:22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38"/>
        <v>42884.208333333328</v>
      </c>
      <c r="O413" s="7">
        <f t="shared" si="39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  <c r="U413" s="7">
        <f t="shared" si="40"/>
        <v>42884.208333333328</v>
      </c>
      <c r="V413" s="7">
        <f t="shared" si="41"/>
        <v>42886.208333333328</v>
      </c>
    </row>
    <row r="414" spans="1:22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38"/>
        <v>41642.25</v>
      </c>
      <c r="O414" s="7">
        <f t="shared" si="39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  <c r="U414" s="7">
        <f t="shared" si="40"/>
        <v>41642.25</v>
      </c>
      <c r="V414" s="7">
        <f t="shared" si="41"/>
        <v>41652.25</v>
      </c>
    </row>
    <row r="415" spans="1:22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38"/>
        <v>43431.25</v>
      </c>
      <c r="O415" s="7">
        <f t="shared" si="39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  <c r="U415" s="7">
        <f t="shared" si="40"/>
        <v>43431.25</v>
      </c>
      <c r="V415" s="7">
        <f t="shared" si="41"/>
        <v>43458.25</v>
      </c>
    </row>
    <row r="416" spans="1:22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38"/>
        <v>40288.208333333336</v>
      </c>
      <c r="O416" s="7">
        <f t="shared" si="39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  <c r="U416" s="7">
        <f t="shared" si="40"/>
        <v>40288.208333333336</v>
      </c>
      <c r="V416" s="7">
        <f t="shared" si="41"/>
        <v>40296.208333333336</v>
      </c>
    </row>
    <row r="417" spans="1:22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38"/>
        <v>40921.25</v>
      </c>
      <c r="O417" s="7">
        <f t="shared" si="39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  <c r="U417" s="7">
        <f t="shared" si="40"/>
        <v>40921.25</v>
      </c>
      <c r="V417" s="7">
        <f t="shared" si="41"/>
        <v>40938.25</v>
      </c>
    </row>
    <row r="418" spans="1:22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38"/>
        <v>40560.25</v>
      </c>
      <c r="O418" s="7">
        <f t="shared" si="39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  <c r="U418" s="7">
        <f t="shared" si="40"/>
        <v>40560.25</v>
      </c>
      <c r="V418" s="7">
        <f t="shared" si="41"/>
        <v>40569.25</v>
      </c>
    </row>
    <row r="419" spans="1:22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38"/>
        <v>43407.208333333328</v>
      </c>
      <c r="O419" s="7">
        <f t="shared" si="39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  <c r="U419" s="7">
        <f t="shared" si="40"/>
        <v>43407.208333333328</v>
      </c>
      <c r="V419" s="7">
        <f t="shared" si="41"/>
        <v>43431.25</v>
      </c>
    </row>
    <row r="420" spans="1:22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38"/>
        <v>41035.208333333336</v>
      </c>
      <c r="O420" s="7">
        <f t="shared" si="39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  <c r="U420" s="7">
        <f t="shared" si="40"/>
        <v>41035.208333333336</v>
      </c>
      <c r="V420" s="7">
        <f t="shared" si="41"/>
        <v>41036.208333333336</v>
      </c>
    </row>
    <row r="421" spans="1:22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38"/>
        <v>40899.25</v>
      </c>
      <c r="O421" s="7">
        <f t="shared" si="39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  <c r="U421" s="7">
        <f t="shared" si="40"/>
        <v>40899.25</v>
      </c>
      <c r="V421" s="7">
        <f t="shared" si="41"/>
        <v>40905.25</v>
      </c>
    </row>
    <row r="422" spans="1:22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38"/>
        <v>42911.208333333328</v>
      </c>
      <c r="O422" s="7">
        <f t="shared" si="39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  <c r="U422" s="7">
        <f t="shared" si="40"/>
        <v>42911.208333333328</v>
      </c>
      <c r="V422" s="7">
        <f t="shared" si="41"/>
        <v>42925.208333333328</v>
      </c>
    </row>
    <row r="423" spans="1:22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38"/>
        <v>42915.208333333328</v>
      </c>
      <c r="O423" s="7">
        <f t="shared" si="39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  <c r="U423" s="7">
        <f t="shared" si="40"/>
        <v>42915.208333333328</v>
      </c>
      <c r="V423" s="7">
        <f t="shared" si="41"/>
        <v>42945.208333333328</v>
      </c>
    </row>
    <row r="424" spans="1:22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38"/>
        <v>40285.208333333336</v>
      </c>
      <c r="O424" s="7">
        <f t="shared" si="39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  <c r="U424" s="7">
        <f t="shared" si="40"/>
        <v>40285.208333333336</v>
      </c>
      <c r="V424" s="7">
        <f t="shared" si="41"/>
        <v>40305.208333333336</v>
      </c>
    </row>
    <row r="425" spans="1:22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38"/>
        <v>40808.208333333336</v>
      </c>
      <c r="O425" s="7">
        <f t="shared" si="39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  <c r="U425" s="7">
        <f t="shared" si="40"/>
        <v>40808.208333333336</v>
      </c>
      <c r="V425" s="7">
        <f t="shared" si="41"/>
        <v>40810.208333333336</v>
      </c>
    </row>
    <row r="426" spans="1:22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38"/>
        <v>43208.208333333328</v>
      </c>
      <c r="O426" s="7">
        <f t="shared" si="39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  <c r="U426" s="7">
        <f t="shared" si="40"/>
        <v>43208.208333333328</v>
      </c>
      <c r="V426" s="7">
        <f t="shared" si="41"/>
        <v>43214.208333333328</v>
      </c>
    </row>
    <row r="427" spans="1:22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38"/>
        <v>42213.208333333328</v>
      </c>
      <c r="O427" s="7">
        <f t="shared" si="39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  <c r="U427" s="7">
        <f t="shared" si="40"/>
        <v>42213.208333333328</v>
      </c>
      <c r="V427" s="7">
        <f t="shared" si="41"/>
        <v>42219.208333333328</v>
      </c>
    </row>
    <row r="428" spans="1:22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38"/>
        <v>41332.25</v>
      </c>
      <c r="O428" s="7">
        <f t="shared" si="39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  <c r="U428" s="7">
        <f t="shared" si="40"/>
        <v>41332.25</v>
      </c>
      <c r="V428" s="7">
        <f t="shared" si="41"/>
        <v>41339.25</v>
      </c>
    </row>
    <row r="429" spans="1:22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38"/>
        <v>41895.208333333336</v>
      </c>
      <c r="O429" s="7">
        <f t="shared" si="39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  <c r="U429" s="7">
        <f t="shared" si="40"/>
        <v>41895.208333333336</v>
      </c>
      <c r="V429" s="7">
        <f t="shared" si="41"/>
        <v>41927.208333333336</v>
      </c>
    </row>
    <row r="430" spans="1:22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38"/>
        <v>40585.25</v>
      </c>
      <c r="O430" s="7">
        <f t="shared" si="39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  <c r="U430" s="7">
        <f t="shared" si="40"/>
        <v>40585.25</v>
      </c>
      <c r="V430" s="7">
        <f t="shared" si="41"/>
        <v>40592.25</v>
      </c>
    </row>
    <row r="431" spans="1:22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38"/>
        <v>41680.25</v>
      </c>
      <c r="O431" s="7">
        <f t="shared" si="39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  <c r="U431" s="7">
        <f t="shared" si="40"/>
        <v>41680.25</v>
      </c>
      <c r="V431" s="7">
        <f t="shared" si="41"/>
        <v>41708.208333333336</v>
      </c>
    </row>
    <row r="432" spans="1:22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38"/>
        <v>43737.208333333328</v>
      </c>
      <c r="O432" s="7">
        <f t="shared" si="39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  <c r="U432" s="7">
        <f t="shared" si="40"/>
        <v>43737.208333333328</v>
      </c>
      <c r="V432" s="7">
        <f t="shared" si="41"/>
        <v>43771.208333333328</v>
      </c>
    </row>
    <row r="433" spans="1:22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38"/>
        <v>43273.208333333328</v>
      </c>
      <c r="O433" s="7">
        <f t="shared" si="39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  <c r="U433" s="7">
        <f t="shared" si="40"/>
        <v>43273.208333333328</v>
      </c>
      <c r="V433" s="7">
        <f t="shared" si="41"/>
        <v>43290.208333333328</v>
      </c>
    </row>
    <row r="434" spans="1:22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38"/>
        <v>41761.208333333336</v>
      </c>
      <c r="O434" s="7">
        <f t="shared" si="39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  <c r="U434" s="7">
        <f t="shared" si="40"/>
        <v>41761.208333333336</v>
      </c>
      <c r="V434" s="7">
        <f t="shared" si="41"/>
        <v>41781.208333333336</v>
      </c>
    </row>
    <row r="435" spans="1:22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38"/>
        <v>41603.25</v>
      </c>
      <c r="O435" s="7">
        <f t="shared" si="39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  <c r="U435" s="7">
        <f t="shared" si="40"/>
        <v>41603.25</v>
      </c>
      <c r="V435" s="7">
        <f t="shared" si="41"/>
        <v>41619.25</v>
      </c>
    </row>
    <row r="436" spans="1:22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38"/>
        <v>42705.25</v>
      </c>
      <c r="O436" s="7">
        <f t="shared" si="39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  <c r="U436" s="7">
        <f t="shared" si="40"/>
        <v>42705.25</v>
      </c>
      <c r="V436" s="7">
        <f t="shared" si="41"/>
        <v>42719.25</v>
      </c>
    </row>
    <row r="437" spans="1:22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38"/>
        <v>41988.25</v>
      </c>
      <c r="O437" s="7">
        <f t="shared" si="39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  <c r="U437" s="7">
        <f t="shared" si="40"/>
        <v>41988.25</v>
      </c>
      <c r="V437" s="7">
        <f t="shared" si="41"/>
        <v>42000.25</v>
      </c>
    </row>
    <row r="438" spans="1:22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38"/>
        <v>43575.208333333328</v>
      </c>
      <c r="O438" s="7">
        <f t="shared" si="39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  <c r="U438" s="7">
        <f t="shared" si="40"/>
        <v>43575.208333333328</v>
      </c>
      <c r="V438" s="7">
        <f t="shared" si="41"/>
        <v>43576.208333333328</v>
      </c>
    </row>
    <row r="439" spans="1:22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38"/>
        <v>42260.208333333328</v>
      </c>
      <c r="O439" s="7">
        <f t="shared" si="39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  <c r="U439" s="7">
        <f t="shared" si="40"/>
        <v>42260.208333333328</v>
      </c>
      <c r="V439" s="7">
        <f t="shared" si="41"/>
        <v>42263.208333333328</v>
      </c>
    </row>
    <row r="440" spans="1:22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38"/>
        <v>41337.25</v>
      </c>
      <c r="O440" s="7">
        <f t="shared" si="39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  <c r="U440" s="7">
        <f t="shared" si="40"/>
        <v>41337.25</v>
      </c>
      <c r="V440" s="7">
        <f t="shared" si="41"/>
        <v>41367.208333333336</v>
      </c>
    </row>
    <row r="441" spans="1:22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38"/>
        <v>42680.208333333328</v>
      </c>
      <c r="O441" s="7">
        <f t="shared" si="39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  <c r="U441" s="7">
        <f t="shared" si="40"/>
        <v>42680.208333333328</v>
      </c>
      <c r="V441" s="7">
        <f t="shared" si="41"/>
        <v>42687.25</v>
      </c>
    </row>
    <row r="442" spans="1:22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38"/>
        <v>42916.208333333328</v>
      </c>
      <c r="O442" s="7">
        <f t="shared" si="39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  <c r="U442" s="7">
        <f t="shared" si="40"/>
        <v>42916.208333333328</v>
      </c>
      <c r="V442" s="7">
        <f t="shared" si="41"/>
        <v>42926.208333333328</v>
      </c>
    </row>
    <row r="443" spans="1:22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38"/>
        <v>41025.208333333336</v>
      </c>
      <c r="O443" s="7">
        <f t="shared" si="39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  <c r="U443" s="7">
        <f t="shared" si="40"/>
        <v>41025.208333333336</v>
      </c>
      <c r="V443" s="7">
        <f t="shared" si="41"/>
        <v>41053.208333333336</v>
      </c>
    </row>
    <row r="444" spans="1:22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38"/>
        <v>42980.208333333328</v>
      </c>
      <c r="O444" s="7">
        <f t="shared" si="39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  <c r="U444" s="7">
        <f t="shared" si="40"/>
        <v>42980.208333333328</v>
      </c>
      <c r="V444" s="7">
        <f t="shared" si="41"/>
        <v>42996.208333333328</v>
      </c>
    </row>
    <row r="445" spans="1:22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38"/>
        <v>40451.208333333336</v>
      </c>
      <c r="O445" s="7">
        <f t="shared" si="39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  <c r="U445" s="7">
        <f t="shared" si="40"/>
        <v>40451.208333333336</v>
      </c>
      <c r="V445" s="7">
        <f t="shared" si="41"/>
        <v>40470.208333333336</v>
      </c>
    </row>
    <row r="446" spans="1:22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38"/>
        <v>40748.208333333336</v>
      </c>
      <c r="O446" s="7">
        <f t="shared" si="39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  <c r="U446" s="7">
        <f t="shared" si="40"/>
        <v>40748.208333333336</v>
      </c>
      <c r="V446" s="7">
        <f t="shared" si="41"/>
        <v>40750.208333333336</v>
      </c>
    </row>
    <row r="447" spans="1:22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38"/>
        <v>40515.25</v>
      </c>
      <c r="O447" s="7">
        <f t="shared" si="39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  <c r="U447" s="7">
        <f t="shared" si="40"/>
        <v>40515.25</v>
      </c>
      <c r="V447" s="7">
        <f t="shared" si="41"/>
        <v>40536.25</v>
      </c>
    </row>
    <row r="448" spans="1:22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38"/>
        <v>41261.25</v>
      </c>
      <c r="O448" s="7">
        <f t="shared" si="39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  <c r="U448" s="7">
        <f t="shared" si="40"/>
        <v>41261.25</v>
      </c>
      <c r="V448" s="7">
        <f t="shared" si="41"/>
        <v>41263.25</v>
      </c>
    </row>
    <row r="449" spans="1:22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38"/>
        <v>43088.25</v>
      </c>
      <c r="O449" s="7">
        <f t="shared" si="39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  <c r="U449" s="7">
        <f t="shared" si="40"/>
        <v>43088.25</v>
      </c>
      <c r="V449" s="7">
        <f t="shared" si="41"/>
        <v>43104.25</v>
      </c>
    </row>
    <row r="450" spans="1:22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E450/D450 *100</f>
        <v>50.482758620689658</v>
      </c>
      <c r="G450" t="s">
        <v>14</v>
      </c>
      <c r="H450">
        <v>605</v>
      </c>
      <c r="I450" s="4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38"/>
        <v>41378.208333333336</v>
      </c>
      <c r="O450" s="7">
        <f t="shared" si="39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  <c r="U450" s="7">
        <f t="shared" si="40"/>
        <v>41378.208333333336</v>
      </c>
      <c r="V450" s="7">
        <f t="shared" si="41"/>
        <v>41380.208333333336</v>
      </c>
    </row>
    <row r="451" spans="1:22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967</v>
      </c>
      <c r="G451" t="s">
        <v>20</v>
      </c>
      <c r="H451">
        <v>86</v>
      </c>
      <c r="I451" s="4">
        <f t="shared" ref="I451:I514" si="43">IF(H451 = 0, 0, 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44">(((L451/60)/60)/24) + DATE(1970,1,1)</f>
        <v>43530.25</v>
      </c>
      <c r="O451" s="7">
        <f t="shared" ref="O451:O514" si="45">(((M451/60)/60)/24) + 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  <c r="U451" s="7">
        <f t="shared" ref="U451:U514" si="46">N451</f>
        <v>43530.25</v>
      </c>
      <c r="V451" s="7">
        <f t="shared" ref="V451:V514" si="47">O451</f>
        <v>43547.208333333328</v>
      </c>
    </row>
    <row r="452" spans="1:22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44"/>
        <v>43394.208333333328</v>
      </c>
      <c r="O452" s="7">
        <f t="shared" si="45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  <c r="U452" s="7">
        <f t="shared" si="46"/>
        <v>43394.208333333328</v>
      </c>
      <c r="V452" s="7">
        <f t="shared" si="47"/>
        <v>43417.25</v>
      </c>
    </row>
    <row r="453" spans="1:22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44"/>
        <v>42935.208333333328</v>
      </c>
      <c r="O453" s="7">
        <f t="shared" si="45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  <c r="U453" s="7">
        <f t="shared" si="46"/>
        <v>42935.208333333328</v>
      </c>
      <c r="V453" s="7">
        <f t="shared" si="47"/>
        <v>42966.208333333328</v>
      </c>
    </row>
    <row r="454" spans="1:22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44"/>
        <v>40365.208333333336</v>
      </c>
      <c r="O454" s="7">
        <f t="shared" si="45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  <c r="U454" s="7">
        <f t="shared" si="46"/>
        <v>40365.208333333336</v>
      </c>
      <c r="V454" s="7">
        <f t="shared" si="47"/>
        <v>40366.208333333336</v>
      </c>
    </row>
    <row r="455" spans="1:22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44"/>
        <v>42705.25</v>
      </c>
      <c r="O455" s="7">
        <f t="shared" si="45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  <c r="U455" s="7">
        <f t="shared" si="46"/>
        <v>42705.25</v>
      </c>
      <c r="V455" s="7">
        <f t="shared" si="47"/>
        <v>42746.25</v>
      </c>
    </row>
    <row r="456" spans="1:22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44"/>
        <v>41568.208333333336</v>
      </c>
      <c r="O456" s="7">
        <f t="shared" si="45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  <c r="U456" s="7">
        <f t="shared" si="46"/>
        <v>41568.208333333336</v>
      </c>
      <c r="V456" s="7">
        <f t="shared" si="47"/>
        <v>41604.25</v>
      </c>
    </row>
    <row r="457" spans="1:22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44"/>
        <v>40809.208333333336</v>
      </c>
      <c r="O457" s="7">
        <f t="shared" si="45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  <c r="U457" s="7">
        <f t="shared" si="46"/>
        <v>40809.208333333336</v>
      </c>
      <c r="V457" s="7">
        <f t="shared" si="47"/>
        <v>40832.208333333336</v>
      </c>
    </row>
    <row r="458" spans="1:22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44"/>
        <v>43141.25</v>
      </c>
      <c r="O458" s="7">
        <f t="shared" si="45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  <c r="U458" s="7">
        <f t="shared" si="46"/>
        <v>43141.25</v>
      </c>
      <c r="V458" s="7">
        <f t="shared" si="47"/>
        <v>43141.25</v>
      </c>
    </row>
    <row r="459" spans="1:22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44"/>
        <v>42657.208333333328</v>
      </c>
      <c r="O459" s="7">
        <f t="shared" si="45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  <c r="U459" s="7">
        <f t="shared" si="46"/>
        <v>42657.208333333328</v>
      </c>
      <c r="V459" s="7">
        <f t="shared" si="47"/>
        <v>42659.208333333328</v>
      </c>
    </row>
    <row r="460" spans="1:22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44"/>
        <v>40265.208333333336</v>
      </c>
      <c r="O460" s="7">
        <f t="shared" si="45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  <c r="U460" s="7">
        <f t="shared" si="46"/>
        <v>40265.208333333336</v>
      </c>
      <c r="V460" s="7">
        <f t="shared" si="47"/>
        <v>40309.208333333336</v>
      </c>
    </row>
    <row r="461" spans="1:22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44"/>
        <v>42001.25</v>
      </c>
      <c r="O461" s="7">
        <f t="shared" si="45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  <c r="U461" s="7">
        <f t="shared" si="46"/>
        <v>42001.25</v>
      </c>
      <c r="V461" s="7">
        <f t="shared" si="47"/>
        <v>42026.25</v>
      </c>
    </row>
    <row r="462" spans="1:22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44"/>
        <v>40399.208333333336</v>
      </c>
      <c r="O462" s="7">
        <f t="shared" si="45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  <c r="U462" s="7">
        <f t="shared" si="46"/>
        <v>40399.208333333336</v>
      </c>
      <c r="V462" s="7">
        <f t="shared" si="47"/>
        <v>40402.208333333336</v>
      </c>
    </row>
    <row r="463" spans="1:22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44"/>
        <v>41757.208333333336</v>
      </c>
      <c r="O463" s="7">
        <f t="shared" si="45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  <c r="U463" s="7">
        <f t="shared" si="46"/>
        <v>41757.208333333336</v>
      </c>
      <c r="V463" s="7">
        <f t="shared" si="47"/>
        <v>41777.208333333336</v>
      </c>
    </row>
    <row r="464" spans="1:22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44"/>
        <v>41304.25</v>
      </c>
      <c r="O464" s="7">
        <f t="shared" si="45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  <c r="U464" s="7">
        <f t="shared" si="46"/>
        <v>41304.25</v>
      </c>
      <c r="V464" s="7">
        <f t="shared" si="47"/>
        <v>41342.25</v>
      </c>
    </row>
    <row r="465" spans="1:22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44"/>
        <v>41639.25</v>
      </c>
      <c r="O465" s="7">
        <f t="shared" si="45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  <c r="U465" s="7">
        <f t="shared" si="46"/>
        <v>41639.25</v>
      </c>
      <c r="V465" s="7">
        <f t="shared" si="47"/>
        <v>41643.25</v>
      </c>
    </row>
    <row r="466" spans="1:22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44"/>
        <v>43142.25</v>
      </c>
      <c r="O466" s="7">
        <f t="shared" si="45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  <c r="U466" s="7">
        <f t="shared" si="46"/>
        <v>43142.25</v>
      </c>
      <c r="V466" s="7">
        <f t="shared" si="47"/>
        <v>43156.25</v>
      </c>
    </row>
    <row r="467" spans="1:22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44"/>
        <v>43127.25</v>
      </c>
      <c r="O467" s="7">
        <f t="shared" si="45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  <c r="U467" s="7">
        <f t="shared" si="46"/>
        <v>43127.25</v>
      </c>
      <c r="V467" s="7">
        <f t="shared" si="47"/>
        <v>43136.25</v>
      </c>
    </row>
    <row r="468" spans="1:22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44"/>
        <v>41409.208333333336</v>
      </c>
      <c r="O468" s="7">
        <f t="shared" si="45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  <c r="U468" s="7">
        <f t="shared" si="46"/>
        <v>41409.208333333336</v>
      </c>
      <c r="V468" s="7">
        <f t="shared" si="47"/>
        <v>41432.208333333336</v>
      </c>
    </row>
    <row r="469" spans="1:22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44"/>
        <v>42331.25</v>
      </c>
      <c r="O469" s="7">
        <f t="shared" si="45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  <c r="U469" s="7">
        <f t="shared" si="46"/>
        <v>42331.25</v>
      </c>
      <c r="V469" s="7">
        <f t="shared" si="47"/>
        <v>42338.25</v>
      </c>
    </row>
    <row r="470" spans="1:22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44"/>
        <v>43569.208333333328</v>
      </c>
      <c r="O470" s="7">
        <f t="shared" si="45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  <c r="U470" s="7">
        <f t="shared" si="46"/>
        <v>43569.208333333328</v>
      </c>
      <c r="V470" s="7">
        <f t="shared" si="47"/>
        <v>43585.208333333328</v>
      </c>
    </row>
    <row r="471" spans="1:22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44"/>
        <v>42142.208333333328</v>
      </c>
      <c r="O471" s="7">
        <f t="shared" si="45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  <c r="U471" s="7">
        <f t="shared" si="46"/>
        <v>42142.208333333328</v>
      </c>
      <c r="V471" s="7">
        <f t="shared" si="47"/>
        <v>42144.208333333328</v>
      </c>
    </row>
    <row r="472" spans="1:22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44"/>
        <v>42716.25</v>
      </c>
      <c r="O472" s="7">
        <f t="shared" si="45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  <c r="U472" s="7">
        <f t="shared" si="46"/>
        <v>42716.25</v>
      </c>
      <c r="V472" s="7">
        <f t="shared" si="47"/>
        <v>42723.25</v>
      </c>
    </row>
    <row r="473" spans="1:22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44"/>
        <v>41031.208333333336</v>
      </c>
      <c r="O473" s="7">
        <f t="shared" si="45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  <c r="U473" s="7">
        <f t="shared" si="46"/>
        <v>41031.208333333336</v>
      </c>
      <c r="V473" s="7">
        <f t="shared" si="47"/>
        <v>41031.208333333336</v>
      </c>
    </row>
    <row r="474" spans="1:22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44"/>
        <v>43535.208333333328</v>
      </c>
      <c r="O474" s="7">
        <f t="shared" si="45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  <c r="U474" s="7">
        <f t="shared" si="46"/>
        <v>43535.208333333328</v>
      </c>
      <c r="V474" s="7">
        <f t="shared" si="47"/>
        <v>43589.208333333328</v>
      </c>
    </row>
    <row r="475" spans="1:22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44"/>
        <v>43277.208333333328</v>
      </c>
      <c r="O475" s="7">
        <f t="shared" si="45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  <c r="U475" s="7">
        <f t="shared" si="46"/>
        <v>43277.208333333328</v>
      </c>
      <c r="V475" s="7">
        <f t="shared" si="47"/>
        <v>43278.208333333328</v>
      </c>
    </row>
    <row r="476" spans="1:22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44"/>
        <v>41989.25</v>
      </c>
      <c r="O476" s="7">
        <f t="shared" si="45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  <c r="U476" s="7">
        <f t="shared" si="46"/>
        <v>41989.25</v>
      </c>
      <c r="V476" s="7">
        <f t="shared" si="47"/>
        <v>41990.25</v>
      </c>
    </row>
    <row r="477" spans="1:22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44"/>
        <v>41450.208333333336</v>
      </c>
      <c r="O477" s="7">
        <f t="shared" si="45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  <c r="U477" s="7">
        <f t="shared" si="46"/>
        <v>41450.208333333336</v>
      </c>
      <c r="V477" s="7">
        <f t="shared" si="47"/>
        <v>41454.208333333336</v>
      </c>
    </row>
    <row r="478" spans="1:22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44"/>
        <v>43322.208333333328</v>
      </c>
      <c r="O478" s="7">
        <f t="shared" si="45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  <c r="U478" s="7">
        <f t="shared" si="46"/>
        <v>43322.208333333328</v>
      </c>
      <c r="V478" s="7">
        <f t="shared" si="47"/>
        <v>43328.208333333328</v>
      </c>
    </row>
    <row r="479" spans="1:22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44"/>
        <v>40720.208333333336</v>
      </c>
      <c r="O479" s="7">
        <f t="shared" si="45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  <c r="U479" s="7">
        <f t="shared" si="46"/>
        <v>40720.208333333336</v>
      </c>
      <c r="V479" s="7">
        <f t="shared" si="47"/>
        <v>40747.208333333336</v>
      </c>
    </row>
    <row r="480" spans="1:22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44"/>
        <v>42072.208333333328</v>
      </c>
      <c r="O480" s="7">
        <f t="shared" si="45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  <c r="U480" s="7">
        <f t="shared" si="46"/>
        <v>42072.208333333328</v>
      </c>
      <c r="V480" s="7">
        <f t="shared" si="47"/>
        <v>42084.208333333328</v>
      </c>
    </row>
    <row r="481" spans="1:22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44"/>
        <v>42945.208333333328</v>
      </c>
      <c r="O481" s="7">
        <f t="shared" si="45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  <c r="U481" s="7">
        <f t="shared" si="46"/>
        <v>42945.208333333328</v>
      </c>
      <c r="V481" s="7">
        <f t="shared" si="47"/>
        <v>42947.208333333328</v>
      </c>
    </row>
    <row r="482" spans="1:22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44"/>
        <v>40248.25</v>
      </c>
      <c r="O482" s="7">
        <f t="shared" si="45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  <c r="U482" s="7">
        <f t="shared" si="46"/>
        <v>40248.25</v>
      </c>
      <c r="V482" s="7">
        <f t="shared" si="47"/>
        <v>40257.208333333336</v>
      </c>
    </row>
    <row r="483" spans="1:22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44"/>
        <v>41913.208333333336</v>
      </c>
      <c r="O483" s="7">
        <f t="shared" si="45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  <c r="U483" s="7">
        <f t="shared" si="46"/>
        <v>41913.208333333336</v>
      </c>
      <c r="V483" s="7">
        <f t="shared" si="47"/>
        <v>41955.25</v>
      </c>
    </row>
    <row r="484" spans="1:22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44"/>
        <v>40963.25</v>
      </c>
      <c r="O484" s="7">
        <f t="shared" si="45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  <c r="U484" s="7">
        <f t="shared" si="46"/>
        <v>40963.25</v>
      </c>
      <c r="V484" s="7">
        <f t="shared" si="47"/>
        <v>40974.25</v>
      </c>
    </row>
    <row r="485" spans="1:22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44"/>
        <v>43811.25</v>
      </c>
      <c r="O485" s="7">
        <f t="shared" si="45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  <c r="U485" s="7">
        <f t="shared" si="46"/>
        <v>43811.25</v>
      </c>
      <c r="V485" s="7">
        <f t="shared" si="47"/>
        <v>43818.25</v>
      </c>
    </row>
    <row r="486" spans="1:22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44"/>
        <v>41855.208333333336</v>
      </c>
      <c r="O486" s="7">
        <f t="shared" si="45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  <c r="U486" s="7">
        <f t="shared" si="46"/>
        <v>41855.208333333336</v>
      </c>
      <c r="V486" s="7">
        <f t="shared" si="47"/>
        <v>41904.208333333336</v>
      </c>
    </row>
    <row r="487" spans="1:22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44"/>
        <v>43626.208333333328</v>
      </c>
      <c r="O487" s="7">
        <f t="shared" si="45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  <c r="U487" s="7">
        <f t="shared" si="46"/>
        <v>43626.208333333328</v>
      </c>
      <c r="V487" s="7">
        <f t="shared" si="47"/>
        <v>43667.208333333328</v>
      </c>
    </row>
    <row r="488" spans="1:22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44"/>
        <v>43168.25</v>
      </c>
      <c r="O488" s="7">
        <f t="shared" si="45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  <c r="U488" s="7">
        <f t="shared" si="46"/>
        <v>43168.25</v>
      </c>
      <c r="V488" s="7">
        <f t="shared" si="47"/>
        <v>43183.208333333328</v>
      </c>
    </row>
    <row r="489" spans="1:22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44"/>
        <v>42845.208333333328</v>
      </c>
      <c r="O489" s="7">
        <f t="shared" si="45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  <c r="U489" s="7">
        <f t="shared" si="46"/>
        <v>42845.208333333328</v>
      </c>
      <c r="V489" s="7">
        <f t="shared" si="47"/>
        <v>42878.208333333328</v>
      </c>
    </row>
    <row r="490" spans="1:22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44"/>
        <v>42403.25</v>
      </c>
      <c r="O490" s="7">
        <f t="shared" si="45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  <c r="U490" s="7">
        <f t="shared" si="46"/>
        <v>42403.25</v>
      </c>
      <c r="V490" s="7">
        <f t="shared" si="47"/>
        <v>42420.25</v>
      </c>
    </row>
    <row r="491" spans="1:22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44"/>
        <v>40406.208333333336</v>
      </c>
      <c r="O491" s="7">
        <f t="shared" si="45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  <c r="U491" s="7">
        <f t="shared" si="46"/>
        <v>40406.208333333336</v>
      </c>
      <c r="V491" s="7">
        <f t="shared" si="47"/>
        <v>40411.208333333336</v>
      </c>
    </row>
    <row r="492" spans="1:22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44"/>
        <v>43786.25</v>
      </c>
      <c r="O492" s="7">
        <f t="shared" si="45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  <c r="U492" s="7">
        <f t="shared" si="46"/>
        <v>43786.25</v>
      </c>
      <c r="V492" s="7">
        <f t="shared" si="47"/>
        <v>43793.25</v>
      </c>
    </row>
    <row r="493" spans="1:22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44"/>
        <v>41456.208333333336</v>
      </c>
      <c r="O493" s="7">
        <f t="shared" si="45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  <c r="U493" s="7">
        <f t="shared" si="46"/>
        <v>41456.208333333336</v>
      </c>
      <c r="V493" s="7">
        <f t="shared" si="47"/>
        <v>41482.208333333336</v>
      </c>
    </row>
    <row r="494" spans="1:22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44"/>
        <v>40336.208333333336</v>
      </c>
      <c r="O494" s="7">
        <f t="shared" si="45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  <c r="U494" s="7">
        <f t="shared" si="46"/>
        <v>40336.208333333336</v>
      </c>
      <c r="V494" s="7">
        <f t="shared" si="47"/>
        <v>40371.208333333336</v>
      </c>
    </row>
    <row r="495" spans="1:22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44"/>
        <v>43645.208333333328</v>
      </c>
      <c r="O495" s="7">
        <f t="shared" si="45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  <c r="U495" s="7">
        <f t="shared" si="46"/>
        <v>43645.208333333328</v>
      </c>
      <c r="V495" s="7">
        <f t="shared" si="47"/>
        <v>43658.208333333328</v>
      </c>
    </row>
    <row r="496" spans="1:22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44"/>
        <v>40990.208333333336</v>
      </c>
      <c r="O496" s="7">
        <f t="shared" si="45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  <c r="U496" s="7">
        <f t="shared" si="46"/>
        <v>40990.208333333336</v>
      </c>
      <c r="V496" s="7">
        <f t="shared" si="47"/>
        <v>40991.208333333336</v>
      </c>
    </row>
    <row r="497" spans="1:22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44"/>
        <v>41800.208333333336</v>
      </c>
      <c r="O497" s="7">
        <f t="shared" si="45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  <c r="U497" s="7">
        <f t="shared" si="46"/>
        <v>41800.208333333336</v>
      </c>
      <c r="V497" s="7">
        <f t="shared" si="47"/>
        <v>41804.208333333336</v>
      </c>
    </row>
    <row r="498" spans="1:22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44"/>
        <v>42876.208333333328</v>
      </c>
      <c r="O498" s="7">
        <f t="shared" si="45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  <c r="U498" s="7">
        <f t="shared" si="46"/>
        <v>42876.208333333328</v>
      </c>
      <c r="V498" s="7">
        <f t="shared" si="47"/>
        <v>42893.208333333328</v>
      </c>
    </row>
    <row r="499" spans="1:22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44"/>
        <v>42724.25</v>
      </c>
      <c r="O499" s="7">
        <f t="shared" si="45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  <c r="U499" s="7">
        <f t="shared" si="46"/>
        <v>42724.25</v>
      </c>
      <c r="V499" s="7">
        <f t="shared" si="47"/>
        <v>42724.25</v>
      </c>
    </row>
    <row r="500" spans="1:22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44"/>
        <v>42005.25</v>
      </c>
      <c r="O500" s="7">
        <f t="shared" si="45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  <c r="U500" s="7">
        <f t="shared" si="46"/>
        <v>42005.25</v>
      </c>
      <c r="V500" s="7">
        <f t="shared" si="47"/>
        <v>42007.25</v>
      </c>
    </row>
    <row r="501" spans="1:22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44"/>
        <v>42444.208333333328</v>
      </c>
      <c r="O501" s="7">
        <f t="shared" si="45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  <c r="U501" s="7">
        <f t="shared" si="46"/>
        <v>42444.208333333328</v>
      </c>
      <c r="V501" s="7">
        <f t="shared" si="47"/>
        <v>42449.208333333328</v>
      </c>
    </row>
    <row r="502" spans="1:22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4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44"/>
        <v>41395.208333333336</v>
      </c>
      <c r="O502" s="7">
        <f t="shared" si="45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  <c r="U502" s="7">
        <f t="shared" si="46"/>
        <v>41395.208333333336</v>
      </c>
      <c r="V502" s="7">
        <f t="shared" si="47"/>
        <v>41423.208333333336</v>
      </c>
    </row>
    <row r="503" spans="1:22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44"/>
        <v>41345.208333333336</v>
      </c>
      <c r="O503" s="7">
        <f t="shared" si="45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  <c r="U503" s="7">
        <f t="shared" si="46"/>
        <v>41345.208333333336</v>
      </c>
      <c r="V503" s="7">
        <f t="shared" si="47"/>
        <v>41347.208333333336</v>
      </c>
    </row>
    <row r="504" spans="1:22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44"/>
        <v>41117.208333333336</v>
      </c>
      <c r="O504" s="7">
        <f t="shared" si="45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  <c r="U504" s="7">
        <f t="shared" si="46"/>
        <v>41117.208333333336</v>
      </c>
      <c r="V504" s="7">
        <f t="shared" si="47"/>
        <v>41146.208333333336</v>
      </c>
    </row>
    <row r="505" spans="1:22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44"/>
        <v>42186.208333333328</v>
      </c>
      <c r="O505" s="7">
        <f t="shared" si="45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  <c r="U505" s="7">
        <f t="shared" si="46"/>
        <v>42186.208333333328</v>
      </c>
      <c r="V505" s="7">
        <f t="shared" si="47"/>
        <v>42206.208333333328</v>
      </c>
    </row>
    <row r="506" spans="1:22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44"/>
        <v>42142.208333333328</v>
      </c>
      <c r="O506" s="7">
        <f t="shared" si="45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  <c r="U506" s="7">
        <f t="shared" si="46"/>
        <v>42142.208333333328</v>
      </c>
      <c r="V506" s="7">
        <f t="shared" si="47"/>
        <v>42143.208333333328</v>
      </c>
    </row>
    <row r="507" spans="1:22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44"/>
        <v>41341.25</v>
      </c>
      <c r="O507" s="7">
        <f t="shared" si="45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  <c r="U507" s="7">
        <f t="shared" si="46"/>
        <v>41341.25</v>
      </c>
      <c r="V507" s="7">
        <f t="shared" si="47"/>
        <v>41383.208333333336</v>
      </c>
    </row>
    <row r="508" spans="1:22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44"/>
        <v>43062.25</v>
      </c>
      <c r="O508" s="7">
        <f t="shared" si="45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  <c r="U508" s="7">
        <f t="shared" si="46"/>
        <v>43062.25</v>
      </c>
      <c r="V508" s="7">
        <f t="shared" si="47"/>
        <v>43079.25</v>
      </c>
    </row>
    <row r="509" spans="1:22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44"/>
        <v>41373.208333333336</v>
      </c>
      <c r="O509" s="7">
        <f t="shared" si="45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  <c r="U509" s="7">
        <f t="shared" si="46"/>
        <v>41373.208333333336</v>
      </c>
      <c r="V509" s="7">
        <f t="shared" si="47"/>
        <v>41422.208333333336</v>
      </c>
    </row>
    <row r="510" spans="1:22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44"/>
        <v>43310.208333333328</v>
      </c>
      <c r="O510" s="7">
        <f t="shared" si="45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  <c r="U510" s="7">
        <f t="shared" si="46"/>
        <v>43310.208333333328</v>
      </c>
      <c r="V510" s="7">
        <f t="shared" si="47"/>
        <v>43331.208333333328</v>
      </c>
    </row>
    <row r="511" spans="1:22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44"/>
        <v>41034.208333333336</v>
      </c>
      <c r="O511" s="7">
        <f t="shared" si="45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  <c r="U511" s="7">
        <f t="shared" si="46"/>
        <v>41034.208333333336</v>
      </c>
      <c r="V511" s="7">
        <f t="shared" si="47"/>
        <v>41044.208333333336</v>
      </c>
    </row>
    <row r="512" spans="1:22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44"/>
        <v>43251.208333333328</v>
      </c>
      <c r="O512" s="7">
        <f t="shared" si="45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  <c r="U512" s="7">
        <f t="shared" si="46"/>
        <v>43251.208333333328</v>
      </c>
      <c r="V512" s="7">
        <f t="shared" si="47"/>
        <v>43275.208333333328</v>
      </c>
    </row>
    <row r="513" spans="1:22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44"/>
        <v>43671.208333333328</v>
      </c>
      <c r="O513" s="7">
        <f t="shared" si="45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  <c r="U513" s="7">
        <f t="shared" si="46"/>
        <v>43671.208333333328</v>
      </c>
      <c r="V513" s="7">
        <f t="shared" si="47"/>
        <v>43681.208333333328</v>
      </c>
    </row>
    <row r="514" spans="1:22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E514/D514 *100</f>
        <v>139.31868131868131</v>
      </c>
      <c r="G514" t="s">
        <v>20</v>
      </c>
      <c r="H514">
        <v>239</v>
      </c>
      <c r="I514" s="4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44"/>
        <v>41825.208333333336</v>
      </c>
      <c r="O514" s="7">
        <f t="shared" si="45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  <c r="U514" s="7">
        <f t="shared" si="46"/>
        <v>41825.208333333336</v>
      </c>
      <c r="V514" s="7">
        <f t="shared" si="47"/>
        <v>41826.208333333336</v>
      </c>
    </row>
    <row r="515" spans="1:22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39.277108433734945</v>
      </c>
      <c r="G515" t="s">
        <v>74</v>
      </c>
      <c r="H515">
        <v>35</v>
      </c>
      <c r="I515" s="4">
        <f t="shared" ref="I515:I578" si="49">IF(H515 = 0, 0, 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50">(((L515/60)/60)/24) + DATE(1970,1,1)</f>
        <v>40430.208333333336</v>
      </c>
      <c r="O515" s="7">
        <f t="shared" ref="O515:O578" si="51">(((M515/60)/60)/24) + 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  <c r="U515" s="7">
        <f t="shared" ref="U515:U578" si="52">N515</f>
        <v>40430.208333333336</v>
      </c>
      <c r="V515" s="7">
        <f t="shared" ref="V515:V578" si="53">O515</f>
        <v>40432.208333333336</v>
      </c>
    </row>
    <row r="516" spans="1:22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50"/>
        <v>41614.25</v>
      </c>
      <c r="O516" s="7">
        <f t="shared" si="51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  <c r="U516" s="7">
        <f t="shared" si="52"/>
        <v>41614.25</v>
      </c>
      <c r="V516" s="7">
        <f t="shared" si="53"/>
        <v>41619.25</v>
      </c>
    </row>
    <row r="517" spans="1:22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50"/>
        <v>40900.25</v>
      </c>
      <c r="O517" s="7">
        <f t="shared" si="51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  <c r="U517" s="7">
        <f t="shared" si="52"/>
        <v>40900.25</v>
      </c>
      <c r="V517" s="7">
        <f t="shared" si="53"/>
        <v>40902.25</v>
      </c>
    </row>
    <row r="518" spans="1:22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50"/>
        <v>40396.208333333336</v>
      </c>
      <c r="O518" s="7">
        <f t="shared" si="51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  <c r="U518" s="7">
        <f t="shared" si="52"/>
        <v>40396.208333333336</v>
      </c>
      <c r="V518" s="7">
        <f t="shared" si="53"/>
        <v>40434.208333333336</v>
      </c>
    </row>
    <row r="519" spans="1:22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50"/>
        <v>42860.208333333328</v>
      </c>
      <c r="O519" s="7">
        <f t="shared" si="51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  <c r="U519" s="7">
        <f t="shared" si="52"/>
        <v>42860.208333333328</v>
      </c>
      <c r="V519" s="7">
        <f t="shared" si="53"/>
        <v>42865.208333333328</v>
      </c>
    </row>
    <row r="520" spans="1:22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50"/>
        <v>43154.25</v>
      </c>
      <c r="O520" s="7">
        <f t="shared" si="51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  <c r="U520" s="7">
        <f t="shared" si="52"/>
        <v>43154.25</v>
      </c>
      <c r="V520" s="7">
        <f t="shared" si="53"/>
        <v>43156.25</v>
      </c>
    </row>
    <row r="521" spans="1:22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50"/>
        <v>42012.25</v>
      </c>
      <c r="O521" s="7">
        <f t="shared" si="51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  <c r="U521" s="7">
        <f t="shared" si="52"/>
        <v>42012.25</v>
      </c>
      <c r="V521" s="7">
        <f t="shared" si="53"/>
        <v>42026.25</v>
      </c>
    </row>
    <row r="522" spans="1:22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50"/>
        <v>43574.208333333328</v>
      </c>
      <c r="O522" s="7">
        <f t="shared" si="51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  <c r="U522" s="7">
        <f t="shared" si="52"/>
        <v>43574.208333333328</v>
      </c>
      <c r="V522" s="7">
        <f t="shared" si="53"/>
        <v>43577.208333333328</v>
      </c>
    </row>
    <row r="523" spans="1:22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50"/>
        <v>42605.208333333328</v>
      </c>
      <c r="O523" s="7">
        <f t="shared" si="51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  <c r="U523" s="7">
        <f t="shared" si="52"/>
        <v>42605.208333333328</v>
      </c>
      <c r="V523" s="7">
        <f t="shared" si="53"/>
        <v>42611.208333333328</v>
      </c>
    </row>
    <row r="524" spans="1:22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50"/>
        <v>41093.208333333336</v>
      </c>
      <c r="O524" s="7">
        <f t="shared" si="51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  <c r="U524" s="7">
        <f t="shared" si="52"/>
        <v>41093.208333333336</v>
      </c>
      <c r="V524" s="7">
        <f t="shared" si="53"/>
        <v>41105.208333333336</v>
      </c>
    </row>
    <row r="525" spans="1:22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50"/>
        <v>40241.25</v>
      </c>
      <c r="O525" s="7">
        <f t="shared" si="51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  <c r="U525" s="7">
        <f t="shared" si="52"/>
        <v>40241.25</v>
      </c>
      <c r="V525" s="7">
        <f t="shared" si="53"/>
        <v>40246.25</v>
      </c>
    </row>
    <row r="526" spans="1:22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50"/>
        <v>40294.208333333336</v>
      </c>
      <c r="O526" s="7">
        <f t="shared" si="51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  <c r="U526" s="7">
        <f t="shared" si="52"/>
        <v>40294.208333333336</v>
      </c>
      <c r="V526" s="7">
        <f t="shared" si="53"/>
        <v>40307.208333333336</v>
      </c>
    </row>
    <row r="527" spans="1:22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50"/>
        <v>40505.25</v>
      </c>
      <c r="O527" s="7">
        <f t="shared" si="51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  <c r="U527" s="7">
        <f t="shared" si="52"/>
        <v>40505.25</v>
      </c>
      <c r="V527" s="7">
        <f t="shared" si="53"/>
        <v>40509.25</v>
      </c>
    </row>
    <row r="528" spans="1:22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50"/>
        <v>42364.25</v>
      </c>
      <c r="O528" s="7">
        <f t="shared" si="51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  <c r="U528" s="7">
        <f t="shared" si="52"/>
        <v>42364.25</v>
      </c>
      <c r="V528" s="7">
        <f t="shared" si="53"/>
        <v>42401.25</v>
      </c>
    </row>
    <row r="529" spans="1:22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50"/>
        <v>42405.25</v>
      </c>
      <c r="O529" s="7">
        <f t="shared" si="51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  <c r="U529" s="7">
        <f t="shared" si="52"/>
        <v>42405.25</v>
      </c>
      <c r="V529" s="7">
        <f t="shared" si="53"/>
        <v>42441.25</v>
      </c>
    </row>
    <row r="530" spans="1:22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50"/>
        <v>41601.25</v>
      </c>
      <c r="O530" s="7">
        <f t="shared" si="51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  <c r="U530" s="7">
        <f t="shared" si="52"/>
        <v>41601.25</v>
      </c>
      <c r="V530" s="7">
        <f t="shared" si="53"/>
        <v>41646.25</v>
      </c>
    </row>
    <row r="531" spans="1:22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50"/>
        <v>41769.208333333336</v>
      </c>
      <c r="O531" s="7">
        <f t="shared" si="51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  <c r="U531" s="7">
        <f t="shared" si="52"/>
        <v>41769.208333333336</v>
      </c>
      <c r="V531" s="7">
        <f t="shared" si="53"/>
        <v>41797.208333333336</v>
      </c>
    </row>
    <row r="532" spans="1:22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50"/>
        <v>40421.208333333336</v>
      </c>
      <c r="O532" s="7">
        <f t="shared" si="51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  <c r="U532" s="7">
        <f t="shared" si="52"/>
        <v>40421.208333333336</v>
      </c>
      <c r="V532" s="7">
        <f t="shared" si="53"/>
        <v>40435.208333333336</v>
      </c>
    </row>
    <row r="533" spans="1:22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50"/>
        <v>41589.25</v>
      </c>
      <c r="O533" s="7">
        <f t="shared" si="51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  <c r="U533" s="7">
        <f t="shared" si="52"/>
        <v>41589.25</v>
      </c>
      <c r="V533" s="7">
        <f t="shared" si="53"/>
        <v>41645.25</v>
      </c>
    </row>
    <row r="534" spans="1:22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50"/>
        <v>43125.25</v>
      </c>
      <c r="O534" s="7">
        <f t="shared" si="51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  <c r="U534" s="7">
        <f t="shared" si="52"/>
        <v>43125.25</v>
      </c>
      <c r="V534" s="7">
        <f t="shared" si="53"/>
        <v>43126.25</v>
      </c>
    </row>
    <row r="535" spans="1:22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50"/>
        <v>41479.208333333336</v>
      </c>
      <c r="O535" s="7">
        <f t="shared" si="51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  <c r="U535" s="7">
        <f t="shared" si="52"/>
        <v>41479.208333333336</v>
      </c>
      <c r="V535" s="7">
        <f t="shared" si="53"/>
        <v>41515.208333333336</v>
      </c>
    </row>
    <row r="536" spans="1:22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50"/>
        <v>43329.208333333328</v>
      </c>
      <c r="O536" s="7">
        <f t="shared" si="51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  <c r="U536" s="7">
        <f t="shared" si="52"/>
        <v>43329.208333333328</v>
      </c>
      <c r="V536" s="7">
        <f t="shared" si="53"/>
        <v>43330.208333333328</v>
      </c>
    </row>
    <row r="537" spans="1:22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50"/>
        <v>43259.208333333328</v>
      </c>
      <c r="O537" s="7">
        <f t="shared" si="51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  <c r="U537" s="7">
        <f t="shared" si="52"/>
        <v>43259.208333333328</v>
      </c>
      <c r="V537" s="7">
        <f t="shared" si="53"/>
        <v>43261.208333333328</v>
      </c>
    </row>
    <row r="538" spans="1:22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50"/>
        <v>40414.208333333336</v>
      </c>
      <c r="O538" s="7">
        <f t="shared" si="51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  <c r="U538" s="7">
        <f t="shared" si="52"/>
        <v>40414.208333333336</v>
      </c>
      <c r="V538" s="7">
        <f t="shared" si="53"/>
        <v>40440.208333333336</v>
      </c>
    </row>
    <row r="539" spans="1:22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50"/>
        <v>43342.208333333328</v>
      </c>
      <c r="O539" s="7">
        <f t="shared" si="51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  <c r="U539" s="7">
        <f t="shared" si="52"/>
        <v>43342.208333333328</v>
      </c>
      <c r="V539" s="7">
        <f t="shared" si="53"/>
        <v>43365.208333333328</v>
      </c>
    </row>
    <row r="540" spans="1:22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50"/>
        <v>41539.208333333336</v>
      </c>
      <c r="O540" s="7">
        <f t="shared" si="51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  <c r="U540" s="7">
        <f t="shared" si="52"/>
        <v>41539.208333333336</v>
      </c>
      <c r="V540" s="7">
        <f t="shared" si="53"/>
        <v>41555.208333333336</v>
      </c>
    </row>
    <row r="541" spans="1:22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50"/>
        <v>43647.208333333328</v>
      </c>
      <c r="O541" s="7">
        <f t="shared" si="51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  <c r="U541" s="7">
        <f t="shared" si="52"/>
        <v>43647.208333333328</v>
      </c>
      <c r="V541" s="7">
        <f t="shared" si="53"/>
        <v>43653.208333333328</v>
      </c>
    </row>
    <row r="542" spans="1:22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50"/>
        <v>43225.208333333328</v>
      </c>
      <c r="O542" s="7">
        <f t="shared" si="51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  <c r="U542" s="7">
        <f t="shared" si="52"/>
        <v>43225.208333333328</v>
      </c>
      <c r="V542" s="7">
        <f t="shared" si="53"/>
        <v>43247.208333333328</v>
      </c>
    </row>
    <row r="543" spans="1:22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50"/>
        <v>42165.208333333328</v>
      </c>
      <c r="O543" s="7">
        <f t="shared" si="51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  <c r="U543" s="7">
        <f t="shared" si="52"/>
        <v>42165.208333333328</v>
      </c>
      <c r="V543" s="7">
        <f t="shared" si="53"/>
        <v>42191.208333333328</v>
      </c>
    </row>
    <row r="544" spans="1:22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50"/>
        <v>42391.25</v>
      </c>
      <c r="O544" s="7">
        <f t="shared" si="51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  <c r="U544" s="7">
        <f t="shared" si="52"/>
        <v>42391.25</v>
      </c>
      <c r="V544" s="7">
        <f t="shared" si="53"/>
        <v>42421.25</v>
      </c>
    </row>
    <row r="545" spans="1:22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50"/>
        <v>41528.208333333336</v>
      </c>
      <c r="O545" s="7">
        <f t="shared" si="51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  <c r="U545" s="7">
        <f t="shared" si="52"/>
        <v>41528.208333333336</v>
      </c>
      <c r="V545" s="7">
        <f t="shared" si="53"/>
        <v>41543.208333333336</v>
      </c>
    </row>
    <row r="546" spans="1:22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50"/>
        <v>42377.25</v>
      </c>
      <c r="O546" s="7">
        <f t="shared" si="51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  <c r="U546" s="7">
        <f t="shared" si="52"/>
        <v>42377.25</v>
      </c>
      <c r="V546" s="7">
        <f t="shared" si="53"/>
        <v>42390.25</v>
      </c>
    </row>
    <row r="547" spans="1:22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50"/>
        <v>43824.25</v>
      </c>
      <c r="O547" s="7">
        <f t="shared" si="51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  <c r="U547" s="7">
        <f t="shared" si="52"/>
        <v>43824.25</v>
      </c>
      <c r="V547" s="7">
        <f t="shared" si="53"/>
        <v>43844.25</v>
      </c>
    </row>
    <row r="548" spans="1:22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50"/>
        <v>43360.208333333328</v>
      </c>
      <c r="O548" s="7">
        <f t="shared" si="51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  <c r="U548" s="7">
        <f t="shared" si="52"/>
        <v>43360.208333333328</v>
      </c>
      <c r="V548" s="7">
        <f t="shared" si="53"/>
        <v>43363.208333333328</v>
      </c>
    </row>
    <row r="549" spans="1:22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50"/>
        <v>42029.25</v>
      </c>
      <c r="O549" s="7">
        <f t="shared" si="51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  <c r="U549" s="7">
        <f t="shared" si="52"/>
        <v>42029.25</v>
      </c>
      <c r="V549" s="7">
        <f t="shared" si="53"/>
        <v>42041.25</v>
      </c>
    </row>
    <row r="550" spans="1:22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50"/>
        <v>42461.208333333328</v>
      </c>
      <c r="O550" s="7">
        <f t="shared" si="51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  <c r="U550" s="7">
        <f t="shared" si="52"/>
        <v>42461.208333333328</v>
      </c>
      <c r="V550" s="7">
        <f t="shared" si="53"/>
        <v>42474.208333333328</v>
      </c>
    </row>
    <row r="551" spans="1:22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50"/>
        <v>41422.208333333336</v>
      </c>
      <c r="O551" s="7">
        <f t="shared" si="51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  <c r="U551" s="7">
        <f t="shared" si="52"/>
        <v>41422.208333333336</v>
      </c>
      <c r="V551" s="7">
        <f t="shared" si="53"/>
        <v>41431.208333333336</v>
      </c>
    </row>
    <row r="552" spans="1:22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50"/>
        <v>40968.25</v>
      </c>
      <c r="O552" s="7">
        <f t="shared" si="51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  <c r="U552" s="7">
        <f t="shared" si="52"/>
        <v>40968.25</v>
      </c>
      <c r="V552" s="7">
        <f t="shared" si="53"/>
        <v>40989.208333333336</v>
      </c>
    </row>
    <row r="553" spans="1:22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50"/>
        <v>41993.25</v>
      </c>
      <c r="O553" s="7">
        <f t="shared" si="51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  <c r="U553" s="7">
        <f t="shared" si="52"/>
        <v>41993.25</v>
      </c>
      <c r="V553" s="7">
        <f t="shared" si="53"/>
        <v>42033.25</v>
      </c>
    </row>
    <row r="554" spans="1:22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50"/>
        <v>42700.25</v>
      </c>
      <c r="O554" s="7">
        <f t="shared" si="51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  <c r="U554" s="7">
        <f t="shared" si="52"/>
        <v>42700.25</v>
      </c>
      <c r="V554" s="7">
        <f t="shared" si="53"/>
        <v>42702.25</v>
      </c>
    </row>
    <row r="555" spans="1:22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50"/>
        <v>40545.25</v>
      </c>
      <c r="O555" s="7">
        <f t="shared" si="51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  <c r="U555" s="7">
        <f t="shared" si="52"/>
        <v>40545.25</v>
      </c>
      <c r="V555" s="7">
        <f t="shared" si="53"/>
        <v>40546.25</v>
      </c>
    </row>
    <row r="556" spans="1:22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50"/>
        <v>42723.25</v>
      </c>
      <c r="O556" s="7">
        <f t="shared" si="51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  <c r="U556" s="7">
        <f t="shared" si="52"/>
        <v>42723.25</v>
      </c>
      <c r="V556" s="7">
        <f t="shared" si="53"/>
        <v>42729.25</v>
      </c>
    </row>
    <row r="557" spans="1:22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50"/>
        <v>41731.208333333336</v>
      </c>
      <c r="O557" s="7">
        <f t="shared" si="51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  <c r="U557" s="7">
        <f t="shared" si="52"/>
        <v>41731.208333333336</v>
      </c>
      <c r="V557" s="7">
        <f t="shared" si="53"/>
        <v>41762.208333333336</v>
      </c>
    </row>
    <row r="558" spans="1:22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50"/>
        <v>40792.208333333336</v>
      </c>
      <c r="O558" s="7">
        <f t="shared" si="51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  <c r="U558" s="7">
        <f t="shared" si="52"/>
        <v>40792.208333333336</v>
      </c>
      <c r="V558" s="7">
        <f t="shared" si="53"/>
        <v>40799.208333333336</v>
      </c>
    </row>
    <row r="559" spans="1:22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50"/>
        <v>42279.208333333328</v>
      </c>
      <c r="O559" s="7">
        <f t="shared" si="51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  <c r="U559" s="7">
        <f t="shared" si="52"/>
        <v>42279.208333333328</v>
      </c>
      <c r="V559" s="7">
        <f t="shared" si="53"/>
        <v>42282.208333333328</v>
      </c>
    </row>
    <row r="560" spans="1:22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50"/>
        <v>42424.25</v>
      </c>
      <c r="O560" s="7">
        <f t="shared" si="51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  <c r="U560" s="7">
        <f t="shared" si="52"/>
        <v>42424.25</v>
      </c>
      <c r="V560" s="7">
        <f t="shared" si="53"/>
        <v>42467.208333333328</v>
      </c>
    </row>
    <row r="561" spans="1:22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50"/>
        <v>42584.208333333328</v>
      </c>
      <c r="O561" s="7">
        <f t="shared" si="51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  <c r="U561" s="7">
        <f t="shared" si="52"/>
        <v>42584.208333333328</v>
      </c>
      <c r="V561" s="7">
        <f t="shared" si="53"/>
        <v>42591.208333333328</v>
      </c>
    </row>
    <row r="562" spans="1:22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50"/>
        <v>40865.25</v>
      </c>
      <c r="O562" s="7">
        <f t="shared" si="51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  <c r="U562" s="7">
        <f t="shared" si="52"/>
        <v>40865.25</v>
      </c>
      <c r="V562" s="7">
        <f t="shared" si="53"/>
        <v>40905.25</v>
      </c>
    </row>
    <row r="563" spans="1:22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50"/>
        <v>40833.208333333336</v>
      </c>
      <c r="O563" s="7">
        <f t="shared" si="51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  <c r="U563" s="7">
        <f t="shared" si="52"/>
        <v>40833.208333333336</v>
      </c>
      <c r="V563" s="7">
        <f t="shared" si="53"/>
        <v>40835.208333333336</v>
      </c>
    </row>
    <row r="564" spans="1:22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50"/>
        <v>43536.208333333328</v>
      </c>
      <c r="O564" s="7">
        <f t="shared" si="51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  <c r="U564" s="7">
        <f t="shared" si="52"/>
        <v>43536.208333333328</v>
      </c>
      <c r="V564" s="7">
        <f t="shared" si="53"/>
        <v>43538.208333333328</v>
      </c>
    </row>
    <row r="565" spans="1:22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50"/>
        <v>43417.25</v>
      </c>
      <c r="O565" s="7">
        <f t="shared" si="51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  <c r="U565" s="7">
        <f t="shared" si="52"/>
        <v>43417.25</v>
      </c>
      <c r="V565" s="7">
        <f t="shared" si="53"/>
        <v>43437.25</v>
      </c>
    </row>
    <row r="566" spans="1:22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50"/>
        <v>42078.208333333328</v>
      </c>
      <c r="O566" s="7">
        <f t="shared" si="51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  <c r="U566" s="7">
        <f t="shared" si="52"/>
        <v>42078.208333333328</v>
      </c>
      <c r="V566" s="7">
        <f t="shared" si="53"/>
        <v>42086.208333333328</v>
      </c>
    </row>
    <row r="567" spans="1:22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50"/>
        <v>40862.25</v>
      </c>
      <c r="O567" s="7">
        <f t="shared" si="51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  <c r="U567" s="7">
        <f t="shared" si="52"/>
        <v>40862.25</v>
      </c>
      <c r="V567" s="7">
        <f t="shared" si="53"/>
        <v>40882.25</v>
      </c>
    </row>
    <row r="568" spans="1:22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50"/>
        <v>42424.25</v>
      </c>
      <c r="O568" s="7">
        <f t="shared" si="51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  <c r="U568" s="7">
        <f t="shared" si="52"/>
        <v>42424.25</v>
      </c>
      <c r="V568" s="7">
        <f t="shared" si="53"/>
        <v>42447.208333333328</v>
      </c>
    </row>
    <row r="569" spans="1:22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50"/>
        <v>41830.208333333336</v>
      </c>
      <c r="O569" s="7">
        <f t="shared" si="51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  <c r="U569" s="7">
        <f t="shared" si="52"/>
        <v>41830.208333333336</v>
      </c>
      <c r="V569" s="7">
        <f t="shared" si="53"/>
        <v>41832.208333333336</v>
      </c>
    </row>
    <row r="570" spans="1:22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50"/>
        <v>40374.208333333336</v>
      </c>
      <c r="O570" s="7">
        <f t="shared" si="51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  <c r="U570" s="7">
        <f t="shared" si="52"/>
        <v>40374.208333333336</v>
      </c>
      <c r="V570" s="7">
        <f t="shared" si="53"/>
        <v>40419.208333333336</v>
      </c>
    </row>
    <row r="571" spans="1:22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50"/>
        <v>40554.25</v>
      </c>
      <c r="O571" s="7">
        <f t="shared" si="51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  <c r="U571" s="7">
        <f t="shared" si="52"/>
        <v>40554.25</v>
      </c>
      <c r="V571" s="7">
        <f t="shared" si="53"/>
        <v>40566.25</v>
      </c>
    </row>
    <row r="572" spans="1:22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50"/>
        <v>41993.25</v>
      </c>
      <c r="O572" s="7">
        <f t="shared" si="51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  <c r="U572" s="7">
        <f t="shared" si="52"/>
        <v>41993.25</v>
      </c>
      <c r="V572" s="7">
        <f t="shared" si="53"/>
        <v>41999.25</v>
      </c>
    </row>
    <row r="573" spans="1:22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50"/>
        <v>42174.208333333328</v>
      </c>
      <c r="O573" s="7">
        <f t="shared" si="51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  <c r="U573" s="7">
        <f t="shared" si="52"/>
        <v>42174.208333333328</v>
      </c>
      <c r="V573" s="7">
        <f t="shared" si="53"/>
        <v>42221.208333333328</v>
      </c>
    </row>
    <row r="574" spans="1:22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50"/>
        <v>42275.208333333328</v>
      </c>
      <c r="O574" s="7">
        <f t="shared" si="51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  <c r="U574" s="7">
        <f t="shared" si="52"/>
        <v>42275.208333333328</v>
      </c>
      <c r="V574" s="7">
        <f t="shared" si="53"/>
        <v>42291.208333333328</v>
      </c>
    </row>
    <row r="575" spans="1:22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50"/>
        <v>41761.208333333336</v>
      </c>
      <c r="O575" s="7">
        <f t="shared" si="51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  <c r="U575" s="7">
        <f t="shared" si="52"/>
        <v>41761.208333333336</v>
      </c>
      <c r="V575" s="7">
        <f t="shared" si="53"/>
        <v>41763.208333333336</v>
      </c>
    </row>
    <row r="576" spans="1:22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50"/>
        <v>43806.25</v>
      </c>
      <c r="O576" s="7">
        <f t="shared" si="51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  <c r="U576" s="7">
        <f t="shared" si="52"/>
        <v>43806.25</v>
      </c>
      <c r="V576" s="7">
        <f t="shared" si="53"/>
        <v>43816.25</v>
      </c>
    </row>
    <row r="577" spans="1:22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50"/>
        <v>41779.208333333336</v>
      </c>
      <c r="O577" s="7">
        <f t="shared" si="51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  <c r="U577" s="7">
        <f t="shared" si="52"/>
        <v>41779.208333333336</v>
      </c>
      <c r="V577" s="7">
        <f t="shared" si="53"/>
        <v>41782.208333333336</v>
      </c>
    </row>
    <row r="578" spans="1:22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E578/D578 *100</f>
        <v>64.927835051546396</v>
      </c>
      <c r="G578" t="s">
        <v>14</v>
      </c>
      <c r="H578">
        <v>64</v>
      </c>
      <c r="I578" s="4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50"/>
        <v>43040.208333333328</v>
      </c>
      <c r="O578" s="7">
        <f t="shared" si="51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  <c r="U578" s="7">
        <f t="shared" si="52"/>
        <v>43040.208333333328</v>
      </c>
      <c r="V578" s="7">
        <f t="shared" si="53"/>
        <v>43057.25</v>
      </c>
    </row>
    <row r="579" spans="1:22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18.853658536585368</v>
      </c>
      <c r="G579" t="s">
        <v>74</v>
      </c>
      <c r="H579">
        <v>37</v>
      </c>
      <c r="I579" s="4">
        <f t="shared" ref="I579:I642" si="55">IF(H579 = 0, 0, 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56">(((L579/60)/60)/24) + DATE(1970,1,1)</f>
        <v>40613.25</v>
      </c>
      <c r="O579" s="7">
        <f t="shared" ref="O579:O642" si="57">(((M579/60)/60)/24) + 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  <c r="U579" s="7">
        <f t="shared" ref="U579:U642" si="58">N579</f>
        <v>40613.25</v>
      </c>
      <c r="V579" s="7">
        <f t="shared" ref="V579:V642" si="59">O579</f>
        <v>40639.208333333336</v>
      </c>
    </row>
    <row r="580" spans="1:22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56"/>
        <v>40878.25</v>
      </c>
      <c r="O580" s="7">
        <f t="shared" si="5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  <c r="U580" s="7">
        <f t="shared" si="58"/>
        <v>40878.25</v>
      </c>
      <c r="V580" s="7">
        <f t="shared" si="59"/>
        <v>40881.25</v>
      </c>
    </row>
    <row r="581" spans="1:22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56"/>
        <v>40762.208333333336</v>
      </c>
      <c r="O581" s="7">
        <f t="shared" si="5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  <c r="U581" s="7">
        <f t="shared" si="58"/>
        <v>40762.208333333336</v>
      </c>
      <c r="V581" s="7">
        <f t="shared" si="59"/>
        <v>40774.208333333336</v>
      </c>
    </row>
    <row r="582" spans="1:22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56"/>
        <v>41696.25</v>
      </c>
      <c r="O582" s="7">
        <f t="shared" si="5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  <c r="U582" s="7">
        <f t="shared" si="58"/>
        <v>41696.25</v>
      </c>
      <c r="V582" s="7">
        <f t="shared" si="59"/>
        <v>41704.25</v>
      </c>
    </row>
    <row r="583" spans="1:22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56"/>
        <v>40662.208333333336</v>
      </c>
      <c r="O583" s="7">
        <f t="shared" si="5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  <c r="U583" s="7">
        <f t="shared" si="58"/>
        <v>40662.208333333336</v>
      </c>
      <c r="V583" s="7">
        <f t="shared" si="59"/>
        <v>40677.208333333336</v>
      </c>
    </row>
    <row r="584" spans="1:22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56"/>
        <v>42165.208333333328</v>
      </c>
      <c r="O584" s="7">
        <f t="shared" si="5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  <c r="U584" s="7">
        <f t="shared" si="58"/>
        <v>42165.208333333328</v>
      </c>
      <c r="V584" s="7">
        <f t="shared" si="59"/>
        <v>42170.208333333328</v>
      </c>
    </row>
    <row r="585" spans="1:22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56"/>
        <v>40959.25</v>
      </c>
      <c r="O585" s="7">
        <f t="shared" si="5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  <c r="U585" s="7">
        <f t="shared" si="58"/>
        <v>40959.25</v>
      </c>
      <c r="V585" s="7">
        <f t="shared" si="59"/>
        <v>40976.25</v>
      </c>
    </row>
    <row r="586" spans="1:22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56"/>
        <v>41024.208333333336</v>
      </c>
      <c r="O586" s="7">
        <f t="shared" si="5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  <c r="U586" s="7">
        <f t="shared" si="58"/>
        <v>41024.208333333336</v>
      </c>
      <c r="V586" s="7">
        <f t="shared" si="59"/>
        <v>41038.208333333336</v>
      </c>
    </row>
    <row r="587" spans="1:22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56"/>
        <v>40255.208333333336</v>
      </c>
      <c r="O587" s="7">
        <f t="shared" si="5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  <c r="U587" s="7">
        <f t="shared" si="58"/>
        <v>40255.208333333336</v>
      </c>
      <c r="V587" s="7">
        <f t="shared" si="59"/>
        <v>40265.208333333336</v>
      </c>
    </row>
    <row r="588" spans="1:22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56"/>
        <v>40499.25</v>
      </c>
      <c r="O588" s="7">
        <f t="shared" si="5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  <c r="U588" s="7">
        <f t="shared" si="58"/>
        <v>40499.25</v>
      </c>
      <c r="V588" s="7">
        <f t="shared" si="59"/>
        <v>40518.25</v>
      </c>
    </row>
    <row r="589" spans="1:22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56"/>
        <v>43484.25</v>
      </c>
      <c r="O589" s="7">
        <f t="shared" si="5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  <c r="U589" s="7">
        <f t="shared" si="58"/>
        <v>43484.25</v>
      </c>
      <c r="V589" s="7">
        <f t="shared" si="59"/>
        <v>43536.208333333328</v>
      </c>
    </row>
    <row r="590" spans="1:22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56"/>
        <v>40262.208333333336</v>
      </c>
      <c r="O590" s="7">
        <f t="shared" si="5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  <c r="U590" s="7">
        <f t="shared" si="58"/>
        <v>40262.208333333336</v>
      </c>
      <c r="V590" s="7">
        <f t="shared" si="59"/>
        <v>40293.208333333336</v>
      </c>
    </row>
    <row r="591" spans="1:22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56"/>
        <v>42190.208333333328</v>
      </c>
      <c r="O591" s="7">
        <f t="shared" si="5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  <c r="U591" s="7">
        <f t="shared" si="58"/>
        <v>42190.208333333328</v>
      </c>
      <c r="V591" s="7">
        <f t="shared" si="59"/>
        <v>42197.208333333328</v>
      </c>
    </row>
    <row r="592" spans="1:22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56"/>
        <v>41994.25</v>
      </c>
      <c r="O592" s="7">
        <f t="shared" si="5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  <c r="U592" s="7">
        <f t="shared" si="58"/>
        <v>41994.25</v>
      </c>
      <c r="V592" s="7">
        <f t="shared" si="59"/>
        <v>42005.25</v>
      </c>
    </row>
    <row r="593" spans="1:22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56"/>
        <v>40373.208333333336</v>
      </c>
      <c r="O593" s="7">
        <f t="shared" si="5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  <c r="U593" s="7">
        <f t="shared" si="58"/>
        <v>40373.208333333336</v>
      </c>
      <c r="V593" s="7">
        <f t="shared" si="59"/>
        <v>40383.208333333336</v>
      </c>
    </row>
    <row r="594" spans="1:22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56"/>
        <v>41789.208333333336</v>
      </c>
      <c r="O594" s="7">
        <f t="shared" si="5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  <c r="U594" s="7">
        <f t="shared" si="58"/>
        <v>41789.208333333336</v>
      </c>
      <c r="V594" s="7">
        <f t="shared" si="59"/>
        <v>41798.208333333336</v>
      </c>
    </row>
    <row r="595" spans="1:22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56"/>
        <v>41724.208333333336</v>
      </c>
      <c r="O595" s="7">
        <f t="shared" si="5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  <c r="U595" s="7">
        <f t="shared" si="58"/>
        <v>41724.208333333336</v>
      </c>
      <c r="V595" s="7">
        <f t="shared" si="59"/>
        <v>41737.208333333336</v>
      </c>
    </row>
    <row r="596" spans="1:22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56"/>
        <v>42548.208333333328</v>
      </c>
      <c r="O596" s="7">
        <f t="shared" si="5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  <c r="U596" s="7">
        <f t="shared" si="58"/>
        <v>42548.208333333328</v>
      </c>
      <c r="V596" s="7">
        <f t="shared" si="59"/>
        <v>42551.208333333328</v>
      </c>
    </row>
    <row r="597" spans="1:22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56"/>
        <v>40253.208333333336</v>
      </c>
      <c r="O597" s="7">
        <f t="shared" si="5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  <c r="U597" s="7">
        <f t="shared" si="58"/>
        <v>40253.208333333336</v>
      </c>
      <c r="V597" s="7">
        <f t="shared" si="59"/>
        <v>40274.208333333336</v>
      </c>
    </row>
    <row r="598" spans="1:22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56"/>
        <v>42434.25</v>
      </c>
      <c r="O598" s="7">
        <f t="shared" si="5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  <c r="U598" s="7">
        <f t="shared" si="58"/>
        <v>42434.25</v>
      </c>
      <c r="V598" s="7">
        <f t="shared" si="59"/>
        <v>42441.25</v>
      </c>
    </row>
    <row r="599" spans="1:22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56"/>
        <v>43786.25</v>
      </c>
      <c r="O599" s="7">
        <f t="shared" si="5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  <c r="U599" s="7">
        <f t="shared" si="58"/>
        <v>43786.25</v>
      </c>
      <c r="V599" s="7">
        <f t="shared" si="59"/>
        <v>43804.25</v>
      </c>
    </row>
    <row r="600" spans="1:22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56"/>
        <v>40344.208333333336</v>
      </c>
      <c r="O600" s="7">
        <f t="shared" si="5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  <c r="U600" s="7">
        <f t="shared" si="58"/>
        <v>40344.208333333336</v>
      </c>
      <c r="V600" s="7">
        <f t="shared" si="59"/>
        <v>40373.208333333336</v>
      </c>
    </row>
    <row r="601" spans="1:22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56"/>
        <v>42047.25</v>
      </c>
      <c r="O601" s="7">
        <f t="shared" si="5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  <c r="U601" s="7">
        <f t="shared" si="58"/>
        <v>42047.25</v>
      </c>
      <c r="V601" s="7">
        <f t="shared" si="59"/>
        <v>42055.25</v>
      </c>
    </row>
    <row r="602" spans="1:22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56"/>
        <v>41485.208333333336</v>
      </c>
      <c r="O602" s="7">
        <f t="shared" si="5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  <c r="U602" s="7">
        <f t="shared" si="58"/>
        <v>41485.208333333336</v>
      </c>
      <c r="V602" s="7">
        <f t="shared" si="59"/>
        <v>41497.208333333336</v>
      </c>
    </row>
    <row r="603" spans="1:22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56"/>
        <v>41789.208333333336</v>
      </c>
      <c r="O603" s="7">
        <f t="shared" si="5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  <c r="U603" s="7">
        <f t="shared" si="58"/>
        <v>41789.208333333336</v>
      </c>
      <c r="V603" s="7">
        <f t="shared" si="59"/>
        <v>41806.208333333336</v>
      </c>
    </row>
    <row r="604" spans="1:22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56"/>
        <v>42160.208333333328</v>
      </c>
      <c r="O604" s="7">
        <f t="shared" si="5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  <c r="U604" s="7">
        <f t="shared" si="58"/>
        <v>42160.208333333328</v>
      </c>
      <c r="V604" s="7">
        <f t="shared" si="59"/>
        <v>42171.208333333328</v>
      </c>
    </row>
    <row r="605" spans="1:22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56"/>
        <v>43573.208333333328</v>
      </c>
      <c r="O605" s="7">
        <f t="shared" si="5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  <c r="U605" s="7">
        <f t="shared" si="58"/>
        <v>43573.208333333328</v>
      </c>
      <c r="V605" s="7">
        <f t="shared" si="59"/>
        <v>43600.208333333328</v>
      </c>
    </row>
    <row r="606" spans="1:22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56"/>
        <v>40565.25</v>
      </c>
      <c r="O606" s="7">
        <f t="shared" si="5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  <c r="U606" s="7">
        <f t="shared" si="58"/>
        <v>40565.25</v>
      </c>
      <c r="V606" s="7">
        <f t="shared" si="59"/>
        <v>40586.25</v>
      </c>
    </row>
    <row r="607" spans="1:22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56"/>
        <v>42280.208333333328</v>
      </c>
      <c r="O607" s="7">
        <f t="shared" si="5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  <c r="U607" s="7">
        <f t="shared" si="58"/>
        <v>42280.208333333328</v>
      </c>
      <c r="V607" s="7">
        <f t="shared" si="59"/>
        <v>42321.25</v>
      </c>
    </row>
    <row r="608" spans="1:22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56"/>
        <v>42436.25</v>
      </c>
      <c r="O608" s="7">
        <f t="shared" si="5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  <c r="U608" s="7">
        <f t="shared" si="58"/>
        <v>42436.25</v>
      </c>
      <c r="V608" s="7">
        <f t="shared" si="59"/>
        <v>42447.208333333328</v>
      </c>
    </row>
    <row r="609" spans="1:22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56"/>
        <v>41721.208333333336</v>
      </c>
      <c r="O609" s="7">
        <f t="shared" si="5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  <c r="U609" s="7">
        <f t="shared" si="58"/>
        <v>41721.208333333336</v>
      </c>
      <c r="V609" s="7">
        <f t="shared" si="59"/>
        <v>41723.208333333336</v>
      </c>
    </row>
    <row r="610" spans="1:22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56"/>
        <v>43530.25</v>
      </c>
      <c r="O610" s="7">
        <f t="shared" si="5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  <c r="U610" s="7">
        <f t="shared" si="58"/>
        <v>43530.25</v>
      </c>
      <c r="V610" s="7">
        <f t="shared" si="59"/>
        <v>43534.25</v>
      </c>
    </row>
    <row r="611" spans="1:22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56"/>
        <v>43481.25</v>
      </c>
      <c r="O611" s="7">
        <f t="shared" si="5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  <c r="U611" s="7">
        <f t="shared" si="58"/>
        <v>43481.25</v>
      </c>
      <c r="V611" s="7">
        <f t="shared" si="59"/>
        <v>43498.25</v>
      </c>
    </row>
    <row r="612" spans="1:22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56"/>
        <v>41259.25</v>
      </c>
      <c r="O612" s="7">
        <f t="shared" si="5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  <c r="U612" s="7">
        <f t="shared" si="58"/>
        <v>41259.25</v>
      </c>
      <c r="V612" s="7">
        <f t="shared" si="59"/>
        <v>41273.25</v>
      </c>
    </row>
    <row r="613" spans="1:22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56"/>
        <v>41480.208333333336</v>
      </c>
      <c r="O613" s="7">
        <f t="shared" si="5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  <c r="U613" s="7">
        <f t="shared" si="58"/>
        <v>41480.208333333336</v>
      </c>
      <c r="V613" s="7">
        <f t="shared" si="59"/>
        <v>41492.208333333336</v>
      </c>
    </row>
    <row r="614" spans="1:22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56"/>
        <v>40474.208333333336</v>
      </c>
      <c r="O614" s="7">
        <f t="shared" si="5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  <c r="U614" s="7">
        <f t="shared" si="58"/>
        <v>40474.208333333336</v>
      </c>
      <c r="V614" s="7">
        <f t="shared" si="59"/>
        <v>40497.25</v>
      </c>
    </row>
    <row r="615" spans="1:22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56"/>
        <v>42973.208333333328</v>
      </c>
      <c r="O615" s="7">
        <f t="shared" si="5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  <c r="U615" s="7">
        <f t="shared" si="58"/>
        <v>42973.208333333328</v>
      </c>
      <c r="V615" s="7">
        <f t="shared" si="59"/>
        <v>42982.208333333328</v>
      </c>
    </row>
    <row r="616" spans="1:22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56"/>
        <v>42746.25</v>
      </c>
      <c r="O616" s="7">
        <f t="shared" si="5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  <c r="U616" s="7">
        <f t="shared" si="58"/>
        <v>42746.25</v>
      </c>
      <c r="V616" s="7">
        <f t="shared" si="59"/>
        <v>42764.25</v>
      </c>
    </row>
    <row r="617" spans="1:22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56"/>
        <v>42489.208333333328</v>
      </c>
      <c r="O617" s="7">
        <f t="shared" si="5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  <c r="U617" s="7">
        <f t="shared" si="58"/>
        <v>42489.208333333328</v>
      </c>
      <c r="V617" s="7">
        <f t="shared" si="59"/>
        <v>42499.208333333328</v>
      </c>
    </row>
    <row r="618" spans="1:22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56"/>
        <v>41537.208333333336</v>
      </c>
      <c r="O618" s="7">
        <f t="shared" si="5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  <c r="U618" s="7">
        <f t="shared" si="58"/>
        <v>41537.208333333336</v>
      </c>
      <c r="V618" s="7">
        <f t="shared" si="59"/>
        <v>41538.208333333336</v>
      </c>
    </row>
    <row r="619" spans="1:22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56"/>
        <v>41794.208333333336</v>
      </c>
      <c r="O619" s="7">
        <f t="shared" si="5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  <c r="U619" s="7">
        <f t="shared" si="58"/>
        <v>41794.208333333336</v>
      </c>
      <c r="V619" s="7">
        <f t="shared" si="59"/>
        <v>41804.208333333336</v>
      </c>
    </row>
    <row r="620" spans="1:22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56"/>
        <v>41396.208333333336</v>
      </c>
      <c r="O620" s="7">
        <f t="shared" si="5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  <c r="U620" s="7">
        <f t="shared" si="58"/>
        <v>41396.208333333336</v>
      </c>
      <c r="V620" s="7">
        <f t="shared" si="59"/>
        <v>41417.208333333336</v>
      </c>
    </row>
    <row r="621" spans="1:22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56"/>
        <v>40669.208333333336</v>
      </c>
      <c r="O621" s="7">
        <f t="shared" si="5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  <c r="U621" s="7">
        <f t="shared" si="58"/>
        <v>40669.208333333336</v>
      </c>
      <c r="V621" s="7">
        <f t="shared" si="59"/>
        <v>40670.208333333336</v>
      </c>
    </row>
    <row r="622" spans="1:22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56"/>
        <v>42559.208333333328</v>
      </c>
      <c r="O622" s="7">
        <f t="shared" si="5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  <c r="U622" s="7">
        <f t="shared" si="58"/>
        <v>42559.208333333328</v>
      </c>
      <c r="V622" s="7">
        <f t="shared" si="59"/>
        <v>42563.208333333328</v>
      </c>
    </row>
    <row r="623" spans="1:22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56"/>
        <v>42626.208333333328</v>
      </c>
      <c r="O623" s="7">
        <f t="shared" si="5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  <c r="U623" s="7">
        <f t="shared" si="58"/>
        <v>42626.208333333328</v>
      </c>
      <c r="V623" s="7">
        <f t="shared" si="59"/>
        <v>42631.208333333328</v>
      </c>
    </row>
    <row r="624" spans="1:22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56"/>
        <v>43205.208333333328</v>
      </c>
      <c r="O624" s="7">
        <f t="shared" si="5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  <c r="U624" s="7">
        <f t="shared" si="58"/>
        <v>43205.208333333328</v>
      </c>
      <c r="V624" s="7">
        <f t="shared" si="59"/>
        <v>43231.208333333328</v>
      </c>
    </row>
    <row r="625" spans="1:22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56"/>
        <v>42201.208333333328</v>
      </c>
      <c r="O625" s="7">
        <f t="shared" si="5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  <c r="U625" s="7">
        <f t="shared" si="58"/>
        <v>42201.208333333328</v>
      </c>
      <c r="V625" s="7">
        <f t="shared" si="59"/>
        <v>42206.208333333328</v>
      </c>
    </row>
    <row r="626" spans="1:22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56"/>
        <v>42029.25</v>
      </c>
      <c r="O626" s="7">
        <f t="shared" si="5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  <c r="U626" s="7">
        <f t="shared" si="58"/>
        <v>42029.25</v>
      </c>
      <c r="V626" s="7">
        <f t="shared" si="59"/>
        <v>42035.25</v>
      </c>
    </row>
    <row r="627" spans="1:22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56"/>
        <v>43857.25</v>
      </c>
      <c r="O627" s="7">
        <f t="shared" si="5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  <c r="U627" s="7">
        <f t="shared" si="58"/>
        <v>43857.25</v>
      </c>
      <c r="V627" s="7">
        <f t="shared" si="59"/>
        <v>43871.25</v>
      </c>
    </row>
    <row r="628" spans="1:22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56"/>
        <v>40449.208333333336</v>
      </c>
      <c r="O628" s="7">
        <f t="shared" si="5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  <c r="U628" s="7">
        <f t="shared" si="58"/>
        <v>40449.208333333336</v>
      </c>
      <c r="V628" s="7">
        <f t="shared" si="59"/>
        <v>40458.208333333336</v>
      </c>
    </row>
    <row r="629" spans="1:22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56"/>
        <v>40345.208333333336</v>
      </c>
      <c r="O629" s="7">
        <f t="shared" si="5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  <c r="U629" s="7">
        <f t="shared" si="58"/>
        <v>40345.208333333336</v>
      </c>
      <c r="V629" s="7">
        <f t="shared" si="59"/>
        <v>40369.208333333336</v>
      </c>
    </row>
    <row r="630" spans="1:22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56"/>
        <v>40455.208333333336</v>
      </c>
      <c r="O630" s="7">
        <f t="shared" si="5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  <c r="U630" s="7">
        <f t="shared" si="58"/>
        <v>40455.208333333336</v>
      </c>
      <c r="V630" s="7">
        <f t="shared" si="59"/>
        <v>40458.208333333336</v>
      </c>
    </row>
    <row r="631" spans="1:22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56"/>
        <v>42557.208333333328</v>
      </c>
      <c r="O631" s="7">
        <f t="shared" si="5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  <c r="U631" s="7">
        <f t="shared" si="58"/>
        <v>42557.208333333328</v>
      </c>
      <c r="V631" s="7">
        <f t="shared" si="59"/>
        <v>42559.208333333328</v>
      </c>
    </row>
    <row r="632" spans="1:22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56"/>
        <v>43586.208333333328</v>
      </c>
      <c r="O632" s="7">
        <f t="shared" si="5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  <c r="U632" s="7">
        <f t="shared" si="58"/>
        <v>43586.208333333328</v>
      </c>
      <c r="V632" s="7">
        <f t="shared" si="59"/>
        <v>43597.208333333328</v>
      </c>
    </row>
    <row r="633" spans="1:22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56"/>
        <v>43550.208333333328</v>
      </c>
      <c r="O633" s="7">
        <f t="shared" si="5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  <c r="U633" s="7">
        <f t="shared" si="58"/>
        <v>43550.208333333328</v>
      </c>
      <c r="V633" s="7">
        <f t="shared" si="59"/>
        <v>43554.208333333328</v>
      </c>
    </row>
    <row r="634" spans="1:22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56"/>
        <v>41945.208333333336</v>
      </c>
      <c r="O634" s="7">
        <f t="shared" si="5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  <c r="U634" s="7">
        <f t="shared" si="58"/>
        <v>41945.208333333336</v>
      </c>
      <c r="V634" s="7">
        <f t="shared" si="59"/>
        <v>41963.25</v>
      </c>
    </row>
    <row r="635" spans="1:22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56"/>
        <v>42315.25</v>
      </c>
      <c r="O635" s="7">
        <f t="shared" si="5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  <c r="U635" s="7">
        <f t="shared" si="58"/>
        <v>42315.25</v>
      </c>
      <c r="V635" s="7">
        <f t="shared" si="59"/>
        <v>42319.25</v>
      </c>
    </row>
    <row r="636" spans="1:22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56"/>
        <v>42819.208333333328</v>
      </c>
      <c r="O636" s="7">
        <f t="shared" si="5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  <c r="U636" s="7">
        <f t="shared" si="58"/>
        <v>42819.208333333328</v>
      </c>
      <c r="V636" s="7">
        <f t="shared" si="59"/>
        <v>42833.208333333328</v>
      </c>
    </row>
    <row r="637" spans="1:22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56"/>
        <v>41314.25</v>
      </c>
      <c r="O637" s="7">
        <f t="shared" si="5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  <c r="U637" s="7">
        <f t="shared" si="58"/>
        <v>41314.25</v>
      </c>
      <c r="V637" s="7">
        <f t="shared" si="59"/>
        <v>41346.208333333336</v>
      </c>
    </row>
    <row r="638" spans="1:22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56"/>
        <v>40926.25</v>
      </c>
      <c r="O638" s="7">
        <f t="shared" si="5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  <c r="U638" s="7">
        <f t="shared" si="58"/>
        <v>40926.25</v>
      </c>
      <c r="V638" s="7">
        <f t="shared" si="59"/>
        <v>40971.25</v>
      </c>
    </row>
    <row r="639" spans="1:22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56"/>
        <v>42688.25</v>
      </c>
      <c r="O639" s="7">
        <f t="shared" si="5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  <c r="U639" s="7">
        <f t="shared" si="58"/>
        <v>42688.25</v>
      </c>
      <c r="V639" s="7">
        <f t="shared" si="59"/>
        <v>42696.25</v>
      </c>
    </row>
    <row r="640" spans="1:22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56"/>
        <v>40386.208333333336</v>
      </c>
      <c r="O640" s="7">
        <f t="shared" si="5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  <c r="U640" s="7">
        <f t="shared" si="58"/>
        <v>40386.208333333336</v>
      </c>
      <c r="V640" s="7">
        <f t="shared" si="59"/>
        <v>40398.208333333336</v>
      </c>
    </row>
    <row r="641" spans="1:22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56"/>
        <v>43309.208333333328</v>
      </c>
      <c r="O641" s="7">
        <f t="shared" si="5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  <c r="U641" s="7">
        <f t="shared" si="58"/>
        <v>43309.208333333328</v>
      </c>
      <c r="V641" s="7">
        <f t="shared" si="59"/>
        <v>43309.208333333328</v>
      </c>
    </row>
    <row r="642" spans="1:22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E642/D642 *100</f>
        <v>16.501669449081803</v>
      </c>
      <c r="G642" t="s">
        <v>14</v>
      </c>
      <c r="H642">
        <v>257</v>
      </c>
      <c r="I642" s="4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56"/>
        <v>42387.25</v>
      </c>
      <c r="O642" s="7">
        <f t="shared" si="5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  <c r="U642" s="7">
        <f t="shared" si="58"/>
        <v>42387.25</v>
      </c>
      <c r="V642" s="7">
        <f t="shared" si="59"/>
        <v>42390.25</v>
      </c>
    </row>
    <row r="643" spans="1:22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119.96808510638297</v>
      </c>
      <c r="G643" t="s">
        <v>20</v>
      </c>
      <c r="H643">
        <v>194</v>
      </c>
      <c r="I643" s="4">
        <f t="shared" ref="I643:I706" si="61">IF(H643 = 0, 0, 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62">(((L643/60)/60)/24) + DATE(1970,1,1)</f>
        <v>42786.25</v>
      </c>
      <c r="O643" s="7">
        <f t="shared" ref="O643:O706" si="63">(((M643/60)/60)/24) + 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  <c r="U643" s="7">
        <f t="shared" ref="U643:U706" si="64">N643</f>
        <v>42786.25</v>
      </c>
      <c r="V643" s="7">
        <f t="shared" ref="V643:V706" si="65">O643</f>
        <v>42814.208333333328</v>
      </c>
    </row>
    <row r="644" spans="1:22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62"/>
        <v>43451.25</v>
      </c>
      <c r="O644" s="7">
        <f t="shared" si="6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  <c r="U644" s="7">
        <f t="shared" si="64"/>
        <v>43451.25</v>
      </c>
      <c r="V644" s="7">
        <f t="shared" si="65"/>
        <v>43460.25</v>
      </c>
    </row>
    <row r="645" spans="1:22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62"/>
        <v>42795.25</v>
      </c>
      <c r="O645" s="7">
        <f t="shared" si="6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  <c r="U645" s="7">
        <f t="shared" si="64"/>
        <v>42795.25</v>
      </c>
      <c r="V645" s="7">
        <f t="shared" si="65"/>
        <v>42813.208333333328</v>
      </c>
    </row>
    <row r="646" spans="1:22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62"/>
        <v>43452.25</v>
      </c>
      <c r="O646" s="7">
        <f t="shared" si="6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  <c r="U646" s="7">
        <f t="shared" si="64"/>
        <v>43452.25</v>
      </c>
      <c r="V646" s="7">
        <f t="shared" si="65"/>
        <v>43468.25</v>
      </c>
    </row>
    <row r="647" spans="1:22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62"/>
        <v>43369.208333333328</v>
      </c>
      <c r="O647" s="7">
        <f t="shared" si="6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  <c r="U647" s="7">
        <f t="shared" si="64"/>
        <v>43369.208333333328</v>
      </c>
      <c r="V647" s="7">
        <f t="shared" si="65"/>
        <v>43390.208333333328</v>
      </c>
    </row>
    <row r="648" spans="1:22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62"/>
        <v>41346.208333333336</v>
      </c>
      <c r="O648" s="7">
        <f t="shared" si="6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  <c r="U648" s="7">
        <f t="shared" si="64"/>
        <v>41346.208333333336</v>
      </c>
      <c r="V648" s="7">
        <f t="shared" si="65"/>
        <v>41357.208333333336</v>
      </c>
    </row>
    <row r="649" spans="1:22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62"/>
        <v>43199.208333333328</v>
      </c>
      <c r="O649" s="7">
        <f t="shared" si="6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  <c r="U649" s="7">
        <f t="shared" si="64"/>
        <v>43199.208333333328</v>
      </c>
      <c r="V649" s="7">
        <f t="shared" si="65"/>
        <v>43223.208333333328</v>
      </c>
    </row>
    <row r="650" spans="1:22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62"/>
        <v>42922.208333333328</v>
      </c>
      <c r="O650" s="7">
        <f t="shared" si="6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  <c r="U650" s="7">
        <f t="shared" si="64"/>
        <v>42922.208333333328</v>
      </c>
      <c r="V650" s="7">
        <f t="shared" si="65"/>
        <v>42940.208333333328</v>
      </c>
    </row>
    <row r="651" spans="1:22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62"/>
        <v>40471.208333333336</v>
      </c>
      <c r="O651" s="7">
        <f t="shared" si="6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  <c r="U651" s="7">
        <f t="shared" si="64"/>
        <v>40471.208333333336</v>
      </c>
      <c r="V651" s="7">
        <f t="shared" si="65"/>
        <v>40482.208333333336</v>
      </c>
    </row>
    <row r="652" spans="1:22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62"/>
        <v>41828.208333333336</v>
      </c>
      <c r="O652" s="7">
        <f t="shared" si="6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  <c r="U652" s="7">
        <f t="shared" si="64"/>
        <v>41828.208333333336</v>
      </c>
      <c r="V652" s="7">
        <f t="shared" si="65"/>
        <v>41855.208333333336</v>
      </c>
    </row>
    <row r="653" spans="1:22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62"/>
        <v>41692.25</v>
      </c>
      <c r="O653" s="7">
        <f t="shared" si="6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  <c r="U653" s="7">
        <f t="shared" si="64"/>
        <v>41692.25</v>
      </c>
      <c r="V653" s="7">
        <f t="shared" si="65"/>
        <v>41707.25</v>
      </c>
    </row>
    <row r="654" spans="1:22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62"/>
        <v>42587.208333333328</v>
      </c>
      <c r="O654" s="7">
        <f t="shared" si="6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  <c r="U654" s="7">
        <f t="shared" si="64"/>
        <v>42587.208333333328</v>
      </c>
      <c r="V654" s="7">
        <f t="shared" si="65"/>
        <v>42630.208333333328</v>
      </c>
    </row>
    <row r="655" spans="1:22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62"/>
        <v>42468.208333333328</v>
      </c>
      <c r="O655" s="7">
        <f t="shared" si="6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  <c r="U655" s="7">
        <f t="shared" si="64"/>
        <v>42468.208333333328</v>
      </c>
      <c r="V655" s="7">
        <f t="shared" si="65"/>
        <v>42470.208333333328</v>
      </c>
    </row>
    <row r="656" spans="1:22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62"/>
        <v>42240.208333333328</v>
      </c>
      <c r="O656" s="7">
        <f t="shared" si="6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  <c r="U656" s="7">
        <f t="shared" si="64"/>
        <v>42240.208333333328</v>
      </c>
      <c r="V656" s="7">
        <f t="shared" si="65"/>
        <v>42245.208333333328</v>
      </c>
    </row>
    <row r="657" spans="1:22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62"/>
        <v>42796.25</v>
      </c>
      <c r="O657" s="7">
        <f t="shared" si="6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  <c r="U657" s="7">
        <f t="shared" si="64"/>
        <v>42796.25</v>
      </c>
      <c r="V657" s="7">
        <f t="shared" si="65"/>
        <v>42809.208333333328</v>
      </c>
    </row>
    <row r="658" spans="1:22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62"/>
        <v>43097.25</v>
      </c>
      <c r="O658" s="7">
        <f t="shared" si="6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  <c r="U658" s="7">
        <f t="shared" si="64"/>
        <v>43097.25</v>
      </c>
      <c r="V658" s="7">
        <f t="shared" si="65"/>
        <v>43102.25</v>
      </c>
    </row>
    <row r="659" spans="1:22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62"/>
        <v>43096.25</v>
      </c>
      <c r="O659" s="7">
        <f t="shared" si="6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  <c r="U659" s="7">
        <f t="shared" si="64"/>
        <v>43096.25</v>
      </c>
      <c r="V659" s="7">
        <f t="shared" si="65"/>
        <v>43112.25</v>
      </c>
    </row>
    <row r="660" spans="1:22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62"/>
        <v>42246.208333333328</v>
      </c>
      <c r="O660" s="7">
        <f t="shared" si="6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  <c r="U660" s="7">
        <f t="shared" si="64"/>
        <v>42246.208333333328</v>
      </c>
      <c r="V660" s="7">
        <f t="shared" si="65"/>
        <v>42269.208333333328</v>
      </c>
    </row>
    <row r="661" spans="1:22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62"/>
        <v>40570.25</v>
      </c>
      <c r="O661" s="7">
        <f t="shared" si="6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  <c r="U661" s="7">
        <f t="shared" si="64"/>
        <v>40570.25</v>
      </c>
      <c r="V661" s="7">
        <f t="shared" si="65"/>
        <v>40571.25</v>
      </c>
    </row>
    <row r="662" spans="1:22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62"/>
        <v>42237.208333333328</v>
      </c>
      <c r="O662" s="7">
        <f t="shared" si="6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  <c r="U662" s="7">
        <f t="shared" si="64"/>
        <v>42237.208333333328</v>
      </c>
      <c r="V662" s="7">
        <f t="shared" si="65"/>
        <v>42246.208333333328</v>
      </c>
    </row>
    <row r="663" spans="1:22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62"/>
        <v>40996.208333333336</v>
      </c>
      <c r="O663" s="7">
        <f t="shared" si="6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  <c r="U663" s="7">
        <f t="shared" si="64"/>
        <v>40996.208333333336</v>
      </c>
      <c r="V663" s="7">
        <f t="shared" si="65"/>
        <v>41026.208333333336</v>
      </c>
    </row>
    <row r="664" spans="1:22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62"/>
        <v>43443.25</v>
      </c>
      <c r="O664" s="7">
        <f t="shared" si="6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  <c r="U664" s="7">
        <f t="shared" si="64"/>
        <v>43443.25</v>
      </c>
      <c r="V664" s="7">
        <f t="shared" si="65"/>
        <v>43447.25</v>
      </c>
    </row>
    <row r="665" spans="1:22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62"/>
        <v>40458.208333333336</v>
      </c>
      <c r="O665" s="7">
        <f t="shared" si="6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  <c r="U665" s="7">
        <f t="shared" si="64"/>
        <v>40458.208333333336</v>
      </c>
      <c r="V665" s="7">
        <f t="shared" si="65"/>
        <v>40481.208333333336</v>
      </c>
    </row>
    <row r="666" spans="1:22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62"/>
        <v>40959.25</v>
      </c>
      <c r="O666" s="7">
        <f t="shared" si="6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  <c r="U666" s="7">
        <f t="shared" si="64"/>
        <v>40959.25</v>
      </c>
      <c r="V666" s="7">
        <f t="shared" si="65"/>
        <v>40969.25</v>
      </c>
    </row>
    <row r="667" spans="1:22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62"/>
        <v>40733.208333333336</v>
      </c>
      <c r="O667" s="7">
        <f t="shared" si="6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  <c r="U667" s="7">
        <f t="shared" si="64"/>
        <v>40733.208333333336</v>
      </c>
      <c r="V667" s="7">
        <f t="shared" si="65"/>
        <v>40747.208333333336</v>
      </c>
    </row>
    <row r="668" spans="1:22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62"/>
        <v>41516.208333333336</v>
      </c>
      <c r="O668" s="7">
        <f t="shared" si="6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  <c r="U668" s="7">
        <f t="shared" si="64"/>
        <v>41516.208333333336</v>
      </c>
      <c r="V668" s="7">
        <f t="shared" si="65"/>
        <v>41522.208333333336</v>
      </c>
    </row>
    <row r="669" spans="1:22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62"/>
        <v>41892.208333333336</v>
      </c>
      <c r="O669" s="7">
        <f t="shared" si="6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  <c r="U669" s="7">
        <f t="shared" si="64"/>
        <v>41892.208333333336</v>
      </c>
      <c r="V669" s="7">
        <f t="shared" si="65"/>
        <v>41901.208333333336</v>
      </c>
    </row>
    <row r="670" spans="1:22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62"/>
        <v>41122.208333333336</v>
      </c>
      <c r="O670" s="7">
        <f t="shared" si="6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  <c r="U670" s="7">
        <f t="shared" si="64"/>
        <v>41122.208333333336</v>
      </c>
      <c r="V670" s="7">
        <f t="shared" si="65"/>
        <v>41134.208333333336</v>
      </c>
    </row>
    <row r="671" spans="1:22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62"/>
        <v>42912.208333333328</v>
      </c>
      <c r="O671" s="7">
        <f t="shared" si="6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  <c r="U671" s="7">
        <f t="shared" si="64"/>
        <v>42912.208333333328</v>
      </c>
      <c r="V671" s="7">
        <f t="shared" si="65"/>
        <v>42921.208333333328</v>
      </c>
    </row>
    <row r="672" spans="1:22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62"/>
        <v>42425.25</v>
      </c>
      <c r="O672" s="7">
        <f t="shared" si="6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  <c r="U672" s="7">
        <f t="shared" si="64"/>
        <v>42425.25</v>
      </c>
      <c r="V672" s="7">
        <f t="shared" si="65"/>
        <v>42437.25</v>
      </c>
    </row>
    <row r="673" spans="1:22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62"/>
        <v>40390.208333333336</v>
      </c>
      <c r="O673" s="7">
        <f t="shared" si="6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  <c r="U673" s="7">
        <f t="shared" si="64"/>
        <v>40390.208333333336</v>
      </c>
      <c r="V673" s="7">
        <f t="shared" si="65"/>
        <v>40394.208333333336</v>
      </c>
    </row>
    <row r="674" spans="1:22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62"/>
        <v>43180.208333333328</v>
      </c>
      <c r="O674" s="7">
        <f t="shared" si="6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  <c r="U674" s="7">
        <f t="shared" si="64"/>
        <v>43180.208333333328</v>
      </c>
      <c r="V674" s="7">
        <f t="shared" si="65"/>
        <v>43190.208333333328</v>
      </c>
    </row>
    <row r="675" spans="1:22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62"/>
        <v>42475.208333333328</v>
      </c>
      <c r="O675" s="7">
        <f t="shared" si="6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  <c r="U675" s="7">
        <f t="shared" si="64"/>
        <v>42475.208333333328</v>
      </c>
      <c r="V675" s="7">
        <f t="shared" si="65"/>
        <v>42496.208333333328</v>
      </c>
    </row>
    <row r="676" spans="1:22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62"/>
        <v>40774.208333333336</v>
      </c>
      <c r="O676" s="7">
        <f t="shared" si="6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  <c r="U676" s="7">
        <f t="shared" si="64"/>
        <v>40774.208333333336</v>
      </c>
      <c r="V676" s="7">
        <f t="shared" si="65"/>
        <v>40821.208333333336</v>
      </c>
    </row>
    <row r="677" spans="1:22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62"/>
        <v>43719.208333333328</v>
      </c>
      <c r="O677" s="7">
        <f t="shared" si="6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  <c r="U677" s="7">
        <f t="shared" si="64"/>
        <v>43719.208333333328</v>
      </c>
      <c r="V677" s="7">
        <f t="shared" si="65"/>
        <v>43726.208333333328</v>
      </c>
    </row>
    <row r="678" spans="1:22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62"/>
        <v>41178.208333333336</v>
      </c>
      <c r="O678" s="7">
        <f t="shared" si="6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  <c r="U678" s="7">
        <f t="shared" si="64"/>
        <v>41178.208333333336</v>
      </c>
      <c r="V678" s="7">
        <f t="shared" si="65"/>
        <v>41187.208333333336</v>
      </c>
    </row>
    <row r="679" spans="1:22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62"/>
        <v>42561.208333333328</v>
      </c>
      <c r="O679" s="7">
        <f t="shared" si="6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  <c r="U679" s="7">
        <f t="shared" si="64"/>
        <v>42561.208333333328</v>
      </c>
      <c r="V679" s="7">
        <f t="shared" si="65"/>
        <v>42611.208333333328</v>
      </c>
    </row>
    <row r="680" spans="1:22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62"/>
        <v>43484.25</v>
      </c>
      <c r="O680" s="7">
        <f t="shared" si="6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  <c r="U680" s="7">
        <f t="shared" si="64"/>
        <v>43484.25</v>
      </c>
      <c r="V680" s="7">
        <f t="shared" si="65"/>
        <v>43486.25</v>
      </c>
    </row>
    <row r="681" spans="1:22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62"/>
        <v>43756.208333333328</v>
      </c>
      <c r="O681" s="7">
        <f t="shared" si="6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  <c r="U681" s="7">
        <f t="shared" si="64"/>
        <v>43756.208333333328</v>
      </c>
      <c r="V681" s="7">
        <f t="shared" si="65"/>
        <v>43761.208333333328</v>
      </c>
    </row>
    <row r="682" spans="1:22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62"/>
        <v>43813.25</v>
      </c>
      <c r="O682" s="7">
        <f t="shared" si="6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  <c r="U682" s="7">
        <f t="shared" si="64"/>
        <v>43813.25</v>
      </c>
      <c r="V682" s="7">
        <f t="shared" si="65"/>
        <v>43815.25</v>
      </c>
    </row>
    <row r="683" spans="1:22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62"/>
        <v>40898.25</v>
      </c>
      <c r="O683" s="7">
        <f t="shared" si="6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  <c r="U683" s="7">
        <f t="shared" si="64"/>
        <v>40898.25</v>
      </c>
      <c r="V683" s="7">
        <f t="shared" si="65"/>
        <v>40904.25</v>
      </c>
    </row>
    <row r="684" spans="1:22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62"/>
        <v>41619.25</v>
      </c>
      <c r="O684" s="7">
        <f t="shared" si="6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  <c r="U684" s="7">
        <f t="shared" si="64"/>
        <v>41619.25</v>
      </c>
      <c r="V684" s="7">
        <f t="shared" si="65"/>
        <v>41628.25</v>
      </c>
    </row>
    <row r="685" spans="1:22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62"/>
        <v>43359.208333333328</v>
      </c>
      <c r="O685" s="7">
        <f t="shared" si="6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  <c r="U685" s="7">
        <f t="shared" si="64"/>
        <v>43359.208333333328</v>
      </c>
      <c r="V685" s="7">
        <f t="shared" si="65"/>
        <v>43361.208333333328</v>
      </c>
    </row>
    <row r="686" spans="1:22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62"/>
        <v>40358.208333333336</v>
      </c>
      <c r="O686" s="7">
        <f t="shared" si="6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  <c r="U686" s="7">
        <f t="shared" si="64"/>
        <v>40358.208333333336</v>
      </c>
      <c r="V686" s="7">
        <f t="shared" si="65"/>
        <v>40378.208333333336</v>
      </c>
    </row>
    <row r="687" spans="1:22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62"/>
        <v>42239.208333333328</v>
      </c>
      <c r="O687" s="7">
        <f t="shared" si="6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  <c r="U687" s="7">
        <f t="shared" si="64"/>
        <v>42239.208333333328</v>
      </c>
      <c r="V687" s="7">
        <f t="shared" si="65"/>
        <v>42263.208333333328</v>
      </c>
    </row>
    <row r="688" spans="1:22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62"/>
        <v>43186.208333333328</v>
      </c>
      <c r="O688" s="7">
        <f t="shared" si="6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  <c r="U688" s="7">
        <f t="shared" si="64"/>
        <v>43186.208333333328</v>
      </c>
      <c r="V688" s="7">
        <f t="shared" si="65"/>
        <v>43197.208333333328</v>
      </c>
    </row>
    <row r="689" spans="1:22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62"/>
        <v>42806.25</v>
      </c>
      <c r="O689" s="7">
        <f t="shared" si="6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  <c r="U689" s="7">
        <f t="shared" si="64"/>
        <v>42806.25</v>
      </c>
      <c r="V689" s="7">
        <f t="shared" si="65"/>
        <v>42809.208333333328</v>
      </c>
    </row>
    <row r="690" spans="1:22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62"/>
        <v>43475.25</v>
      </c>
      <c r="O690" s="7">
        <f t="shared" si="6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  <c r="U690" s="7">
        <f t="shared" si="64"/>
        <v>43475.25</v>
      </c>
      <c r="V690" s="7">
        <f t="shared" si="65"/>
        <v>43491.25</v>
      </c>
    </row>
    <row r="691" spans="1:22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62"/>
        <v>41576.208333333336</v>
      </c>
      <c r="O691" s="7">
        <f t="shared" si="6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  <c r="U691" s="7">
        <f t="shared" si="64"/>
        <v>41576.208333333336</v>
      </c>
      <c r="V691" s="7">
        <f t="shared" si="65"/>
        <v>41588.25</v>
      </c>
    </row>
    <row r="692" spans="1:22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62"/>
        <v>40874.25</v>
      </c>
      <c r="O692" s="7">
        <f t="shared" si="6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  <c r="U692" s="7">
        <f t="shared" si="64"/>
        <v>40874.25</v>
      </c>
      <c r="V692" s="7">
        <f t="shared" si="65"/>
        <v>40880.25</v>
      </c>
    </row>
    <row r="693" spans="1:22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62"/>
        <v>41185.208333333336</v>
      </c>
      <c r="O693" s="7">
        <f t="shared" si="6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  <c r="U693" s="7">
        <f t="shared" si="64"/>
        <v>41185.208333333336</v>
      </c>
      <c r="V693" s="7">
        <f t="shared" si="65"/>
        <v>41202.208333333336</v>
      </c>
    </row>
    <row r="694" spans="1:22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62"/>
        <v>43655.208333333328</v>
      </c>
      <c r="O694" s="7">
        <f t="shared" si="6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  <c r="U694" s="7">
        <f t="shared" si="64"/>
        <v>43655.208333333328</v>
      </c>
      <c r="V694" s="7">
        <f t="shared" si="65"/>
        <v>43673.208333333328</v>
      </c>
    </row>
    <row r="695" spans="1:22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62"/>
        <v>43025.208333333328</v>
      </c>
      <c r="O695" s="7">
        <f t="shared" si="6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  <c r="U695" s="7">
        <f t="shared" si="64"/>
        <v>43025.208333333328</v>
      </c>
      <c r="V695" s="7">
        <f t="shared" si="65"/>
        <v>43042.208333333328</v>
      </c>
    </row>
    <row r="696" spans="1:22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62"/>
        <v>43066.25</v>
      </c>
      <c r="O696" s="7">
        <f t="shared" si="6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  <c r="U696" s="7">
        <f t="shared" si="64"/>
        <v>43066.25</v>
      </c>
      <c r="V696" s="7">
        <f t="shared" si="65"/>
        <v>43103.25</v>
      </c>
    </row>
    <row r="697" spans="1:22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62"/>
        <v>42322.25</v>
      </c>
      <c r="O697" s="7">
        <f t="shared" si="6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  <c r="U697" s="7">
        <f t="shared" si="64"/>
        <v>42322.25</v>
      </c>
      <c r="V697" s="7">
        <f t="shared" si="65"/>
        <v>42338.25</v>
      </c>
    </row>
    <row r="698" spans="1:22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62"/>
        <v>42114.208333333328</v>
      </c>
      <c r="O698" s="7">
        <f t="shared" si="6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  <c r="U698" s="7">
        <f t="shared" si="64"/>
        <v>42114.208333333328</v>
      </c>
      <c r="V698" s="7">
        <f t="shared" si="65"/>
        <v>42115.208333333328</v>
      </c>
    </row>
    <row r="699" spans="1:22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62"/>
        <v>43190.208333333328</v>
      </c>
      <c r="O699" s="7">
        <f t="shared" si="6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  <c r="U699" s="7">
        <f t="shared" si="64"/>
        <v>43190.208333333328</v>
      </c>
      <c r="V699" s="7">
        <f t="shared" si="65"/>
        <v>43192.208333333328</v>
      </c>
    </row>
    <row r="700" spans="1:22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62"/>
        <v>40871.25</v>
      </c>
      <c r="O700" s="7">
        <f t="shared" si="6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  <c r="U700" s="7">
        <f t="shared" si="64"/>
        <v>40871.25</v>
      </c>
      <c r="V700" s="7">
        <f t="shared" si="65"/>
        <v>40885.25</v>
      </c>
    </row>
    <row r="701" spans="1:22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62"/>
        <v>43641.208333333328</v>
      </c>
      <c r="O701" s="7">
        <f t="shared" si="6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  <c r="U701" s="7">
        <f t="shared" si="64"/>
        <v>43641.208333333328</v>
      </c>
      <c r="V701" s="7">
        <f t="shared" si="65"/>
        <v>43642.208333333328</v>
      </c>
    </row>
    <row r="702" spans="1:22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62"/>
        <v>40203.25</v>
      </c>
      <c r="O702" s="7">
        <f t="shared" si="6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  <c r="U702" s="7">
        <f t="shared" si="64"/>
        <v>40203.25</v>
      </c>
      <c r="V702" s="7">
        <f t="shared" si="65"/>
        <v>40218.25</v>
      </c>
    </row>
    <row r="703" spans="1:22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62"/>
        <v>40629.208333333336</v>
      </c>
      <c r="O703" s="7">
        <f t="shared" si="6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  <c r="U703" s="7">
        <f t="shared" si="64"/>
        <v>40629.208333333336</v>
      </c>
      <c r="V703" s="7">
        <f t="shared" si="65"/>
        <v>40636.208333333336</v>
      </c>
    </row>
    <row r="704" spans="1:22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62"/>
        <v>41477.208333333336</v>
      </c>
      <c r="O704" s="7">
        <f t="shared" si="6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  <c r="U704" s="7">
        <f t="shared" si="64"/>
        <v>41477.208333333336</v>
      </c>
      <c r="V704" s="7">
        <f t="shared" si="65"/>
        <v>41482.208333333336</v>
      </c>
    </row>
    <row r="705" spans="1:22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62"/>
        <v>41020.208333333336</v>
      </c>
      <c r="O705" s="7">
        <f t="shared" si="6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  <c r="U705" s="7">
        <f t="shared" si="64"/>
        <v>41020.208333333336</v>
      </c>
      <c r="V705" s="7">
        <f t="shared" si="65"/>
        <v>41037.208333333336</v>
      </c>
    </row>
    <row r="706" spans="1:22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E706/D706 *100</f>
        <v>122.78160919540231</v>
      </c>
      <c r="G706" t="s">
        <v>20</v>
      </c>
      <c r="H706">
        <v>116</v>
      </c>
      <c r="I706" s="4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62"/>
        <v>42555.208333333328</v>
      </c>
      <c r="O706" s="7">
        <f t="shared" si="6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  <c r="U706" s="7">
        <f t="shared" si="64"/>
        <v>42555.208333333328</v>
      </c>
      <c r="V706" s="7">
        <f t="shared" si="65"/>
        <v>42570.208333333328</v>
      </c>
    </row>
    <row r="707" spans="1:22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99.026517383618156</v>
      </c>
      <c r="G707" t="s">
        <v>14</v>
      </c>
      <c r="H707">
        <v>2025</v>
      </c>
      <c r="I707" s="4">
        <f t="shared" ref="I707:I770" si="67">IF(H707 = 0, 0, 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68">(((L707/60)/60)/24) + DATE(1970,1,1)</f>
        <v>41619.25</v>
      </c>
      <c r="O707" s="7">
        <f t="shared" ref="O707:O770" si="69">(((M707/60)/60)/24) + 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  <c r="U707" s="7">
        <f t="shared" ref="U707:U770" si="70">N707</f>
        <v>41619.25</v>
      </c>
      <c r="V707" s="7">
        <f t="shared" ref="V707:V770" si="71">O707</f>
        <v>41623.25</v>
      </c>
    </row>
    <row r="708" spans="1:22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68"/>
        <v>43471.25</v>
      </c>
      <c r="O708" s="7">
        <f t="shared" si="69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  <c r="U708" s="7">
        <f t="shared" si="70"/>
        <v>43471.25</v>
      </c>
      <c r="V708" s="7">
        <f t="shared" si="71"/>
        <v>43479.25</v>
      </c>
    </row>
    <row r="709" spans="1:22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68"/>
        <v>43442.25</v>
      </c>
      <c r="O709" s="7">
        <f t="shared" si="69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  <c r="U709" s="7">
        <f t="shared" si="70"/>
        <v>43442.25</v>
      </c>
      <c r="V709" s="7">
        <f t="shared" si="71"/>
        <v>43478.25</v>
      </c>
    </row>
    <row r="710" spans="1:22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68"/>
        <v>42877.208333333328</v>
      </c>
      <c r="O710" s="7">
        <f t="shared" si="69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  <c r="U710" s="7">
        <f t="shared" si="70"/>
        <v>42877.208333333328</v>
      </c>
      <c r="V710" s="7">
        <f t="shared" si="71"/>
        <v>42887.208333333328</v>
      </c>
    </row>
    <row r="711" spans="1:22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68"/>
        <v>41018.208333333336</v>
      </c>
      <c r="O711" s="7">
        <f t="shared" si="69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  <c r="U711" s="7">
        <f t="shared" si="70"/>
        <v>41018.208333333336</v>
      </c>
      <c r="V711" s="7">
        <f t="shared" si="71"/>
        <v>41025.208333333336</v>
      </c>
    </row>
    <row r="712" spans="1:22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68"/>
        <v>43295.208333333328</v>
      </c>
      <c r="O712" s="7">
        <f t="shared" si="69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  <c r="U712" s="7">
        <f t="shared" si="70"/>
        <v>43295.208333333328</v>
      </c>
      <c r="V712" s="7">
        <f t="shared" si="71"/>
        <v>43302.208333333328</v>
      </c>
    </row>
    <row r="713" spans="1:22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68"/>
        <v>42393.25</v>
      </c>
      <c r="O713" s="7">
        <f t="shared" si="69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  <c r="U713" s="7">
        <f t="shared" si="70"/>
        <v>42393.25</v>
      </c>
      <c r="V713" s="7">
        <f t="shared" si="71"/>
        <v>42395.25</v>
      </c>
    </row>
    <row r="714" spans="1:22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68"/>
        <v>42559.208333333328</v>
      </c>
      <c r="O714" s="7">
        <f t="shared" si="69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  <c r="U714" s="7">
        <f t="shared" si="70"/>
        <v>42559.208333333328</v>
      </c>
      <c r="V714" s="7">
        <f t="shared" si="71"/>
        <v>42600.208333333328</v>
      </c>
    </row>
    <row r="715" spans="1:22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68"/>
        <v>42604.208333333328</v>
      </c>
      <c r="O715" s="7">
        <f t="shared" si="69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  <c r="U715" s="7">
        <f t="shared" si="70"/>
        <v>42604.208333333328</v>
      </c>
      <c r="V715" s="7">
        <f t="shared" si="71"/>
        <v>42616.208333333328</v>
      </c>
    </row>
    <row r="716" spans="1:22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68"/>
        <v>41870.208333333336</v>
      </c>
      <c r="O716" s="7">
        <f t="shared" si="69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  <c r="U716" s="7">
        <f t="shared" si="70"/>
        <v>41870.208333333336</v>
      </c>
      <c r="V716" s="7">
        <f t="shared" si="71"/>
        <v>41871.208333333336</v>
      </c>
    </row>
    <row r="717" spans="1:22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68"/>
        <v>40397.208333333336</v>
      </c>
      <c r="O717" s="7">
        <f t="shared" si="69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  <c r="U717" s="7">
        <f t="shared" si="70"/>
        <v>40397.208333333336</v>
      </c>
      <c r="V717" s="7">
        <f t="shared" si="71"/>
        <v>40402.208333333336</v>
      </c>
    </row>
    <row r="718" spans="1:22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68"/>
        <v>41465.208333333336</v>
      </c>
      <c r="O718" s="7">
        <f t="shared" si="69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  <c r="U718" s="7">
        <f t="shared" si="70"/>
        <v>41465.208333333336</v>
      </c>
      <c r="V718" s="7">
        <f t="shared" si="71"/>
        <v>41493.208333333336</v>
      </c>
    </row>
    <row r="719" spans="1:22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68"/>
        <v>40777.208333333336</v>
      </c>
      <c r="O719" s="7">
        <f t="shared" si="69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  <c r="U719" s="7">
        <f t="shared" si="70"/>
        <v>40777.208333333336</v>
      </c>
      <c r="V719" s="7">
        <f t="shared" si="71"/>
        <v>40798.208333333336</v>
      </c>
    </row>
    <row r="720" spans="1:22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68"/>
        <v>41442.208333333336</v>
      </c>
      <c r="O720" s="7">
        <f t="shared" si="69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  <c r="U720" s="7">
        <f t="shared" si="70"/>
        <v>41442.208333333336</v>
      </c>
      <c r="V720" s="7">
        <f t="shared" si="71"/>
        <v>41468.208333333336</v>
      </c>
    </row>
    <row r="721" spans="1:22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68"/>
        <v>41058.208333333336</v>
      </c>
      <c r="O721" s="7">
        <f t="shared" si="69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  <c r="U721" s="7">
        <f t="shared" si="70"/>
        <v>41058.208333333336</v>
      </c>
      <c r="V721" s="7">
        <f t="shared" si="71"/>
        <v>41069.208333333336</v>
      </c>
    </row>
    <row r="722" spans="1:22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68"/>
        <v>43152.25</v>
      </c>
      <c r="O722" s="7">
        <f t="shared" si="69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  <c r="U722" s="7">
        <f t="shared" si="70"/>
        <v>43152.25</v>
      </c>
      <c r="V722" s="7">
        <f t="shared" si="71"/>
        <v>43166.25</v>
      </c>
    </row>
    <row r="723" spans="1:22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68"/>
        <v>43194.208333333328</v>
      </c>
      <c r="O723" s="7">
        <f t="shared" si="69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  <c r="U723" s="7">
        <f t="shared" si="70"/>
        <v>43194.208333333328</v>
      </c>
      <c r="V723" s="7">
        <f t="shared" si="71"/>
        <v>43200.208333333328</v>
      </c>
    </row>
    <row r="724" spans="1:22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68"/>
        <v>43045.25</v>
      </c>
      <c r="O724" s="7">
        <f t="shared" si="69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  <c r="U724" s="7">
        <f t="shared" si="70"/>
        <v>43045.25</v>
      </c>
      <c r="V724" s="7">
        <f t="shared" si="71"/>
        <v>43072.25</v>
      </c>
    </row>
    <row r="725" spans="1:22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68"/>
        <v>42431.25</v>
      </c>
      <c r="O725" s="7">
        <f t="shared" si="69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  <c r="U725" s="7">
        <f t="shared" si="70"/>
        <v>42431.25</v>
      </c>
      <c r="V725" s="7">
        <f t="shared" si="71"/>
        <v>42452.208333333328</v>
      </c>
    </row>
    <row r="726" spans="1:22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68"/>
        <v>41934.208333333336</v>
      </c>
      <c r="O726" s="7">
        <f t="shared" si="69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  <c r="U726" s="7">
        <f t="shared" si="70"/>
        <v>41934.208333333336</v>
      </c>
      <c r="V726" s="7">
        <f t="shared" si="71"/>
        <v>41936.208333333336</v>
      </c>
    </row>
    <row r="727" spans="1:22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68"/>
        <v>41958.25</v>
      </c>
      <c r="O727" s="7">
        <f t="shared" si="69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  <c r="U727" s="7">
        <f t="shared" si="70"/>
        <v>41958.25</v>
      </c>
      <c r="V727" s="7">
        <f t="shared" si="71"/>
        <v>41960.25</v>
      </c>
    </row>
    <row r="728" spans="1:22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68"/>
        <v>40476.208333333336</v>
      </c>
      <c r="O728" s="7">
        <f t="shared" si="69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  <c r="U728" s="7">
        <f t="shared" si="70"/>
        <v>40476.208333333336</v>
      </c>
      <c r="V728" s="7">
        <f t="shared" si="71"/>
        <v>40482.208333333336</v>
      </c>
    </row>
    <row r="729" spans="1:22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68"/>
        <v>43485.25</v>
      </c>
      <c r="O729" s="7">
        <f t="shared" si="69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  <c r="U729" s="7">
        <f t="shared" si="70"/>
        <v>43485.25</v>
      </c>
      <c r="V729" s="7">
        <f t="shared" si="71"/>
        <v>43543.208333333328</v>
      </c>
    </row>
    <row r="730" spans="1:22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68"/>
        <v>42515.208333333328</v>
      </c>
      <c r="O730" s="7">
        <f t="shared" si="69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  <c r="U730" s="7">
        <f t="shared" si="70"/>
        <v>42515.208333333328</v>
      </c>
      <c r="V730" s="7">
        <f t="shared" si="71"/>
        <v>42526.208333333328</v>
      </c>
    </row>
    <row r="731" spans="1:22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68"/>
        <v>41309.25</v>
      </c>
      <c r="O731" s="7">
        <f t="shared" si="69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  <c r="U731" s="7">
        <f t="shared" si="70"/>
        <v>41309.25</v>
      </c>
      <c r="V731" s="7">
        <f t="shared" si="71"/>
        <v>41311.25</v>
      </c>
    </row>
    <row r="732" spans="1:22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68"/>
        <v>42147.208333333328</v>
      </c>
      <c r="O732" s="7">
        <f t="shared" si="69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  <c r="U732" s="7">
        <f t="shared" si="70"/>
        <v>42147.208333333328</v>
      </c>
      <c r="V732" s="7">
        <f t="shared" si="71"/>
        <v>42153.208333333328</v>
      </c>
    </row>
    <row r="733" spans="1:22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68"/>
        <v>42939.208333333328</v>
      </c>
      <c r="O733" s="7">
        <f t="shared" si="69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  <c r="U733" s="7">
        <f t="shared" si="70"/>
        <v>42939.208333333328</v>
      </c>
      <c r="V733" s="7">
        <f t="shared" si="71"/>
        <v>42940.208333333328</v>
      </c>
    </row>
    <row r="734" spans="1:22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68"/>
        <v>42816.208333333328</v>
      </c>
      <c r="O734" s="7">
        <f t="shared" si="69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  <c r="U734" s="7">
        <f t="shared" si="70"/>
        <v>42816.208333333328</v>
      </c>
      <c r="V734" s="7">
        <f t="shared" si="71"/>
        <v>42839.208333333328</v>
      </c>
    </row>
    <row r="735" spans="1:22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68"/>
        <v>41844.208333333336</v>
      </c>
      <c r="O735" s="7">
        <f t="shared" si="69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  <c r="U735" s="7">
        <f t="shared" si="70"/>
        <v>41844.208333333336</v>
      </c>
      <c r="V735" s="7">
        <f t="shared" si="71"/>
        <v>41857.208333333336</v>
      </c>
    </row>
    <row r="736" spans="1:22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68"/>
        <v>42763.25</v>
      </c>
      <c r="O736" s="7">
        <f t="shared" si="69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  <c r="U736" s="7">
        <f t="shared" si="70"/>
        <v>42763.25</v>
      </c>
      <c r="V736" s="7">
        <f t="shared" si="71"/>
        <v>42775.25</v>
      </c>
    </row>
    <row r="737" spans="1:22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68"/>
        <v>42459.208333333328</v>
      </c>
      <c r="O737" s="7">
        <f t="shared" si="69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  <c r="U737" s="7">
        <f t="shared" si="70"/>
        <v>42459.208333333328</v>
      </c>
      <c r="V737" s="7">
        <f t="shared" si="71"/>
        <v>42466.208333333328</v>
      </c>
    </row>
    <row r="738" spans="1:22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68"/>
        <v>42055.25</v>
      </c>
      <c r="O738" s="7">
        <f t="shared" si="69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  <c r="U738" s="7">
        <f t="shared" si="70"/>
        <v>42055.25</v>
      </c>
      <c r="V738" s="7">
        <f t="shared" si="71"/>
        <v>42059.25</v>
      </c>
    </row>
    <row r="739" spans="1:22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68"/>
        <v>42685.25</v>
      </c>
      <c r="O739" s="7">
        <f t="shared" si="69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  <c r="U739" s="7">
        <f t="shared" si="70"/>
        <v>42685.25</v>
      </c>
      <c r="V739" s="7">
        <f t="shared" si="71"/>
        <v>42697.25</v>
      </c>
    </row>
    <row r="740" spans="1:22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68"/>
        <v>41959.25</v>
      </c>
      <c r="O740" s="7">
        <f t="shared" si="69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  <c r="U740" s="7">
        <f t="shared" si="70"/>
        <v>41959.25</v>
      </c>
      <c r="V740" s="7">
        <f t="shared" si="71"/>
        <v>41981.25</v>
      </c>
    </row>
    <row r="741" spans="1:22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68"/>
        <v>41089.208333333336</v>
      </c>
      <c r="O741" s="7">
        <f t="shared" si="69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  <c r="U741" s="7">
        <f t="shared" si="70"/>
        <v>41089.208333333336</v>
      </c>
      <c r="V741" s="7">
        <f t="shared" si="71"/>
        <v>41090.208333333336</v>
      </c>
    </row>
    <row r="742" spans="1:22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68"/>
        <v>42769.25</v>
      </c>
      <c r="O742" s="7">
        <f t="shared" si="69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  <c r="U742" s="7">
        <f t="shared" si="70"/>
        <v>42769.25</v>
      </c>
      <c r="V742" s="7">
        <f t="shared" si="71"/>
        <v>42772.25</v>
      </c>
    </row>
    <row r="743" spans="1:22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68"/>
        <v>40321.208333333336</v>
      </c>
      <c r="O743" s="7">
        <f t="shared" si="69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  <c r="U743" s="7">
        <f t="shared" si="70"/>
        <v>40321.208333333336</v>
      </c>
      <c r="V743" s="7">
        <f t="shared" si="71"/>
        <v>40322.208333333336</v>
      </c>
    </row>
    <row r="744" spans="1:22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68"/>
        <v>40197.25</v>
      </c>
      <c r="O744" s="7">
        <f t="shared" si="69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  <c r="U744" s="7">
        <f t="shared" si="70"/>
        <v>40197.25</v>
      </c>
      <c r="V744" s="7">
        <f t="shared" si="71"/>
        <v>40239.25</v>
      </c>
    </row>
    <row r="745" spans="1:22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68"/>
        <v>42298.208333333328</v>
      </c>
      <c r="O745" s="7">
        <f t="shared" si="69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  <c r="U745" s="7">
        <f t="shared" si="70"/>
        <v>42298.208333333328</v>
      </c>
      <c r="V745" s="7">
        <f t="shared" si="71"/>
        <v>42304.208333333328</v>
      </c>
    </row>
    <row r="746" spans="1:22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68"/>
        <v>43322.208333333328</v>
      </c>
      <c r="O746" s="7">
        <f t="shared" si="69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  <c r="U746" s="7">
        <f t="shared" si="70"/>
        <v>43322.208333333328</v>
      </c>
      <c r="V746" s="7">
        <f t="shared" si="71"/>
        <v>43324.208333333328</v>
      </c>
    </row>
    <row r="747" spans="1:22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68"/>
        <v>40328.208333333336</v>
      </c>
      <c r="O747" s="7">
        <f t="shared" si="69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  <c r="U747" s="7">
        <f t="shared" si="70"/>
        <v>40328.208333333336</v>
      </c>
      <c r="V747" s="7">
        <f t="shared" si="71"/>
        <v>40355.208333333336</v>
      </c>
    </row>
    <row r="748" spans="1:22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68"/>
        <v>40825.208333333336</v>
      </c>
      <c r="O748" s="7">
        <f t="shared" si="69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  <c r="U748" s="7">
        <f t="shared" si="70"/>
        <v>40825.208333333336</v>
      </c>
      <c r="V748" s="7">
        <f t="shared" si="71"/>
        <v>40830.208333333336</v>
      </c>
    </row>
    <row r="749" spans="1:22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68"/>
        <v>40423.208333333336</v>
      </c>
      <c r="O749" s="7">
        <f t="shared" si="69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  <c r="U749" s="7">
        <f t="shared" si="70"/>
        <v>40423.208333333336</v>
      </c>
      <c r="V749" s="7">
        <f t="shared" si="71"/>
        <v>40434.208333333336</v>
      </c>
    </row>
    <row r="750" spans="1:22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68"/>
        <v>40238.25</v>
      </c>
      <c r="O750" s="7">
        <f t="shared" si="69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  <c r="U750" s="7">
        <f t="shared" si="70"/>
        <v>40238.25</v>
      </c>
      <c r="V750" s="7">
        <f t="shared" si="71"/>
        <v>40263.208333333336</v>
      </c>
    </row>
    <row r="751" spans="1:22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68"/>
        <v>41920.208333333336</v>
      </c>
      <c r="O751" s="7">
        <f t="shared" si="69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  <c r="U751" s="7">
        <f t="shared" si="70"/>
        <v>41920.208333333336</v>
      </c>
      <c r="V751" s="7">
        <f t="shared" si="71"/>
        <v>41932.208333333336</v>
      </c>
    </row>
    <row r="752" spans="1:22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68"/>
        <v>40360.208333333336</v>
      </c>
      <c r="O752" s="7">
        <f t="shared" si="69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  <c r="U752" s="7">
        <f t="shared" si="70"/>
        <v>40360.208333333336</v>
      </c>
      <c r="V752" s="7">
        <f t="shared" si="71"/>
        <v>40385.208333333336</v>
      </c>
    </row>
    <row r="753" spans="1:22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68"/>
        <v>42446.208333333328</v>
      </c>
      <c r="O753" s="7">
        <f t="shared" si="69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  <c r="U753" s="7">
        <f t="shared" si="70"/>
        <v>42446.208333333328</v>
      </c>
      <c r="V753" s="7">
        <f t="shared" si="71"/>
        <v>42461.208333333328</v>
      </c>
    </row>
    <row r="754" spans="1:22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68"/>
        <v>40395.208333333336</v>
      </c>
      <c r="O754" s="7">
        <f t="shared" si="69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  <c r="U754" s="7">
        <f t="shared" si="70"/>
        <v>40395.208333333336</v>
      </c>
      <c r="V754" s="7">
        <f t="shared" si="71"/>
        <v>40413.208333333336</v>
      </c>
    </row>
    <row r="755" spans="1:22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68"/>
        <v>40321.208333333336</v>
      </c>
      <c r="O755" s="7">
        <f t="shared" si="69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  <c r="U755" s="7">
        <f t="shared" si="70"/>
        <v>40321.208333333336</v>
      </c>
      <c r="V755" s="7">
        <f t="shared" si="71"/>
        <v>40336.208333333336</v>
      </c>
    </row>
    <row r="756" spans="1:22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68"/>
        <v>41210.208333333336</v>
      </c>
      <c r="O756" s="7">
        <f t="shared" si="69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  <c r="U756" s="7">
        <f t="shared" si="70"/>
        <v>41210.208333333336</v>
      </c>
      <c r="V756" s="7">
        <f t="shared" si="71"/>
        <v>41263.25</v>
      </c>
    </row>
    <row r="757" spans="1:22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68"/>
        <v>43096.25</v>
      </c>
      <c r="O757" s="7">
        <f t="shared" si="69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  <c r="U757" s="7">
        <f t="shared" si="70"/>
        <v>43096.25</v>
      </c>
      <c r="V757" s="7">
        <f t="shared" si="71"/>
        <v>43108.25</v>
      </c>
    </row>
    <row r="758" spans="1:22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68"/>
        <v>42024.25</v>
      </c>
      <c r="O758" s="7">
        <f t="shared" si="69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  <c r="U758" s="7">
        <f t="shared" si="70"/>
        <v>42024.25</v>
      </c>
      <c r="V758" s="7">
        <f t="shared" si="71"/>
        <v>42030.25</v>
      </c>
    </row>
    <row r="759" spans="1:22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68"/>
        <v>40675.208333333336</v>
      </c>
      <c r="O759" s="7">
        <f t="shared" si="69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  <c r="U759" s="7">
        <f t="shared" si="70"/>
        <v>40675.208333333336</v>
      </c>
      <c r="V759" s="7">
        <f t="shared" si="71"/>
        <v>40679.208333333336</v>
      </c>
    </row>
    <row r="760" spans="1:22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68"/>
        <v>41936.208333333336</v>
      </c>
      <c r="O760" s="7">
        <f t="shared" si="69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  <c r="U760" s="7">
        <f t="shared" si="70"/>
        <v>41936.208333333336</v>
      </c>
      <c r="V760" s="7">
        <f t="shared" si="71"/>
        <v>41945.208333333336</v>
      </c>
    </row>
    <row r="761" spans="1:22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68"/>
        <v>43136.25</v>
      </c>
      <c r="O761" s="7">
        <f t="shared" si="69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  <c r="U761" s="7">
        <f t="shared" si="70"/>
        <v>43136.25</v>
      </c>
      <c r="V761" s="7">
        <f t="shared" si="71"/>
        <v>43166.25</v>
      </c>
    </row>
    <row r="762" spans="1:22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68"/>
        <v>43678.208333333328</v>
      </c>
      <c r="O762" s="7">
        <f t="shared" si="69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  <c r="U762" s="7">
        <f t="shared" si="70"/>
        <v>43678.208333333328</v>
      </c>
      <c r="V762" s="7">
        <f t="shared" si="71"/>
        <v>43707.208333333328</v>
      </c>
    </row>
    <row r="763" spans="1:22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68"/>
        <v>42938.208333333328</v>
      </c>
      <c r="O763" s="7">
        <f t="shared" si="69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  <c r="U763" s="7">
        <f t="shared" si="70"/>
        <v>42938.208333333328</v>
      </c>
      <c r="V763" s="7">
        <f t="shared" si="71"/>
        <v>42943.208333333328</v>
      </c>
    </row>
    <row r="764" spans="1:22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68"/>
        <v>41241.25</v>
      </c>
      <c r="O764" s="7">
        <f t="shared" si="69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  <c r="U764" s="7">
        <f t="shared" si="70"/>
        <v>41241.25</v>
      </c>
      <c r="V764" s="7">
        <f t="shared" si="71"/>
        <v>41252.25</v>
      </c>
    </row>
    <row r="765" spans="1:22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68"/>
        <v>41037.208333333336</v>
      </c>
      <c r="O765" s="7">
        <f t="shared" si="69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  <c r="U765" s="7">
        <f t="shared" si="70"/>
        <v>41037.208333333336</v>
      </c>
      <c r="V765" s="7">
        <f t="shared" si="71"/>
        <v>41072.208333333336</v>
      </c>
    </row>
    <row r="766" spans="1:22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68"/>
        <v>40676.208333333336</v>
      </c>
      <c r="O766" s="7">
        <f t="shared" si="69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  <c r="U766" s="7">
        <f t="shared" si="70"/>
        <v>40676.208333333336</v>
      </c>
      <c r="V766" s="7">
        <f t="shared" si="71"/>
        <v>40684.208333333336</v>
      </c>
    </row>
    <row r="767" spans="1:22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68"/>
        <v>42840.208333333328</v>
      </c>
      <c r="O767" s="7">
        <f t="shared" si="69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  <c r="U767" s="7">
        <f t="shared" si="70"/>
        <v>42840.208333333328</v>
      </c>
      <c r="V767" s="7">
        <f t="shared" si="71"/>
        <v>42865.208333333328</v>
      </c>
    </row>
    <row r="768" spans="1:22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68"/>
        <v>43362.208333333328</v>
      </c>
      <c r="O768" s="7">
        <f t="shared" si="69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  <c r="U768" s="7">
        <f t="shared" si="70"/>
        <v>43362.208333333328</v>
      </c>
      <c r="V768" s="7">
        <f t="shared" si="71"/>
        <v>43363.208333333328</v>
      </c>
    </row>
    <row r="769" spans="1:22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68"/>
        <v>42283.208333333328</v>
      </c>
      <c r="O769" s="7">
        <f t="shared" si="69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  <c r="U769" s="7">
        <f t="shared" si="70"/>
        <v>42283.208333333328</v>
      </c>
      <c r="V769" s="7">
        <f t="shared" si="71"/>
        <v>42328.25</v>
      </c>
    </row>
    <row r="770" spans="1:22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E770/D770 *100</f>
        <v>231</v>
      </c>
      <c r="G770" t="s">
        <v>20</v>
      </c>
      <c r="H770">
        <v>150</v>
      </c>
      <c r="I770" s="4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68"/>
        <v>41619.25</v>
      </c>
      <c r="O770" s="7">
        <f t="shared" si="69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  <c r="U770" s="7">
        <f t="shared" si="70"/>
        <v>41619.25</v>
      </c>
      <c r="V770" s="7">
        <f t="shared" si="71"/>
        <v>41634.25</v>
      </c>
    </row>
    <row r="771" spans="1:22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86.867834394904463</v>
      </c>
      <c r="G771" t="s">
        <v>14</v>
      </c>
      <c r="H771">
        <v>3410</v>
      </c>
      <c r="I771" s="4">
        <f t="shared" ref="I771:I834" si="73">IF(H771 = 0, 0, 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74">(((L771/60)/60)/24) + DATE(1970,1,1)</f>
        <v>41501.208333333336</v>
      </c>
      <c r="O771" s="7">
        <f t="shared" ref="O771:O834" si="75">(((M771/60)/60)/24) + 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  <c r="U771" s="7">
        <f t="shared" ref="U771:U834" si="76">N771</f>
        <v>41501.208333333336</v>
      </c>
      <c r="V771" s="7">
        <f t="shared" ref="V771:V834" si="77">O771</f>
        <v>41527.208333333336</v>
      </c>
    </row>
    <row r="772" spans="1:22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74"/>
        <v>41743.208333333336</v>
      </c>
      <c r="O772" s="7">
        <f t="shared" si="75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  <c r="U772" s="7">
        <f t="shared" si="76"/>
        <v>41743.208333333336</v>
      </c>
      <c r="V772" s="7">
        <f t="shared" si="77"/>
        <v>41750.208333333336</v>
      </c>
    </row>
    <row r="773" spans="1:22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74"/>
        <v>43491.25</v>
      </c>
      <c r="O773" s="7">
        <f t="shared" si="75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  <c r="U773" s="7">
        <f t="shared" si="76"/>
        <v>43491.25</v>
      </c>
      <c r="V773" s="7">
        <f t="shared" si="77"/>
        <v>43518.25</v>
      </c>
    </row>
    <row r="774" spans="1:22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74"/>
        <v>43505.25</v>
      </c>
      <c r="O774" s="7">
        <f t="shared" si="75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  <c r="U774" s="7">
        <f t="shared" si="76"/>
        <v>43505.25</v>
      </c>
      <c r="V774" s="7">
        <f t="shared" si="77"/>
        <v>43509.25</v>
      </c>
    </row>
    <row r="775" spans="1:22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74"/>
        <v>42838.208333333328</v>
      </c>
      <c r="O775" s="7">
        <f t="shared" si="75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  <c r="U775" s="7">
        <f t="shared" si="76"/>
        <v>42838.208333333328</v>
      </c>
      <c r="V775" s="7">
        <f t="shared" si="77"/>
        <v>42848.208333333328</v>
      </c>
    </row>
    <row r="776" spans="1:22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74"/>
        <v>42513.208333333328</v>
      </c>
      <c r="O776" s="7">
        <f t="shared" si="75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  <c r="U776" s="7">
        <f t="shared" si="76"/>
        <v>42513.208333333328</v>
      </c>
      <c r="V776" s="7">
        <f t="shared" si="77"/>
        <v>42554.208333333328</v>
      </c>
    </row>
    <row r="777" spans="1:22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74"/>
        <v>41949.25</v>
      </c>
      <c r="O777" s="7">
        <f t="shared" si="75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  <c r="U777" s="7">
        <f t="shared" si="76"/>
        <v>41949.25</v>
      </c>
      <c r="V777" s="7">
        <f t="shared" si="77"/>
        <v>41959.25</v>
      </c>
    </row>
    <row r="778" spans="1:22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74"/>
        <v>43650.208333333328</v>
      </c>
      <c r="O778" s="7">
        <f t="shared" si="75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  <c r="U778" s="7">
        <f t="shared" si="76"/>
        <v>43650.208333333328</v>
      </c>
      <c r="V778" s="7">
        <f t="shared" si="77"/>
        <v>43668.208333333328</v>
      </c>
    </row>
    <row r="779" spans="1:22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74"/>
        <v>40809.208333333336</v>
      </c>
      <c r="O779" s="7">
        <f t="shared" si="75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  <c r="U779" s="7">
        <f t="shared" si="76"/>
        <v>40809.208333333336</v>
      </c>
      <c r="V779" s="7">
        <f t="shared" si="77"/>
        <v>40838.208333333336</v>
      </c>
    </row>
    <row r="780" spans="1:22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74"/>
        <v>40768.208333333336</v>
      </c>
      <c r="O780" s="7">
        <f t="shared" si="75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  <c r="U780" s="7">
        <f t="shared" si="76"/>
        <v>40768.208333333336</v>
      </c>
      <c r="V780" s="7">
        <f t="shared" si="77"/>
        <v>40773.208333333336</v>
      </c>
    </row>
    <row r="781" spans="1:22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74"/>
        <v>42230.208333333328</v>
      </c>
      <c r="O781" s="7">
        <f t="shared" si="75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  <c r="U781" s="7">
        <f t="shared" si="76"/>
        <v>42230.208333333328</v>
      </c>
      <c r="V781" s="7">
        <f t="shared" si="77"/>
        <v>42239.208333333328</v>
      </c>
    </row>
    <row r="782" spans="1:22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74"/>
        <v>42573.208333333328</v>
      </c>
      <c r="O782" s="7">
        <f t="shared" si="75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  <c r="U782" s="7">
        <f t="shared" si="76"/>
        <v>42573.208333333328</v>
      </c>
      <c r="V782" s="7">
        <f t="shared" si="77"/>
        <v>42592.208333333328</v>
      </c>
    </row>
    <row r="783" spans="1:22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74"/>
        <v>40482.208333333336</v>
      </c>
      <c r="O783" s="7">
        <f t="shared" si="75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  <c r="U783" s="7">
        <f t="shared" si="76"/>
        <v>40482.208333333336</v>
      </c>
      <c r="V783" s="7">
        <f t="shared" si="77"/>
        <v>40533.25</v>
      </c>
    </row>
    <row r="784" spans="1:22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74"/>
        <v>40603.25</v>
      </c>
      <c r="O784" s="7">
        <f t="shared" si="75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  <c r="U784" s="7">
        <f t="shared" si="76"/>
        <v>40603.25</v>
      </c>
      <c r="V784" s="7">
        <f t="shared" si="77"/>
        <v>40631.208333333336</v>
      </c>
    </row>
    <row r="785" spans="1:22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74"/>
        <v>41625.25</v>
      </c>
      <c r="O785" s="7">
        <f t="shared" si="75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  <c r="U785" s="7">
        <f t="shared" si="76"/>
        <v>41625.25</v>
      </c>
      <c r="V785" s="7">
        <f t="shared" si="77"/>
        <v>41632.25</v>
      </c>
    </row>
    <row r="786" spans="1:22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74"/>
        <v>42435.25</v>
      </c>
      <c r="O786" s="7">
        <f t="shared" si="75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  <c r="U786" s="7">
        <f t="shared" si="76"/>
        <v>42435.25</v>
      </c>
      <c r="V786" s="7">
        <f t="shared" si="77"/>
        <v>42446.208333333328</v>
      </c>
    </row>
    <row r="787" spans="1:22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74"/>
        <v>43582.208333333328</v>
      </c>
      <c r="O787" s="7">
        <f t="shared" si="75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  <c r="U787" s="7">
        <f t="shared" si="76"/>
        <v>43582.208333333328</v>
      </c>
      <c r="V787" s="7">
        <f t="shared" si="77"/>
        <v>43616.208333333328</v>
      </c>
    </row>
    <row r="788" spans="1:22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74"/>
        <v>43186.208333333328</v>
      </c>
      <c r="O788" s="7">
        <f t="shared" si="75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  <c r="U788" s="7">
        <f t="shared" si="76"/>
        <v>43186.208333333328</v>
      </c>
      <c r="V788" s="7">
        <f t="shared" si="77"/>
        <v>43193.208333333328</v>
      </c>
    </row>
    <row r="789" spans="1:22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74"/>
        <v>40684.208333333336</v>
      </c>
      <c r="O789" s="7">
        <f t="shared" si="75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  <c r="U789" s="7">
        <f t="shared" si="76"/>
        <v>40684.208333333336</v>
      </c>
      <c r="V789" s="7">
        <f t="shared" si="77"/>
        <v>40693.208333333336</v>
      </c>
    </row>
    <row r="790" spans="1:22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74"/>
        <v>41202.208333333336</v>
      </c>
      <c r="O790" s="7">
        <f t="shared" si="75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  <c r="U790" s="7">
        <f t="shared" si="76"/>
        <v>41202.208333333336</v>
      </c>
      <c r="V790" s="7">
        <f t="shared" si="77"/>
        <v>41223.25</v>
      </c>
    </row>
    <row r="791" spans="1:22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74"/>
        <v>41786.208333333336</v>
      </c>
      <c r="O791" s="7">
        <f t="shared" si="75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  <c r="U791" s="7">
        <f t="shared" si="76"/>
        <v>41786.208333333336</v>
      </c>
      <c r="V791" s="7">
        <f t="shared" si="77"/>
        <v>41823.208333333336</v>
      </c>
    </row>
    <row r="792" spans="1:22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74"/>
        <v>40223.25</v>
      </c>
      <c r="O792" s="7">
        <f t="shared" si="75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  <c r="U792" s="7">
        <f t="shared" si="76"/>
        <v>40223.25</v>
      </c>
      <c r="V792" s="7">
        <f t="shared" si="77"/>
        <v>40229.25</v>
      </c>
    </row>
    <row r="793" spans="1:22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74"/>
        <v>42715.25</v>
      </c>
      <c r="O793" s="7">
        <f t="shared" si="75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  <c r="U793" s="7">
        <f t="shared" si="76"/>
        <v>42715.25</v>
      </c>
      <c r="V793" s="7">
        <f t="shared" si="77"/>
        <v>42731.25</v>
      </c>
    </row>
    <row r="794" spans="1:22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74"/>
        <v>41451.208333333336</v>
      </c>
      <c r="O794" s="7">
        <f t="shared" si="75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  <c r="U794" s="7">
        <f t="shared" si="76"/>
        <v>41451.208333333336</v>
      </c>
      <c r="V794" s="7">
        <f t="shared" si="77"/>
        <v>41479.208333333336</v>
      </c>
    </row>
    <row r="795" spans="1:22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74"/>
        <v>41450.208333333336</v>
      </c>
      <c r="O795" s="7">
        <f t="shared" si="75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  <c r="U795" s="7">
        <f t="shared" si="76"/>
        <v>41450.208333333336</v>
      </c>
      <c r="V795" s="7">
        <f t="shared" si="77"/>
        <v>41454.208333333336</v>
      </c>
    </row>
    <row r="796" spans="1:22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74"/>
        <v>43091.25</v>
      </c>
      <c r="O796" s="7">
        <f t="shared" si="75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  <c r="U796" s="7">
        <f t="shared" si="76"/>
        <v>43091.25</v>
      </c>
      <c r="V796" s="7">
        <f t="shared" si="77"/>
        <v>43103.25</v>
      </c>
    </row>
    <row r="797" spans="1:22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74"/>
        <v>42675.208333333328</v>
      </c>
      <c r="O797" s="7">
        <f t="shared" si="75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  <c r="U797" s="7">
        <f t="shared" si="76"/>
        <v>42675.208333333328</v>
      </c>
      <c r="V797" s="7">
        <f t="shared" si="77"/>
        <v>42678.208333333328</v>
      </c>
    </row>
    <row r="798" spans="1:22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74"/>
        <v>41859.208333333336</v>
      </c>
      <c r="O798" s="7">
        <f t="shared" si="75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  <c r="U798" s="7">
        <f t="shared" si="76"/>
        <v>41859.208333333336</v>
      </c>
      <c r="V798" s="7">
        <f t="shared" si="77"/>
        <v>41866.208333333336</v>
      </c>
    </row>
    <row r="799" spans="1:22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74"/>
        <v>43464.25</v>
      </c>
      <c r="O799" s="7">
        <f t="shared" si="75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  <c r="U799" s="7">
        <f t="shared" si="76"/>
        <v>43464.25</v>
      </c>
      <c r="V799" s="7">
        <f t="shared" si="77"/>
        <v>43487.25</v>
      </c>
    </row>
    <row r="800" spans="1:22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74"/>
        <v>41060.208333333336</v>
      </c>
      <c r="O800" s="7">
        <f t="shared" si="75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  <c r="U800" s="7">
        <f t="shared" si="76"/>
        <v>41060.208333333336</v>
      </c>
      <c r="V800" s="7">
        <f t="shared" si="77"/>
        <v>41088.208333333336</v>
      </c>
    </row>
    <row r="801" spans="1:22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74"/>
        <v>42399.25</v>
      </c>
      <c r="O801" s="7">
        <f t="shared" si="75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  <c r="U801" s="7">
        <f t="shared" si="76"/>
        <v>42399.25</v>
      </c>
      <c r="V801" s="7">
        <f t="shared" si="77"/>
        <v>42403.25</v>
      </c>
    </row>
    <row r="802" spans="1:22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74"/>
        <v>42167.208333333328</v>
      </c>
      <c r="O802" s="7">
        <f t="shared" si="75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  <c r="U802" s="7">
        <f t="shared" si="76"/>
        <v>42167.208333333328</v>
      </c>
      <c r="V802" s="7">
        <f t="shared" si="77"/>
        <v>42171.208333333328</v>
      </c>
    </row>
    <row r="803" spans="1:22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74"/>
        <v>43830.25</v>
      </c>
      <c r="O803" s="7">
        <f t="shared" si="75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  <c r="U803" s="7">
        <f t="shared" si="76"/>
        <v>43830.25</v>
      </c>
      <c r="V803" s="7">
        <f t="shared" si="77"/>
        <v>43852.25</v>
      </c>
    </row>
    <row r="804" spans="1:22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74"/>
        <v>43650.208333333328</v>
      </c>
      <c r="O804" s="7">
        <f t="shared" si="75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  <c r="U804" s="7">
        <f t="shared" si="76"/>
        <v>43650.208333333328</v>
      </c>
      <c r="V804" s="7">
        <f t="shared" si="77"/>
        <v>43652.208333333328</v>
      </c>
    </row>
    <row r="805" spans="1:22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74"/>
        <v>43492.25</v>
      </c>
      <c r="O805" s="7">
        <f t="shared" si="75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  <c r="U805" s="7">
        <f t="shared" si="76"/>
        <v>43492.25</v>
      </c>
      <c r="V805" s="7">
        <f t="shared" si="77"/>
        <v>43526.25</v>
      </c>
    </row>
    <row r="806" spans="1:22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74"/>
        <v>43102.25</v>
      </c>
      <c r="O806" s="7">
        <f t="shared" si="75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  <c r="U806" s="7">
        <f t="shared" si="76"/>
        <v>43102.25</v>
      </c>
      <c r="V806" s="7">
        <f t="shared" si="77"/>
        <v>43122.25</v>
      </c>
    </row>
    <row r="807" spans="1:22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74"/>
        <v>41958.25</v>
      </c>
      <c r="O807" s="7">
        <f t="shared" si="75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  <c r="U807" s="7">
        <f t="shared" si="76"/>
        <v>41958.25</v>
      </c>
      <c r="V807" s="7">
        <f t="shared" si="77"/>
        <v>42009.25</v>
      </c>
    </row>
    <row r="808" spans="1:22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74"/>
        <v>40973.25</v>
      </c>
      <c r="O808" s="7">
        <f t="shared" si="75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  <c r="U808" s="7">
        <f t="shared" si="76"/>
        <v>40973.25</v>
      </c>
      <c r="V808" s="7">
        <f t="shared" si="77"/>
        <v>40997.208333333336</v>
      </c>
    </row>
    <row r="809" spans="1:22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74"/>
        <v>43753.208333333328</v>
      </c>
      <c r="O809" s="7">
        <f t="shared" si="75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  <c r="U809" s="7">
        <f t="shared" si="76"/>
        <v>43753.208333333328</v>
      </c>
      <c r="V809" s="7">
        <f t="shared" si="77"/>
        <v>43797.25</v>
      </c>
    </row>
    <row r="810" spans="1:22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74"/>
        <v>42507.208333333328</v>
      </c>
      <c r="O810" s="7">
        <f t="shared" si="75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  <c r="U810" s="7">
        <f t="shared" si="76"/>
        <v>42507.208333333328</v>
      </c>
      <c r="V810" s="7">
        <f t="shared" si="77"/>
        <v>42524.208333333328</v>
      </c>
    </row>
    <row r="811" spans="1:22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74"/>
        <v>41135.208333333336</v>
      </c>
      <c r="O811" s="7">
        <f t="shared" si="75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  <c r="U811" s="7">
        <f t="shared" si="76"/>
        <v>41135.208333333336</v>
      </c>
      <c r="V811" s="7">
        <f t="shared" si="77"/>
        <v>41136.208333333336</v>
      </c>
    </row>
    <row r="812" spans="1:22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74"/>
        <v>43067.25</v>
      </c>
      <c r="O812" s="7">
        <f t="shared" si="75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  <c r="U812" s="7">
        <f t="shared" si="76"/>
        <v>43067.25</v>
      </c>
      <c r="V812" s="7">
        <f t="shared" si="77"/>
        <v>43077.25</v>
      </c>
    </row>
    <row r="813" spans="1:22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74"/>
        <v>42378.25</v>
      </c>
      <c r="O813" s="7">
        <f t="shared" si="75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  <c r="U813" s="7">
        <f t="shared" si="76"/>
        <v>42378.25</v>
      </c>
      <c r="V813" s="7">
        <f t="shared" si="77"/>
        <v>42380.25</v>
      </c>
    </row>
    <row r="814" spans="1:22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74"/>
        <v>43206.208333333328</v>
      </c>
      <c r="O814" s="7">
        <f t="shared" si="75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  <c r="U814" s="7">
        <f t="shared" si="76"/>
        <v>43206.208333333328</v>
      </c>
      <c r="V814" s="7">
        <f t="shared" si="77"/>
        <v>43211.208333333328</v>
      </c>
    </row>
    <row r="815" spans="1:22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74"/>
        <v>41148.208333333336</v>
      </c>
      <c r="O815" s="7">
        <f t="shared" si="75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  <c r="U815" s="7">
        <f t="shared" si="76"/>
        <v>41148.208333333336</v>
      </c>
      <c r="V815" s="7">
        <f t="shared" si="77"/>
        <v>41158.208333333336</v>
      </c>
    </row>
    <row r="816" spans="1:22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74"/>
        <v>42517.208333333328</v>
      </c>
      <c r="O816" s="7">
        <f t="shared" si="75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  <c r="U816" s="7">
        <f t="shared" si="76"/>
        <v>42517.208333333328</v>
      </c>
      <c r="V816" s="7">
        <f t="shared" si="77"/>
        <v>42519.208333333328</v>
      </c>
    </row>
    <row r="817" spans="1:22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74"/>
        <v>43068.25</v>
      </c>
      <c r="O817" s="7">
        <f t="shared" si="75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  <c r="U817" s="7">
        <f t="shared" si="76"/>
        <v>43068.25</v>
      </c>
      <c r="V817" s="7">
        <f t="shared" si="77"/>
        <v>43094.25</v>
      </c>
    </row>
    <row r="818" spans="1:22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74"/>
        <v>41680.25</v>
      </c>
      <c r="O818" s="7">
        <f t="shared" si="75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  <c r="U818" s="7">
        <f t="shared" si="76"/>
        <v>41680.25</v>
      </c>
      <c r="V818" s="7">
        <f t="shared" si="77"/>
        <v>41682.25</v>
      </c>
    </row>
    <row r="819" spans="1:22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74"/>
        <v>43589.208333333328</v>
      </c>
      <c r="O819" s="7">
        <f t="shared" si="75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  <c r="U819" s="7">
        <f t="shared" si="76"/>
        <v>43589.208333333328</v>
      </c>
      <c r="V819" s="7">
        <f t="shared" si="77"/>
        <v>43617.208333333328</v>
      </c>
    </row>
    <row r="820" spans="1:22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74"/>
        <v>43486.25</v>
      </c>
      <c r="O820" s="7">
        <f t="shared" si="75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  <c r="U820" s="7">
        <f t="shared" si="76"/>
        <v>43486.25</v>
      </c>
      <c r="V820" s="7">
        <f t="shared" si="77"/>
        <v>43499.25</v>
      </c>
    </row>
    <row r="821" spans="1:22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74"/>
        <v>41237.25</v>
      </c>
      <c r="O821" s="7">
        <f t="shared" si="75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  <c r="U821" s="7">
        <f t="shared" si="76"/>
        <v>41237.25</v>
      </c>
      <c r="V821" s="7">
        <f t="shared" si="77"/>
        <v>41252.25</v>
      </c>
    </row>
    <row r="822" spans="1:22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74"/>
        <v>43310.208333333328</v>
      </c>
      <c r="O822" s="7">
        <f t="shared" si="75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  <c r="U822" s="7">
        <f t="shared" si="76"/>
        <v>43310.208333333328</v>
      </c>
      <c r="V822" s="7">
        <f t="shared" si="77"/>
        <v>43323.208333333328</v>
      </c>
    </row>
    <row r="823" spans="1:22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74"/>
        <v>42794.25</v>
      </c>
      <c r="O823" s="7">
        <f t="shared" si="75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  <c r="U823" s="7">
        <f t="shared" si="76"/>
        <v>42794.25</v>
      </c>
      <c r="V823" s="7">
        <f t="shared" si="77"/>
        <v>42807.208333333328</v>
      </c>
    </row>
    <row r="824" spans="1:22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74"/>
        <v>41698.25</v>
      </c>
      <c r="O824" s="7">
        <f t="shared" si="75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  <c r="U824" s="7">
        <f t="shared" si="76"/>
        <v>41698.25</v>
      </c>
      <c r="V824" s="7">
        <f t="shared" si="77"/>
        <v>41715.208333333336</v>
      </c>
    </row>
    <row r="825" spans="1:22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74"/>
        <v>41892.208333333336</v>
      </c>
      <c r="O825" s="7">
        <f t="shared" si="75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  <c r="U825" s="7">
        <f t="shared" si="76"/>
        <v>41892.208333333336</v>
      </c>
      <c r="V825" s="7">
        <f t="shared" si="77"/>
        <v>41917.208333333336</v>
      </c>
    </row>
    <row r="826" spans="1:22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74"/>
        <v>40348.208333333336</v>
      </c>
      <c r="O826" s="7">
        <f t="shared" si="75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  <c r="U826" s="7">
        <f t="shared" si="76"/>
        <v>40348.208333333336</v>
      </c>
      <c r="V826" s="7">
        <f t="shared" si="77"/>
        <v>40380.208333333336</v>
      </c>
    </row>
    <row r="827" spans="1:22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74"/>
        <v>42941.208333333328</v>
      </c>
      <c r="O827" s="7">
        <f t="shared" si="75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  <c r="U827" s="7">
        <f t="shared" si="76"/>
        <v>42941.208333333328</v>
      </c>
      <c r="V827" s="7">
        <f t="shared" si="77"/>
        <v>42953.208333333328</v>
      </c>
    </row>
    <row r="828" spans="1:22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74"/>
        <v>40525.25</v>
      </c>
      <c r="O828" s="7">
        <f t="shared" si="75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  <c r="U828" s="7">
        <f t="shared" si="76"/>
        <v>40525.25</v>
      </c>
      <c r="V828" s="7">
        <f t="shared" si="77"/>
        <v>40553.25</v>
      </c>
    </row>
    <row r="829" spans="1:22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74"/>
        <v>40666.208333333336</v>
      </c>
      <c r="O829" s="7">
        <f t="shared" si="75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  <c r="U829" s="7">
        <f t="shared" si="76"/>
        <v>40666.208333333336</v>
      </c>
      <c r="V829" s="7">
        <f t="shared" si="77"/>
        <v>40678.208333333336</v>
      </c>
    </row>
    <row r="830" spans="1:22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74"/>
        <v>43340.208333333328</v>
      </c>
      <c r="O830" s="7">
        <f t="shared" si="75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  <c r="U830" s="7">
        <f t="shared" si="76"/>
        <v>43340.208333333328</v>
      </c>
      <c r="V830" s="7">
        <f t="shared" si="77"/>
        <v>43365.208333333328</v>
      </c>
    </row>
    <row r="831" spans="1:22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74"/>
        <v>42164.208333333328</v>
      </c>
      <c r="O831" s="7">
        <f t="shared" si="75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  <c r="U831" s="7">
        <f t="shared" si="76"/>
        <v>42164.208333333328</v>
      </c>
      <c r="V831" s="7">
        <f t="shared" si="77"/>
        <v>42179.208333333328</v>
      </c>
    </row>
    <row r="832" spans="1:22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74"/>
        <v>43103.25</v>
      </c>
      <c r="O832" s="7">
        <f t="shared" si="75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  <c r="U832" s="7">
        <f t="shared" si="76"/>
        <v>43103.25</v>
      </c>
      <c r="V832" s="7">
        <f t="shared" si="77"/>
        <v>43162.25</v>
      </c>
    </row>
    <row r="833" spans="1:22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74"/>
        <v>40994.208333333336</v>
      </c>
      <c r="O833" s="7">
        <f t="shared" si="75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  <c r="U833" s="7">
        <f t="shared" si="76"/>
        <v>40994.208333333336</v>
      </c>
      <c r="V833" s="7">
        <f t="shared" si="77"/>
        <v>41028.208333333336</v>
      </c>
    </row>
    <row r="834" spans="1:22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E834/D834 *100</f>
        <v>315.17592592592592</v>
      </c>
      <c r="G834" t="s">
        <v>20</v>
      </c>
      <c r="H834">
        <v>1297</v>
      </c>
      <c r="I834" s="4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74"/>
        <v>42299.208333333328</v>
      </c>
      <c r="O834" s="7">
        <f t="shared" si="75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  <c r="U834" s="7">
        <f t="shared" si="76"/>
        <v>42299.208333333328</v>
      </c>
      <c r="V834" s="7">
        <f t="shared" si="77"/>
        <v>42333.25</v>
      </c>
    </row>
    <row r="835" spans="1:22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157.69117647058823</v>
      </c>
      <c r="G835" t="s">
        <v>20</v>
      </c>
      <c r="H835">
        <v>165</v>
      </c>
      <c r="I835" s="4">
        <f t="shared" ref="I835:I898" si="79">IF(H835 = 0, 0, 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80">(((L835/60)/60)/24) + DATE(1970,1,1)</f>
        <v>40588.25</v>
      </c>
      <c r="O835" s="7">
        <f t="shared" ref="O835:O898" si="81">(((M835/60)/60)/24) + 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  <c r="U835" s="7">
        <f t="shared" ref="U835:U898" si="82">N835</f>
        <v>40588.25</v>
      </c>
      <c r="V835" s="7">
        <f t="shared" ref="V835:V898" si="83">O835</f>
        <v>40599.25</v>
      </c>
    </row>
    <row r="836" spans="1:22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80"/>
        <v>41448.208333333336</v>
      </c>
      <c r="O836" s="7">
        <f t="shared" si="8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  <c r="U836" s="7">
        <f t="shared" si="82"/>
        <v>41448.208333333336</v>
      </c>
      <c r="V836" s="7">
        <f t="shared" si="83"/>
        <v>41454.208333333336</v>
      </c>
    </row>
    <row r="837" spans="1:22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80"/>
        <v>42063.25</v>
      </c>
      <c r="O837" s="7">
        <f t="shared" si="8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  <c r="U837" s="7">
        <f t="shared" si="82"/>
        <v>42063.25</v>
      </c>
      <c r="V837" s="7">
        <f t="shared" si="83"/>
        <v>42069.25</v>
      </c>
    </row>
    <row r="838" spans="1:22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80"/>
        <v>40214.25</v>
      </c>
      <c r="O838" s="7">
        <f t="shared" si="8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  <c r="U838" s="7">
        <f t="shared" si="82"/>
        <v>40214.25</v>
      </c>
      <c r="V838" s="7">
        <f t="shared" si="83"/>
        <v>40225.25</v>
      </c>
    </row>
    <row r="839" spans="1:22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80"/>
        <v>40629.208333333336</v>
      </c>
      <c r="O839" s="7">
        <f t="shared" si="8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  <c r="U839" s="7">
        <f t="shared" si="82"/>
        <v>40629.208333333336</v>
      </c>
      <c r="V839" s="7">
        <f t="shared" si="83"/>
        <v>40683.208333333336</v>
      </c>
    </row>
    <row r="840" spans="1:22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80"/>
        <v>43370.208333333328</v>
      </c>
      <c r="O840" s="7">
        <f t="shared" si="8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  <c r="U840" s="7">
        <f t="shared" si="82"/>
        <v>43370.208333333328</v>
      </c>
      <c r="V840" s="7">
        <f t="shared" si="83"/>
        <v>43379.208333333328</v>
      </c>
    </row>
    <row r="841" spans="1:22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80"/>
        <v>41715.208333333336</v>
      </c>
      <c r="O841" s="7">
        <f t="shared" si="8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  <c r="U841" s="7">
        <f t="shared" si="82"/>
        <v>41715.208333333336</v>
      </c>
      <c r="V841" s="7">
        <f t="shared" si="83"/>
        <v>41760.208333333336</v>
      </c>
    </row>
    <row r="842" spans="1:22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80"/>
        <v>41836.208333333336</v>
      </c>
      <c r="O842" s="7">
        <f t="shared" si="8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  <c r="U842" s="7">
        <f t="shared" si="82"/>
        <v>41836.208333333336</v>
      </c>
      <c r="V842" s="7">
        <f t="shared" si="83"/>
        <v>41838.208333333336</v>
      </c>
    </row>
    <row r="843" spans="1:22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80"/>
        <v>42419.25</v>
      </c>
      <c r="O843" s="7">
        <f t="shared" si="8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  <c r="U843" s="7">
        <f t="shared" si="82"/>
        <v>42419.25</v>
      </c>
      <c r="V843" s="7">
        <f t="shared" si="83"/>
        <v>42435.25</v>
      </c>
    </row>
    <row r="844" spans="1:22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80"/>
        <v>43266.208333333328</v>
      </c>
      <c r="O844" s="7">
        <f t="shared" si="8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  <c r="U844" s="7">
        <f t="shared" si="82"/>
        <v>43266.208333333328</v>
      </c>
      <c r="V844" s="7">
        <f t="shared" si="83"/>
        <v>43269.208333333328</v>
      </c>
    </row>
    <row r="845" spans="1:22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80"/>
        <v>43338.208333333328</v>
      </c>
      <c r="O845" s="7">
        <f t="shared" si="8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  <c r="U845" s="7">
        <f t="shared" si="82"/>
        <v>43338.208333333328</v>
      </c>
      <c r="V845" s="7">
        <f t="shared" si="83"/>
        <v>43344.208333333328</v>
      </c>
    </row>
    <row r="846" spans="1:22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80"/>
        <v>40930.25</v>
      </c>
      <c r="O846" s="7">
        <f t="shared" si="8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  <c r="U846" s="7">
        <f t="shared" si="82"/>
        <v>40930.25</v>
      </c>
      <c r="V846" s="7">
        <f t="shared" si="83"/>
        <v>40933.25</v>
      </c>
    </row>
    <row r="847" spans="1:22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80"/>
        <v>43235.208333333328</v>
      </c>
      <c r="O847" s="7">
        <f t="shared" si="8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  <c r="U847" s="7">
        <f t="shared" si="82"/>
        <v>43235.208333333328</v>
      </c>
      <c r="V847" s="7">
        <f t="shared" si="83"/>
        <v>43272.208333333328</v>
      </c>
    </row>
    <row r="848" spans="1:22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80"/>
        <v>43302.208333333328</v>
      </c>
      <c r="O848" s="7">
        <f t="shared" si="8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  <c r="U848" s="7">
        <f t="shared" si="82"/>
        <v>43302.208333333328</v>
      </c>
      <c r="V848" s="7">
        <f t="shared" si="83"/>
        <v>43338.208333333328</v>
      </c>
    </row>
    <row r="849" spans="1:22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80"/>
        <v>43107.25</v>
      </c>
      <c r="O849" s="7">
        <f t="shared" si="8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  <c r="U849" s="7">
        <f t="shared" si="82"/>
        <v>43107.25</v>
      </c>
      <c r="V849" s="7">
        <f t="shared" si="83"/>
        <v>43110.25</v>
      </c>
    </row>
    <row r="850" spans="1:22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80"/>
        <v>40341.208333333336</v>
      </c>
      <c r="O850" s="7">
        <f t="shared" si="8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  <c r="U850" s="7">
        <f t="shared" si="82"/>
        <v>40341.208333333336</v>
      </c>
      <c r="V850" s="7">
        <f t="shared" si="83"/>
        <v>40350.208333333336</v>
      </c>
    </row>
    <row r="851" spans="1:22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80"/>
        <v>40948.25</v>
      </c>
      <c r="O851" s="7">
        <f t="shared" si="8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  <c r="U851" s="7">
        <f t="shared" si="82"/>
        <v>40948.25</v>
      </c>
      <c r="V851" s="7">
        <f t="shared" si="83"/>
        <v>40951.25</v>
      </c>
    </row>
    <row r="852" spans="1:22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80"/>
        <v>40866.25</v>
      </c>
      <c r="O852" s="7">
        <f t="shared" si="8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  <c r="U852" s="7">
        <f t="shared" si="82"/>
        <v>40866.25</v>
      </c>
      <c r="V852" s="7">
        <f t="shared" si="83"/>
        <v>40881.25</v>
      </c>
    </row>
    <row r="853" spans="1:22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80"/>
        <v>41031.208333333336</v>
      </c>
      <c r="O853" s="7">
        <f t="shared" si="8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  <c r="U853" s="7">
        <f t="shared" si="82"/>
        <v>41031.208333333336</v>
      </c>
      <c r="V853" s="7">
        <f t="shared" si="83"/>
        <v>41064.208333333336</v>
      </c>
    </row>
    <row r="854" spans="1:22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80"/>
        <v>40740.208333333336</v>
      </c>
      <c r="O854" s="7">
        <f t="shared" si="8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  <c r="U854" s="7">
        <f t="shared" si="82"/>
        <v>40740.208333333336</v>
      </c>
      <c r="V854" s="7">
        <f t="shared" si="83"/>
        <v>40750.208333333336</v>
      </c>
    </row>
    <row r="855" spans="1:22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80"/>
        <v>40714.208333333336</v>
      </c>
      <c r="O855" s="7">
        <f t="shared" si="8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  <c r="U855" s="7">
        <f t="shared" si="82"/>
        <v>40714.208333333336</v>
      </c>
      <c r="V855" s="7">
        <f t="shared" si="83"/>
        <v>40719.208333333336</v>
      </c>
    </row>
    <row r="856" spans="1:22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80"/>
        <v>43787.25</v>
      </c>
      <c r="O856" s="7">
        <f t="shared" si="8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  <c r="U856" s="7">
        <f t="shared" si="82"/>
        <v>43787.25</v>
      </c>
      <c r="V856" s="7">
        <f t="shared" si="83"/>
        <v>43814.25</v>
      </c>
    </row>
    <row r="857" spans="1:22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80"/>
        <v>40712.208333333336</v>
      </c>
      <c r="O857" s="7">
        <f t="shared" si="8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  <c r="U857" s="7">
        <f t="shared" si="82"/>
        <v>40712.208333333336</v>
      </c>
      <c r="V857" s="7">
        <f t="shared" si="83"/>
        <v>40743.208333333336</v>
      </c>
    </row>
    <row r="858" spans="1:22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80"/>
        <v>41023.208333333336</v>
      </c>
      <c r="O858" s="7">
        <f t="shared" si="8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  <c r="U858" s="7">
        <f t="shared" si="82"/>
        <v>41023.208333333336</v>
      </c>
      <c r="V858" s="7">
        <f t="shared" si="83"/>
        <v>41040.208333333336</v>
      </c>
    </row>
    <row r="859" spans="1:22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80"/>
        <v>40944.25</v>
      </c>
      <c r="O859" s="7">
        <f t="shared" si="8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  <c r="U859" s="7">
        <f t="shared" si="82"/>
        <v>40944.25</v>
      </c>
      <c r="V859" s="7">
        <f t="shared" si="83"/>
        <v>40967.25</v>
      </c>
    </row>
    <row r="860" spans="1:22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80"/>
        <v>43211.208333333328</v>
      </c>
      <c r="O860" s="7">
        <f t="shared" si="8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  <c r="U860" s="7">
        <f t="shared" si="82"/>
        <v>43211.208333333328</v>
      </c>
      <c r="V860" s="7">
        <f t="shared" si="83"/>
        <v>43218.208333333328</v>
      </c>
    </row>
    <row r="861" spans="1:22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80"/>
        <v>41334.25</v>
      </c>
      <c r="O861" s="7">
        <f t="shared" si="8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  <c r="U861" s="7">
        <f t="shared" si="82"/>
        <v>41334.25</v>
      </c>
      <c r="V861" s="7">
        <f t="shared" si="83"/>
        <v>41352.208333333336</v>
      </c>
    </row>
    <row r="862" spans="1:22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80"/>
        <v>43515.25</v>
      </c>
      <c r="O862" s="7">
        <f t="shared" si="8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  <c r="U862" s="7">
        <f t="shared" si="82"/>
        <v>43515.25</v>
      </c>
      <c r="V862" s="7">
        <f t="shared" si="83"/>
        <v>43525.25</v>
      </c>
    </row>
    <row r="863" spans="1:22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80"/>
        <v>40258.208333333336</v>
      </c>
      <c r="O863" s="7">
        <f t="shared" si="8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  <c r="U863" s="7">
        <f t="shared" si="82"/>
        <v>40258.208333333336</v>
      </c>
      <c r="V863" s="7">
        <f t="shared" si="83"/>
        <v>40266.208333333336</v>
      </c>
    </row>
    <row r="864" spans="1:22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80"/>
        <v>40756.208333333336</v>
      </c>
      <c r="O864" s="7">
        <f t="shared" si="8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  <c r="U864" s="7">
        <f t="shared" si="82"/>
        <v>40756.208333333336</v>
      </c>
      <c r="V864" s="7">
        <f t="shared" si="83"/>
        <v>40760.208333333336</v>
      </c>
    </row>
    <row r="865" spans="1:22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80"/>
        <v>42172.208333333328</v>
      </c>
      <c r="O865" s="7">
        <f t="shared" si="8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  <c r="U865" s="7">
        <f t="shared" si="82"/>
        <v>42172.208333333328</v>
      </c>
      <c r="V865" s="7">
        <f t="shared" si="83"/>
        <v>42195.208333333328</v>
      </c>
    </row>
    <row r="866" spans="1:22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80"/>
        <v>42601.208333333328</v>
      </c>
      <c r="O866" s="7">
        <f t="shared" si="8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  <c r="U866" s="7">
        <f t="shared" si="82"/>
        <v>42601.208333333328</v>
      </c>
      <c r="V866" s="7">
        <f t="shared" si="83"/>
        <v>42606.208333333328</v>
      </c>
    </row>
    <row r="867" spans="1:22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80"/>
        <v>41897.208333333336</v>
      </c>
      <c r="O867" s="7">
        <f t="shared" si="8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  <c r="U867" s="7">
        <f t="shared" si="82"/>
        <v>41897.208333333336</v>
      </c>
      <c r="V867" s="7">
        <f t="shared" si="83"/>
        <v>41906.208333333336</v>
      </c>
    </row>
    <row r="868" spans="1:22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80"/>
        <v>40671.208333333336</v>
      </c>
      <c r="O868" s="7">
        <f t="shared" si="8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  <c r="U868" s="7">
        <f t="shared" si="82"/>
        <v>40671.208333333336</v>
      </c>
      <c r="V868" s="7">
        <f t="shared" si="83"/>
        <v>40672.208333333336</v>
      </c>
    </row>
    <row r="869" spans="1:22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80"/>
        <v>43382.208333333328</v>
      </c>
      <c r="O869" s="7">
        <f t="shared" si="8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  <c r="U869" s="7">
        <f t="shared" si="82"/>
        <v>43382.208333333328</v>
      </c>
      <c r="V869" s="7">
        <f t="shared" si="83"/>
        <v>43388.208333333328</v>
      </c>
    </row>
    <row r="870" spans="1:22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80"/>
        <v>41559.208333333336</v>
      </c>
      <c r="O870" s="7">
        <f t="shared" si="8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  <c r="U870" s="7">
        <f t="shared" si="82"/>
        <v>41559.208333333336</v>
      </c>
      <c r="V870" s="7">
        <f t="shared" si="83"/>
        <v>41570.208333333336</v>
      </c>
    </row>
    <row r="871" spans="1:22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80"/>
        <v>40350.208333333336</v>
      </c>
      <c r="O871" s="7">
        <f t="shared" si="8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  <c r="U871" s="7">
        <f t="shared" si="82"/>
        <v>40350.208333333336</v>
      </c>
      <c r="V871" s="7">
        <f t="shared" si="83"/>
        <v>40364.208333333336</v>
      </c>
    </row>
    <row r="872" spans="1:22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80"/>
        <v>42240.208333333328</v>
      </c>
      <c r="O872" s="7">
        <f t="shared" si="8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  <c r="U872" s="7">
        <f t="shared" si="82"/>
        <v>42240.208333333328</v>
      </c>
      <c r="V872" s="7">
        <f t="shared" si="83"/>
        <v>42265.208333333328</v>
      </c>
    </row>
    <row r="873" spans="1:22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80"/>
        <v>43040.208333333328</v>
      </c>
      <c r="O873" s="7">
        <f t="shared" si="8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  <c r="U873" s="7">
        <f t="shared" si="82"/>
        <v>43040.208333333328</v>
      </c>
      <c r="V873" s="7">
        <f t="shared" si="83"/>
        <v>43058.25</v>
      </c>
    </row>
    <row r="874" spans="1:22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80"/>
        <v>43346.208333333328</v>
      </c>
      <c r="O874" s="7">
        <f t="shared" si="8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  <c r="U874" s="7">
        <f t="shared" si="82"/>
        <v>43346.208333333328</v>
      </c>
      <c r="V874" s="7">
        <f t="shared" si="83"/>
        <v>43351.208333333328</v>
      </c>
    </row>
    <row r="875" spans="1:22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80"/>
        <v>41647.25</v>
      </c>
      <c r="O875" s="7">
        <f t="shared" si="8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  <c r="U875" s="7">
        <f t="shared" si="82"/>
        <v>41647.25</v>
      </c>
      <c r="V875" s="7">
        <f t="shared" si="83"/>
        <v>41652.25</v>
      </c>
    </row>
    <row r="876" spans="1:22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80"/>
        <v>40291.208333333336</v>
      </c>
      <c r="O876" s="7">
        <f t="shared" si="8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  <c r="U876" s="7">
        <f t="shared" si="82"/>
        <v>40291.208333333336</v>
      </c>
      <c r="V876" s="7">
        <f t="shared" si="83"/>
        <v>40329.208333333336</v>
      </c>
    </row>
    <row r="877" spans="1:22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80"/>
        <v>40556.25</v>
      </c>
      <c r="O877" s="7">
        <f t="shared" si="8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  <c r="U877" s="7">
        <f t="shared" si="82"/>
        <v>40556.25</v>
      </c>
      <c r="V877" s="7">
        <f t="shared" si="83"/>
        <v>40557.25</v>
      </c>
    </row>
    <row r="878" spans="1:22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80"/>
        <v>43624.208333333328</v>
      </c>
      <c r="O878" s="7">
        <f t="shared" si="8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  <c r="U878" s="7">
        <f t="shared" si="82"/>
        <v>43624.208333333328</v>
      </c>
      <c r="V878" s="7">
        <f t="shared" si="83"/>
        <v>43648.208333333328</v>
      </c>
    </row>
    <row r="879" spans="1:22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80"/>
        <v>42577.208333333328</v>
      </c>
      <c r="O879" s="7">
        <f t="shared" si="8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  <c r="U879" s="7">
        <f t="shared" si="82"/>
        <v>42577.208333333328</v>
      </c>
      <c r="V879" s="7">
        <f t="shared" si="83"/>
        <v>42578.208333333328</v>
      </c>
    </row>
    <row r="880" spans="1:22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80"/>
        <v>43845.25</v>
      </c>
      <c r="O880" s="7">
        <f t="shared" si="8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  <c r="U880" s="7">
        <f t="shared" si="82"/>
        <v>43845.25</v>
      </c>
      <c r="V880" s="7">
        <f t="shared" si="83"/>
        <v>43869.25</v>
      </c>
    </row>
    <row r="881" spans="1:22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80"/>
        <v>42788.25</v>
      </c>
      <c r="O881" s="7">
        <f t="shared" si="8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  <c r="U881" s="7">
        <f t="shared" si="82"/>
        <v>42788.25</v>
      </c>
      <c r="V881" s="7">
        <f t="shared" si="83"/>
        <v>42797.25</v>
      </c>
    </row>
    <row r="882" spans="1:22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80"/>
        <v>43667.208333333328</v>
      </c>
      <c r="O882" s="7">
        <f t="shared" si="8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  <c r="U882" s="7">
        <f t="shared" si="82"/>
        <v>43667.208333333328</v>
      </c>
      <c r="V882" s="7">
        <f t="shared" si="83"/>
        <v>43669.208333333328</v>
      </c>
    </row>
    <row r="883" spans="1:22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80"/>
        <v>42194.208333333328</v>
      </c>
      <c r="O883" s="7">
        <f t="shared" si="8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  <c r="U883" s="7">
        <f t="shared" si="82"/>
        <v>42194.208333333328</v>
      </c>
      <c r="V883" s="7">
        <f t="shared" si="83"/>
        <v>42223.208333333328</v>
      </c>
    </row>
    <row r="884" spans="1:22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80"/>
        <v>42025.25</v>
      </c>
      <c r="O884" s="7">
        <f t="shared" si="8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  <c r="U884" s="7">
        <f t="shared" si="82"/>
        <v>42025.25</v>
      </c>
      <c r="V884" s="7">
        <f t="shared" si="83"/>
        <v>42029.25</v>
      </c>
    </row>
    <row r="885" spans="1:22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80"/>
        <v>40323.208333333336</v>
      </c>
      <c r="O885" s="7">
        <f t="shared" si="8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  <c r="U885" s="7">
        <f t="shared" si="82"/>
        <v>40323.208333333336</v>
      </c>
      <c r="V885" s="7">
        <f t="shared" si="83"/>
        <v>40359.208333333336</v>
      </c>
    </row>
    <row r="886" spans="1:22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80"/>
        <v>41763.208333333336</v>
      </c>
      <c r="O886" s="7">
        <f t="shared" si="8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  <c r="U886" s="7">
        <f t="shared" si="82"/>
        <v>41763.208333333336</v>
      </c>
      <c r="V886" s="7">
        <f t="shared" si="83"/>
        <v>41765.208333333336</v>
      </c>
    </row>
    <row r="887" spans="1:22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80"/>
        <v>40335.208333333336</v>
      </c>
      <c r="O887" s="7">
        <f t="shared" si="8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  <c r="U887" s="7">
        <f t="shared" si="82"/>
        <v>40335.208333333336</v>
      </c>
      <c r="V887" s="7">
        <f t="shared" si="83"/>
        <v>40373.208333333336</v>
      </c>
    </row>
    <row r="888" spans="1:22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80"/>
        <v>40416.208333333336</v>
      </c>
      <c r="O888" s="7">
        <f t="shared" si="8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  <c r="U888" s="7">
        <f t="shared" si="82"/>
        <v>40416.208333333336</v>
      </c>
      <c r="V888" s="7">
        <f t="shared" si="83"/>
        <v>40434.208333333336</v>
      </c>
    </row>
    <row r="889" spans="1:22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80"/>
        <v>42202.208333333328</v>
      </c>
      <c r="O889" s="7">
        <f t="shared" si="8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  <c r="U889" s="7">
        <f t="shared" si="82"/>
        <v>42202.208333333328</v>
      </c>
      <c r="V889" s="7">
        <f t="shared" si="83"/>
        <v>42249.208333333328</v>
      </c>
    </row>
    <row r="890" spans="1:22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80"/>
        <v>42836.208333333328</v>
      </c>
      <c r="O890" s="7">
        <f t="shared" si="8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  <c r="U890" s="7">
        <f t="shared" si="82"/>
        <v>42836.208333333328</v>
      </c>
      <c r="V890" s="7">
        <f t="shared" si="83"/>
        <v>42855.208333333328</v>
      </c>
    </row>
    <row r="891" spans="1:22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80"/>
        <v>41710.208333333336</v>
      </c>
      <c r="O891" s="7">
        <f t="shared" si="8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  <c r="U891" s="7">
        <f t="shared" si="82"/>
        <v>41710.208333333336</v>
      </c>
      <c r="V891" s="7">
        <f t="shared" si="83"/>
        <v>41717.208333333336</v>
      </c>
    </row>
    <row r="892" spans="1:22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80"/>
        <v>43640.208333333328</v>
      </c>
      <c r="O892" s="7">
        <f t="shared" si="8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  <c r="U892" s="7">
        <f t="shared" si="82"/>
        <v>43640.208333333328</v>
      </c>
      <c r="V892" s="7">
        <f t="shared" si="83"/>
        <v>43641.208333333328</v>
      </c>
    </row>
    <row r="893" spans="1:22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80"/>
        <v>40880.25</v>
      </c>
      <c r="O893" s="7">
        <f t="shared" si="8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  <c r="U893" s="7">
        <f t="shared" si="82"/>
        <v>40880.25</v>
      </c>
      <c r="V893" s="7">
        <f t="shared" si="83"/>
        <v>40924.25</v>
      </c>
    </row>
    <row r="894" spans="1:22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80"/>
        <v>40319.208333333336</v>
      </c>
      <c r="O894" s="7">
        <f t="shared" si="8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  <c r="U894" s="7">
        <f t="shared" si="82"/>
        <v>40319.208333333336</v>
      </c>
      <c r="V894" s="7">
        <f t="shared" si="83"/>
        <v>40360.208333333336</v>
      </c>
    </row>
    <row r="895" spans="1:22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80"/>
        <v>42170.208333333328</v>
      </c>
      <c r="O895" s="7">
        <f t="shared" si="8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  <c r="U895" s="7">
        <f t="shared" si="82"/>
        <v>42170.208333333328</v>
      </c>
      <c r="V895" s="7">
        <f t="shared" si="83"/>
        <v>42174.208333333328</v>
      </c>
    </row>
    <row r="896" spans="1:22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80"/>
        <v>41466.208333333336</v>
      </c>
      <c r="O896" s="7">
        <f t="shared" si="8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  <c r="U896" s="7">
        <f t="shared" si="82"/>
        <v>41466.208333333336</v>
      </c>
      <c r="V896" s="7">
        <f t="shared" si="83"/>
        <v>41496.208333333336</v>
      </c>
    </row>
    <row r="897" spans="1:22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80"/>
        <v>43134.25</v>
      </c>
      <c r="O897" s="7">
        <f t="shared" si="8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  <c r="U897" s="7">
        <f t="shared" si="82"/>
        <v>43134.25</v>
      </c>
      <c r="V897" s="7">
        <f t="shared" si="83"/>
        <v>43143.25</v>
      </c>
    </row>
    <row r="898" spans="1:22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E898/D898 *100</f>
        <v>774.43434343434342</v>
      </c>
      <c r="G898" t="s">
        <v>20</v>
      </c>
      <c r="H898">
        <v>1460</v>
      </c>
      <c r="I898" s="4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80"/>
        <v>40738.208333333336</v>
      </c>
      <c r="O898" s="7">
        <f t="shared" si="8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  <c r="U898" s="7">
        <f t="shared" si="82"/>
        <v>40738.208333333336</v>
      </c>
      <c r="V898" s="7">
        <f t="shared" si="83"/>
        <v>40741.208333333336</v>
      </c>
    </row>
    <row r="899" spans="1:22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27.693181818181817</v>
      </c>
      <c r="G899" t="s">
        <v>14</v>
      </c>
      <c r="H899">
        <v>27</v>
      </c>
      <c r="I899" s="4">
        <f t="shared" ref="I899:I962" si="85">IF(H899 = 0, 0, 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86">(((L899/60)/60)/24) + DATE(1970,1,1)</f>
        <v>43583.208333333328</v>
      </c>
      <c r="O899" s="7">
        <f t="shared" ref="O899:O962" si="87">(((M899/60)/60)/24) + 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  <c r="U899" s="7">
        <f t="shared" ref="U899:U962" si="88">N899</f>
        <v>43583.208333333328</v>
      </c>
      <c r="V899" s="7">
        <f t="shared" ref="V899:V962" si="89">O899</f>
        <v>43585.208333333328</v>
      </c>
    </row>
    <row r="900" spans="1:22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86"/>
        <v>43815.25</v>
      </c>
      <c r="O900" s="7">
        <f t="shared" si="8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  <c r="U900" s="7">
        <f t="shared" si="88"/>
        <v>43815.25</v>
      </c>
      <c r="V900" s="7">
        <f t="shared" si="89"/>
        <v>43821.25</v>
      </c>
    </row>
    <row r="901" spans="1:22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86"/>
        <v>41554.208333333336</v>
      </c>
      <c r="O901" s="7">
        <f t="shared" si="8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  <c r="U901" s="7">
        <f t="shared" si="88"/>
        <v>41554.208333333336</v>
      </c>
      <c r="V901" s="7">
        <f t="shared" si="89"/>
        <v>41572.208333333336</v>
      </c>
    </row>
    <row r="902" spans="1:22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86"/>
        <v>41901.208333333336</v>
      </c>
      <c r="O902" s="7">
        <f t="shared" si="8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  <c r="U902" s="7">
        <f t="shared" si="88"/>
        <v>41901.208333333336</v>
      </c>
      <c r="V902" s="7">
        <f t="shared" si="89"/>
        <v>41902.208333333336</v>
      </c>
    </row>
    <row r="903" spans="1:22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86"/>
        <v>43298.208333333328</v>
      </c>
      <c r="O903" s="7">
        <f t="shared" si="8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  <c r="U903" s="7">
        <f t="shared" si="88"/>
        <v>43298.208333333328</v>
      </c>
      <c r="V903" s="7">
        <f t="shared" si="89"/>
        <v>43331.208333333328</v>
      </c>
    </row>
    <row r="904" spans="1:22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86"/>
        <v>42399.25</v>
      </c>
      <c r="O904" s="7">
        <f t="shared" si="8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  <c r="U904" s="7">
        <f t="shared" si="88"/>
        <v>42399.25</v>
      </c>
      <c r="V904" s="7">
        <f t="shared" si="89"/>
        <v>42441.25</v>
      </c>
    </row>
    <row r="905" spans="1:22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86"/>
        <v>41034.208333333336</v>
      </c>
      <c r="O905" s="7">
        <f t="shared" si="8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  <c r="U905" s="7">
        <f t="shared" si="88"/>
        <v>41034.208333333336</v>
      </c>
      <c r="V905" s="7">
        <f t="shared" si="89"/>
        <v>41049.208333333336</v>
      </c>
    </row>
    <row r="906" spans="1:22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86"/>
        <v>41186.208333333336</v>
      </c>
      <c r="O906" s="7">
        <f t="shared" si="8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  <c r="U906" s="7">
        <f t="shared" si="88"/>
        <v>41186.208333333336</v>
      </c>
      <c r="V906" s="7">
        <f t="shared" si="89"/>
        <v>41190.208333333336</v>
      </c>
    </row>
    <row r="907" spans="1:22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86"/>
        <v>41536.208333333336</v>
      </c>
      <c r="O907" s="7">
        <f t="shared" si="8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  <c r="U907" s="7">
        <f t="shared" si="88"/>
        <v>41536.208333333336</v>
      </c>
      <c r="V907" s="7">
        <f t="shared" si="89"/>
        <v>41539.208333333336</v>
      </c>
    </row>
    <row r="908" spans="1:22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86"/>
        <v>42868.208333333328</v>
      </c>
      <c r="O908" s="7">
        <f t="shared" si="8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  <c r="U908" s="7">
        <f t="shared" si="88"/>
        <v>42868.208333333328</v>
      </c>
      <c r="V908" s="7">
        <f t="shared" si="89"/>
        <v>42904.208333333328</v>
      </c>
    </row>
    <row r="909" spans="1:22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86"/>
        <v>40660.208333333336</v>
      </c>
      <c r="O909" s="7">
        <f t="shared" si="8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  <c r="U909" s="7">
        <f t="shared" si="88"/>
        <v>40660.208333333336</v>
      </c>
      <c r="V909" s="7">
        <f t="shared" si="89"/>
        <v>40667.208333333336</v>
      </c>
    </row>
    <row r="910" spans="1:22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86"/>
        <v>41031.208333333336</v>
      </c>
      <c r="O910" s="7">
        <f t="shared" si="8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  <c r="U910" s="7">
        <f t="shared" si="88"/>
        <v>41031.208333333336</v>
      </c>
      <c r="V910" s="7">
        <f t="shared" si="89"/>
        <v>41042.208333333336</v>
      </c>
    </row>
    <row r="911" spans="1:22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86"/>
        <v>43255.208333333328</v>
      </c>
      <c r="O911" s="7">
        <f t="shared" si="8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  <c r="U911" s="7">
        <f t="shared" si="88"/>
        <v>43255.208333333328</v>
      </c>
      <c r="V911" s="7">
        <f t="shared" si="89"/>
        <v>43282.208333333328</v>
      </c>
    </row>
    <row r="912" spans="1:22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86"/>
        <v>42026.25</v>
      </c>
      <c r="O912" s="7">
        <f t="shared" si="8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  <c r="U912" s="7">
        <f t="shared" si="88"/>
        <v>42026.25</v>
      </c>
      <c r="V912" s="7">
        <f t="shared" si="89"/>
        <v>42027.25</v>
      </c>
    </row>
    <row r="913" spans="1:22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86"/>
        <v>43717.208333333328</v>
      </c>
      <c r="O913" s="7">
        <f t="shared" si="8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  <c r="U913" s="7">
        <f t="shared" si="88"/>
        <v>43717.208333333328</v>
      </c>
      <c r="V913" s="7">
        <f t="shared" si="89"/>
        <v>43719.208333333328</v>
      </c>
    </row>
    <row r="914" spans="1:22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86"/>
        <v>41157.208333333336</v>
      </c>
      <c r="O914" s="7">
        <f t="shared" si="8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  <c r="U914" s="7">
        <f t="shared" si="88"/>
        <v>41157.208333333336</v>
      </c>
      <c r="V914" s="7">
        <f t="shared" si="89"/>
        <v>41170.208333333336</v>
      </c>
    </row>
    <row r="915" spans="1:22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86"/>
        <v>43597.208333333328</v>
      </c>
      <c r="O915" s="7">
        <f t="shared" si="8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  <c r="U915" s="7">
        <f t="shared" si="88"/>
        <v>43597.208333333328</v>
      </c>
      <c r="V915" s="7">
        <f t="shared" si="89"/>
        <v>43610.208333333328</v>
      </c>
    </row>
    <row r="916" spans="1:22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86"/>
        <v>41490.208333333336</v>
      </c>
      <c r="O916" s="7">
        <f t="shared" si="8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  <c r="U916" s="7">
        <f t="shared" si="88"/>
        <v>41490.208333333336</v>
      </c>
      <c r="V916" s="7">
        <f t="shared" si="89"/>
        <v>41502.208333333336</v>
      </c>
    </row>
    <row r="917" spans="1:22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86"/>
        <v>42976.208333333328</v>
      </c>
      <c r="O917" s="7">
        <f t="shared" si="8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  <c r="U917" s="7">
        <f t="shared" si="88"/>
        <v>42976.208333333328</v>
      </c>
      <c r="V917" s="7">
        <f t="shared" si="89"/>
        <v>42985.208333333328</v>
      </c>
    </row>
    <row r="918" spans="1:22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86"/>
        <v>41991.25</v>
      </c>
      <c r="O918" s="7">
        <f t="shared" si="8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  <c r="U918" s="7">
        <f t="shared" si="88"/>
        <v>41991.25</v>
      </c>
      <c r="V918" s="7">
        <f t="shared" si="89"/>
        <v>42000.25</v>
      </c>
    </row>
    <row r="919" spans="1:22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86"/>
        <v>40722.208333333336</v>
      </c>
      <c r="O919" s="7">
        <f t="shared" si="8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  <c r="U919" s="7">
        <f t="shared" si="88"/>
        <v>40722.208333333336</v>
      </c>
      <c r="V919" s="7">
        <f t="shared" si="89"/>
        <v>40746.208333333336</v>
      </c>
    </row>
    <row r="920" spans="1:22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86"/>
        <v>41117.208333333336</v>
      </c>
      <c r="O920" s="7">
        <f t="shared" si="8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  <c r="U920" s="7">
        <f t="shared" si="88"/>
        <v>41117.208333333336</v>
      </c>
      <c r="V920" s="7">
        <f t="shared" si="89"/>
        <v>41128.208333333336</v>
      </c>
    </row>
    <row r="921" spans="1:22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86"/>
        <v>43022.208333333328</v>
      </c>
      <c r="O921" s="7">
        <f t="shared" si="8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  <c r="U921" s="7">
        <f t="shared" si="88"/>
        <v>43022.208333333328</v>
      </c>
      <c r="V921" s="7">
        <f t="shared" si="89"/>
        <v>43054.25</v>
      </c>
    </row>
    <row r="922" spans="1:22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86"/>
        <v>43503.25</v>
      </c>
      <c r="O922" s="7">
        <f t="shared" si="8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  <c r="U922" s="7">
        <f t="shared" si="88"/>
        <v>43503.25</v>
      </c>
      <c r="V922" s="7">
        <f t="shared" si="89"/>
        <v>43523.25</v>
      </c>
    </row>
    <row r="923" spans="1:22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86"/>
        <v>40951.25</v>
      </c>
      <c r="O923" s="7">
        <f t="shared" si="8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  <c r="U923" s="7">
        <f t="shared" si="88"/>
        <v>40951.25</v>
      </c>
      <c r="V923" s="7">
        <f t="shared" si="89"/>
        <v>40965.25</v>
      </c>
    </row>
    <row r="924" spans="1:22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86"/>
        <v>43443.25</v>
      </c>
      <c r="O924" s="7">
        <f t="shared" si="8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  <c r="U924" s="7">
        <f t="shared" si="88"/>
        <v>43443.25</v>
      </c>
      <c r="V924" s="7">
        <f t="shared" si="89"/>
        <v>43452.25</v>
      </c>
    </row>
    <row r="925" spans="1:22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86"/>
        <v>40373.208333333336</v>
      </c>
      <c r="O925" s="7">
        <f t="shared" si="8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  <c r="U925" s="7">
        <f t="shared" si="88"/>
        <v>40373.208333333336</v>
      </c>
      <c r="V925" s="7">
        <f t="shared" si="89"/>
        <v>40374.208333333336</v>
      </c>
    </row>
    <row r="926" spans="1:22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86"/>
        <v>43769.208333333328</v>
      </c>
      <c r="O926" s="7">
        <f t="shared" si="8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  <c r="U926" s="7">
        <f t="shared" si="88"/>
        <v>43769.208333333328</v>
      </c>
      <c r="V926" s="7">
        <f t="shared" si="89"/>
        <v>43780.25</v>
      </c>
    </row>
    <row r="927" spans="1:22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86"/>
        <v>43000.208333333328</v>
      </c>
      <c r="O927" s="7">
        <f t="shared" si="8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  <c r="U927" s="7">
        <f t="shared" si="88"/>
        <v>43000.208333333328</v>
      </c>
      <c r="V927" s="7">
        <f t="shared" si="89"/>
        <v>43012.208333333328</v>
      </c>
    </row>
    <row r="928" spans="1:22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86"/>
        <v>42502.208333333328</v>
      </c>
      <c r="O928" s="7">
        <f t="shared" si="8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  <c r="U928" s="7">
        <f t="shared" si="88"/>
        <v>42502.208333333328</v>
      </c>
      <c r="V928" s="7">
        <f t="shared" si="89"/>
        <v>42506.208333333328</v>
      </c>
    </row>
    <row r="929" spans="1:22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86"/>
        <v>41102.208333333336</v>
      </c>
      <c r="O929" s="7">
        <f t="shared" si="8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  <c r="U929" s="7">
        <f t="shared" si="88"/>
        <v>41102.208333333336</v>
      </c>
      <c r="V929" s="7">
        <f t="shared" si="89"/>
        <v>41131.208333333336</v>
      </c>
    </row>
    <row r="930" spans="1:22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86"/>
        <v>41637.25</v>
      </c>
      <c r="O930" s="7">
        <f t="shared" si="8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  <c r="U930" s="7">
        <f t="shared" si="88"/>
        <v>41637.25</v>
      </c>
      <c r="V930" s="7">
        <f t="shared" si="89"/>
        <v>41646.25</v>
      </c>
    </row>
    <row r="931" spans="1:22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86"/>
        <v>42858.208333333328</v>
      </c>
      <c r="O931" s="7">
        <f t="shared" si="8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  <c r="U931" s="7">
        <f t="shared" si="88"/>
        <v>42858.208333333328</v>
      </c>
      <c r="V931" s="7">
        <f t="shared" si="89"/>
        <v>42872.208333333328</v>
      </c>
    </row>
    <row r="932" spans="1:22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86"/>
        <v>42060.25</v>
      </c>
      <c r="O932" s="7">
        <f t="shared" si="8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  <c r="U932" s="7">
        <f t="shared" si="88"/>
        <v>42060.25</v>
      </c>
      <c r="V932" s="7">
        <f t="shared" si="89"/>
        <v>42067.25</v>
      </c>
    </row>
    <row r="933" spans="1:22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86"/>
        <v>41818.208333333336</v>
      </c>
      <c r="O933" s="7">
        <f t="shared" si="8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  <c r="U933" s="7">
        <f t="shared" si="88"/>
        <v>41818.208333333336</v>
      </c>
      <c r="V933" s="7">
        <f t="shared" si="89"/>
        <v>41820.208333333336</v>
      </c>
    </row>
    <row r="934" spans="1:22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86"/>
        <v>41709.208333333336</v>
      </c>
      <c r="O934" s="7">
        <f t="shared" si="8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  <c r="U934" s="7">
        <f t="shared" si="88"/>
        <v>41709.208333333336</v>
      </c>
      <c r="V934" s="7">
        <f t="shared" si="89"/>
        <v>41712.208333333336</v>
      </c>
    </row>
    <row r="935" spans="1:22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86"/>
        <v>41372.208333333336</v>
      </c>
      <c r="O935" s="7">
        <f t="shared" si="8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  <c r="U935" s="7">
        <f t="shared" si="88"/>
        <v>41372.208333333336</v>
      </c>
      <c r="V935" s="7">
        <f t="shared" si="89"/>
        <v>41385.208333333336</v>
      </c>
    </row>
    <row r="936" spans="1:22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86"/>
        <v>42422.25</v>
      </c>
      <c r="O936" s="7">
        <f t="shared" si="8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  <c r="U936" s="7">
        <f t="shared" si="88"/>
        <v>42422.25</v>
      </c>
      <c r="V936" s="7">
        <f t="shared" si="89"/>
        <v>42428.25</v>
      </c>
    </row>
    <row r="937" spans="1:22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86"/>
        <v>42209.208333333328</v>
      </c>
      <c r="O937" s="7">
        <f t="shared" si="8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  <c r="U937" s="7">
        <f t="shared" si="88"/>
        <v>42209.208333333328</v>
      </c>
      <c r="V937" s="7">
        <f t="shared" si="89"/>
        <v>42216.208333333328</v>
      </c>
    </row>
    <row r="938" spans="1:22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86"/>
        <v>43668.208333333328</v>
      </c>
      <c r="O938" s="7">
        <f t="shared" si="8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  <c r="U938" s="7">
        <f t="shared" si="88"/>
        <v>43668.208333333328</v>
      </c>
      <c r="V938" s="7">
        <f t="shared" si="89"/>
        <v>43671.208333333328</v>
      </c>
    </row>
    <row r="939" spans="1:22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86"/>
        <v>42334.25</v>
      </c>
      <c r="O939" s="7">
        <f t="shared" si="8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  <c r="U939" s="7">
        <f t="shared" si="88"/>
        <v>42334.25</v>
      </c>
      <c r="V939" s="7">
        <f t="shared" si="89"/>
        <v>42343.25</v>
      </c>
    </row>
    <row r="940" spans="1:22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86"/>
        <v>43263.208333333328</v>
      </c>
      <c r="O940" s="7">
        <f t="shared" si="8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  <c r="U940" s="7">
        <f t="shared" si="88"/>
        <v>43263.208333333328</v>
      </c>
      <c r="V940" s="7">
        <f t="shared" si="89"/>
        <v>43299.208333333328</v>
      </c>
    </row>
    <row r="941" spans="1:22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86"/>
        <v>40670.208333333336</v>
      </c>
      <c r="O941" s="7">
        <f t="shared" si="8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  <c r="U941" s="7">
        <f t="shared" si="88"/>
        <v>40670.208333333336</v>
      </c>
      <c r="V941" s="7">
        <f t="shared" si="89"/>
        <v>40687.208333333336</v>
      </c>
    </row>
    <row r="942" spans="1:22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86"/>
        <v>41244.25</v>
      </c>
      <c r="O942" s="7">
        <f t="shared" si="8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  <c r="U942" s="7">
        <f t="shared" si="88"/>
        <v>41244.25</v>
      </c>
      <c r="V942" s="7">
        <f t="shared" si="89"/>
        <v>41266.25</v>
      </c>
    </row>
    <row r="943" spans="1:22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86"/>
        <v>40552.25</v>
      </c>
      <c r="O943" s="7">
        <f t="shared" si="8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  <c r="U943" s="7">
        <f t="shared" si="88"/>
        <v>40552.25</v>
      </c>
      <c r="V943" s="7">
        <f t="shared" si="89"/>
        <v>40587.25</v>
      </c>
    </row>
    <row r="944" spans="1:22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86"/>
        <v>40568.25</v>
      </c>
      <c r="O944" s="7">
        <f t="shared" si="8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  <c r="U944" s="7">
        <f t="shared" si="88"/>
        <v>40568.25</v>
      </c>
      <c r="V944" s="7">
        <f t="shared" si="89"/>
        <v>40571.25</v>
      </c>
    </row>
    <row r="945" spans="1:22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86"/>
        <v>41906.208333333336</v>
      </c>
      <c r="O945" s="7">
        <f t="shared" si="8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  <c r="U945" s="7">
        <f t="shared" si="88"/>
        <v>41906.208333333336</v>
      </c>
      <c r="V945" s="7">
        <f t="shared" si="89"/>
        <v>41941.208333333336</v>
      </c>
    </row>
    <row r="946" spans="1:22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86"/>
        <v>42776.25</v>
      </c>
      <c r="O946" s="7">
        <f t="shared" si="8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  <c r="U946" s="7">
        <f t="shared" si="88"/>
        <v>42776.25</v>
      </c>
      <c r="V946" s="7">
        <f t="shared" si="89"/>
        <v>42795.25</v>
      </c>
    </row>
    <row r="947" spans="1:22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86"/>
        <v>41004.208333333336</v>
      </c>
      <c r="O947" s="7">
        <f t="shared" si="8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  <c r="U947" s="7">
        <f t="shared" si="88"/>
        <v>41004.208333333336</v>
      </c>
      <c r="V947" s="7">
        <f t="shared" si="89"/>
        <v>41019.208333333336</v>
      </c>
    </row>
    <row r="948" spans="1:22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86"/>
        <v>40710.208333333336</v>
      </c>
      <c r="O948" s="7">
        <f t="shared" si="8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  <c r="U948" s="7">
        <f t="shared" si="88"/>
        <v>40710.208333333336</v>
      </c>
      <c r="V948" s="7">
        <f t="shared" si="89"/>
        <v>40712.208333333336</v>
      </c>
    </row>
    <row r="949" spans="1:22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86"/>
        <v>41908.208333333336</v>
      </c>
      <c r="O949" s="7">
        <f t="shared" si="8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  <c r="U949" s="7">
        <f t="shared" si="88"/>
        <v>41908.208333333336</v>
      </c>
      <c r="V949" s="7">
        <f t="shared" si="89"/>
        <v>41915.208333333336</v>
      </c>
    </row>
    <row r="950" spans="1:22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86"/>
        <v>41985.25</v>
      </c>
      <c r="O950" s="7">
        <f t="shared" si="8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  <c r="U950" s="7">
        <f t="shared" si="88"/>
        <v>41985.25</v>
      </c>
      <c r="V950" s="7">
        <f t="shared" si="89"/>
        <v>41995.25</v>
      </c>
    </row>
    <row r="951" spans="1:22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86"/>
        <v>42112.208333333328</v>
      </c>
      <c r="O951" s="7">
        <f t="shared" si="8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  <c r="U951" s="7">
        <f t="shared" si="88"/>
        <v>42112.208333333328</v>
      </c>
      <c r="V951" s="7">
        <f t="shared" si="89"/>
        <v>42131.208333333328</v>
      </c>
    </row>
    <row r="952" spans="1:22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86"/>
        <v>43571.208333333328</v>
      </c>
      <c r="O952" s="7">
        <f t="shared" si="8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  <c r="U952" s="7">
        <f t="shared" si="88"/>
        <v>43571.208333333328</v>
      </c>
      <c r="V952" s="7">
        <f t="shared" si="89"/>
        <v>43576.208333333328</v>
      </c>
    </row>
    <row r="953" spans="1:22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86"/>
        <v>42730.25</v>
      </c>
      <c r="O953" s="7">
        <f t="shared" si="8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  <c r="U953" s="7">
        <f t="shared" si="88"/>
        <v>42730.25</v>
      </c>
      <c r="V953" s="7">
        <f t="shared" si="89"/>
        <v>42731.25</v>
      </c>
    </row>
    <row r="954" spans="1:22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86"/>
        <v>42591.208333333328</v>
      </c>
      <c r="O954" s="7">
        <f t="shared" si="8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  <c r="U954" s="7">
        <f t="shared" si="88"/>
        <v>42591.208333333328</v>
      </c>
      <c r="V954" s="7">
        <f t="shared" si="89"/>
        <v>42605.208333333328</v>
      </c>
    </row>
    <row r="955" spans="1:22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86"/>
        <v>42358.25</v>
      </c>
      <c r="O955" s="7">
        <f t="shared" si="8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  <c r="U955" s="7">
        <f t="shared" si="88"/>
        <v>42358.25</v>
      </c>
      <c r="V955" s="7">
        <f t="shared" si="89"/>
        <v>42394.25</v>
      </c>
    </row>
    <row r="956" spans="1:22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86"/>
        <v>41174.208333333336</v>
      </c>
      <c r="O956" s="7">
        <f t="shared" si="8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  <c r="U956" s="7">
        <f t="shared" si="88"/>
        <v>41174.208333333336</v>
      </c>
      <c r="V956" s="7">
        <f t="shared" si="89"/>
        <v>41198.208333333336</v>
      </c>
    </row>
    <row r="957" spans="1:22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86"/>
        <v>41238.25</v>
      </c>
      <c r="O957" s="7">
        <f t="shared" si="8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  <c r="U957" s="7">
        <f t="shared" si="88"/>
        <v>41238.25</v>
      </c>
      <c r="V957" s="7">
        <f t="shared" si="89"/>
        <v>41240.25</v>
      </c>
    </row>
    <row r="958" spans="1:22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86"/>
        <v>42360.25</v>
      </c>
      <c r="O958" s="7">
        <f t="shared" si="8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  <c r="U958" s="7">
        <f t="shared" si="88"/>
        <v>42360.25</v>
      </c>
      <c r="V958" s="7">
        <f t="shared" si="89"/>
        <v>42364.25</v>
      </c>
    </row>
    <row r="959" spans="1:22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86"/>
        <v>40955.25</v>
      </c>
      <c r="O959" s="7">
        <f t="shared" si="8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  <c r="U959" s="7">
        <f t="shared" si="88"/>
        <v>40955.25</v>
      </c>
      <c r="V959" s="7">
        <f t="shared" si="89"/>
        <v>40958.25</v>
      </c>
    </row>
    <row r="960" spans="1:22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86"/>
        <v>40350.208333333336</v>
      </c>
      <c r="O960" s="7">
        <f t="shared" si="8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  <c r="U960" s="7">
        <f t="shared" si="88"/>
        <v>40350.208333333336</v>
      </c>
      <c r="V960" s="7">
        <f t="shared" si="89"/>
        <v>40372.208333333336</v>
      </c>
    </row>
    <row r="961" spans="1:22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86"/>
        <v>40357.208333333336</v>
      </c>
      <c r="O961" s="7">
        <f t="shared" si="8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  <c r="U961" s="7">
        <f t="shared" si="88"/>
        <v>40357.208333333336</v>
      </c>
      <c r="V961" s="7">
        <f t="shared" si="89"/>
        <v>40385.208333333336</v>
      </c>
    </row>
    <row r="962" spans="1:22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E962/D962 *100</f>
        <v>85.054545454545448</v>
      </c>
      <c r="G962" t="s">
        <v>14</v>
      </c>
      <c r="H962">
        <v>55</v>
      </c>
      <c r="I962" s="4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86"/>
        <v>42408.25</v>
      </c>
      <c r="O962" s="7">
        <f t="shared" si="8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  <c r="U962" s="7">
        <f t="shared" si="88"/>
        <v>42408.25</v>
      </c>
      <c r="V962" s="7">
        <f t="shared" si="89"/>
        <v>42445.208333333328</v>
      </c>
    </row>
    <row r="963" spans="1:22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119.29824561403508</v>
      </c>
      <c r="G963" t="s">
        <v>20</v>
      </c>
      <c r="H963">
        <v>155</v>
      </c>
      <c r="I963" s="4">
        <f t="shared" ref="I963:I1001" si="91">IF(H963 = 0, 0, 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92">(((L963/60)/60)/24) + DATE(1970,1,1)</f>
        <v>40591.25</v>
      </c>
      <c r="O963" s="7">
        <f t="shared" ref="O963:O1001" si="93">(((M963/60)/60)/24) + 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  <c r="U963" s="7">
        <f t="shared" ref="U963:U1001" si="94">N963</f>
        <v>40591.25</v>
      </c>
      <c r="V963" s="7">
        <f t="shared" ref="V963:V1001" si="95">O963</f>
        <v>40595.25</v>
      </c>
    </row>
    <row r="964" spans="1:22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92"/>
        <v>41592.25</v>
      </c>
      <c r="O964" s="7">
        <f t="shared" si="9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  <c r="U964" s="7">
        <f t="shared" si="94"/>
        <v>41592.25</v>
      </c>
      <c r="V964" s="7">
        <f t="shared" si="95"/>
        <v>41613.25</v>
      </c>
    </row>
    <row r="965" spans="1:22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92"/>
        <v>40607.25</v>
      </c>
      <c r="O965" s="7">
        <f t="shared" si="9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  <c r="U965" s="7">
        <f t="shared" si="94"/>
        <v>40607.25</v>
      </c>
      <c r="V965" s="7">
        <f t="shared" si="95"/>
        <v>40613.25</v>
      </c>
    </row>
    <row r="966" spans="1:22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92"/>
        <v>42135.208333333328</v>
      </c>
      <c r="O966" s="7">
        <f t="shared" si="9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  <c r="U966" s="7">
        <f t="shared" si="94"/>
        <v>42135.208333333328</v>
      </c>
      <c r="V966" s="7">
        <f t="shared" si="95"/>
        <v>42140.208333333328</v>
      </c>
    </row>
    <row r="967" spans="1:22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92"/>
        <v>40203.25</v>
      </c>
      <c r="O967" s="7">
        <f t="shared" si="9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  <c r="U967" s="7">
        <f t="shared" si="94"/>
        <v>40203.25</v>
      </c>
      <c r="V967" s="7">
        <f t="shared" si="95"/>
        <v>40243.25</v>
      </c>
    </row>
    <row r="968" spans="1:22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92"/>
        <v>42901.208333333328</v>
      </c>
      <c r="O968" s="7">
        <f t="shared" si="9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  <c r="U968" s="7">
        <f t="shared" si="94"/>
        <v>42901.208333333328</v>
      </c>
      <c r="V968" s="7">
        <f t="shared" si="95"/>
        <v>42903.208333333328</v>
      </c>
    </row>
    <row r="969" spans="1:22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92"/>
        <v>41005.208333333336</v>
      </c>
      <c r="O969" s="7">
        <f t="shared" si="9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  <c r="U969" s="7">
        <f t="shared" si="94"/>
        <v>41005.208333333336</v>
      </c>
      <c r="V969" s="7">
        <f t="shared" si="95"/>
        <v>41042.208333333336</v>
      </c>
    </row>
    <row r="970" spans="1:22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92"/>
        <v>40544.25</v>
      </c>
      <c r="O970" s="7">
        <f t="shared" si="9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  <c r="U970" s="7">
        <f t="shared" si="94"/>
        <v>40544.25</v>
      </c>
      <c r="V970" s="7">
        <f t="shared" si="95"/>
        <v>40559.25</v>
      </c>
    </row>
    <row r="971" spans="1:22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92"/>
        <v>43821.25</v>
      </c>
      <c r="O971" s="7">
        <f t="shared" si="9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  <c r="U971" s="7">
        <f t="shared" si="94"/>
        <v>43821.25</v>
      </c>
      <c r="V971" s="7">
        <f t="shared" si="95"/>
        <v>43828.25</v>
      </c>
    </row>
    <row r="972" spans="1:22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92"/>
        <v>40672.208333333336</v>
      </c>
      <c r="O972" s="7">
        <f t="shared" si="9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  <c r="U972" s="7">
        <f t="shared" si="94"/>
        <v>40672.208333333336</v>
      </c>
      <c r="V972" s="7">
        <f t="shared" si="95"/>
        <v>40673.208333333336</v>
      </c>
    </row>
    <row r="973" spans="1:22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92"/>
        <v>41555.208333333336</v>
      </c>
      <c r="O973" s="7">
        <f t="shared" si="9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  <c r="U973" s="7">
        <f t="shared" si="94"/>
        <v>41555.208333333336</v>
      </c>
      <c r="V973" s="7">
        <f t="shared" si="95"/>
        <v>41561.208333333336</v>
      </c>
    </row>
    <row r="974" spans="1:22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92"/>
        <v>41792.208333333336</v>
      </c>
      <c r="O974" s="7">
        <f t="shared" si="9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  <c r="U974" s="7">
        <f t="shared" si="94"/>
        <v>41792.208333333336</v>
      </c>
      <c r="V974" s="7">
        <f t="shared" si="95"/>
        <v>41801.208333333336</v>
      </c>
    </row>
    <row r="975" spans="1:22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92"/>
        <v>40522.25</v>
      </c>
      <c r="O975" s="7">
        <f t="shared" si="9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  <c r="U975" s="7">
        <f t="shared" si="94"/>
        <v>40522.25</v>
      </c>
      <c r="V975" s="7">
        <f t="shared" si="95"/>
        <v>40524.25</v>
      </c>
    </row>
    <row r="976" spans="1:22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92"/>
        <v>41412.208333333336</v>
      </c>
      <c r="O976" s="7">
        <f t="shared" si="9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  <c r="U976" s="7">
        <f t="shared" si="94"/>
        <v>41412.208333333336</v>
      </c>
      <c r="V976" s="7">
        <f t="shared" si="95"/>
        <v>41413.208333333336</v>
      </c>
    </row>
    <row r="977" spans="1:22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92"/>
        <v>42337.25</v>
      </c>
      <c r="O977" s="7">
        <f t="shared" si="9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  <c r="U977" s="7">
        <f t="shared" si="94"/>
        <v>42337.25</v>
      </c>
      <c r="V977" s="7">
        <f t="shared" si="95"/>
        <v>42376.25</v>
      </c>
    </row>
    <row r="978" spans="1:22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92"/>
        <v>40571.25</v>
      </c>
      <c r="O978" s="7">
        <f t="shared" si="9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  <c r="U978" s="7">
        <f t="shared" si="94"/>
        <v>40571.25</v>
      </c>
      <c r="V978" s="7">
        <f t="shared" si="95"/>
        <v>40577.25</v>
      </c>
    </row>
    <row r="979" spans="1:22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92"/>
        <v>43138.25</v>
      </c>
      <c r="O979" s="7">
        <f t="shared" si="9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  <c r="U979" s="7">
        <f t="shared" si="94"/>
        <v>43138.25</v>
      </c>
      <c r="V979" s="7">
        <f t="shared" si="95"/>
        <v>43170.25</v>
      </c>
    </row>
    <row r="980" spans="1:22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92"/>
        <v>42686.25</v>
      </c>
      <c r="O980" s="7">
        <f t="shared" si="9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  <c r="U980" s="7">
        <f t="shared" si="94"/>
        <v>42686.25</v>
      </c>
      <c r="V980" s="7">
        <f t="shared" si="95"/>
        <v>42708.25</v>
      </c>
    </row>
    <row r="981" spans="1:22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92"/>
        <v>42078.208333333328</v>
      </c>
      <c r="O981" s="7">
        <f t="shared" si="9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  <c r="U981" s="7">
        <f t="shared" si="94"/>
        <v>42078.208333333328</v>
      </c>
      <c r="V981" s="7">
        <f t="shared" si="95"/>
        <v>42084.208333333328</v>
      </c>
    </row>
    <row r="982" spans="1:22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92"/>
        <v>42307.208333333328</v>
      </c>
      <c r="O982" s="7">
        <f t="shared" si="9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  <c r="U982" s="7">
        <f t="shared" si="94"/>
        <v>42307.208333333328</v>
      </c>
      <c r="V982" s="7">
        <f t="shared" si="95"/>
        <v>42312.25</v>
      </c>
    </row>
    <row r="983" spans="1:22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92"/>
        <v>43094.25</v>
      </c>
      <c r="O983" s="7">
        <f t="shared" si="9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  <c r="U983" s="7">
        <f t="shared" si="94"/>
        <v>43094.25</v>
      </c>
      <c r="V983" s="7">
        <f t="shared" si="95"/>
        <v>43127.25</v>
      </c>
    </row>
    <row r="984" spans="1:22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92"/>
        <v>40743.208333333336</v>
      </c>
      <c r="O984" s="7">
        <f t="shared" si="9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  <c r="U984" s="7">
        <f t="shared" si="94"/>
        <v>40743.208333333336</v>
      </c>
      <c r="V984" s="7">
        <f t="shared" si="95"/>
        <v>40745.208333333336</v>
      </c>
    </row>
    <row r="985" spans="1:22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92"/>
        <v>43681.208333333328</v>
      </c>
      <c r="O985" s="7">
        <f t="shared" si="9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  <c r="U985" s="7">
        <f t="shared" si="94"/>
        <v>43681.208333333328</v>
      </c>
      <c r="V985" s="7">
        <f t="shared" si="95"/>
        <v>43696.208333333328</v>
      </c>
    </row>
    <row r="986" spans="1:22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92"/>
        <v>43716.208333333328</v>
      </c>
      <c r="O986" s="7">
        <f t="shared" si="9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  <c r="U986" s="7">
        <f t="shared" si="94"/>
        <v>43716.208333333328</v>
      </c>
      <c r="V986" s="7">
        <f t="shared" si="95"/>
        <v>43742.208333333328</v>
      </c>
    </row>
    <row r="987" spans="1:22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92"/>
        <v>41614.25</v>
      </c>
      <c r="O987" s="7">
        <f t="shared" si="9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  <c r="U987" s="7">
        <f t="shared" si="94"/>
        <v>41614.25</v>
      </c>
      <c r="V987" s="7">
        <f t="shared" si="95"/>
        <v>41640.25</v>
      </c>
    </row>
    <row r="988" spans="1:22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92"/>
        <v>40638.208333333336</v>
      </c>
      <c r="O988" s="7">
        <f t="shared" si="9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  <c r="U988" s="7">
        <f t="shared" si="94"/>
        <v>40638.208333333336</v>
      </c>
      <c r="V988" s="7">
        <f t="shared" si="95"/>
        <v>40652.208333333336</v>
      </c>
    </row>
    <row r="989" spans="1:22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92"/>
        <v>42852.208333333328</v>
      </c>
      <c r="O989" s="7">
        <f t="shared" si="9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  <c r="U989" s="7">
        <f t="shared" si="94"/>
        <v>42852.208333333328</v>
      </c>
      <c r="V989" s="7">
        <f t="shared" si="95"/>
        <v>42866.208333333328</v>
      </c>
    </row>
    <row r="990" spans="1:22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92"/>
        <v>42686.25</v>
      </c>
      <c r="O990" s="7">
        <f t="shared" si="9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  <c r="U990" s="7">
        <f t="shared" si="94"/>
        <v>42686.25</v>
      </c>
      <c r="V990" s="7">
        <f t="shared" si="95"/>
        <v>42707.25</v>
      </c>
    </row>
    <row r="991" spans="1:22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92"/>
        <v>43571.208333333328</v>
      </c>
      <c r="O991" s="7">
        <f t="shared" si="9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  <c r="U991" s="7">
        <f t="shared" si="94"/>
        <v>43571.208333333328</v>
      </c>
      <c r="V991" s="7">
        <f t="shared" si="95"/>
        <v>43576.208333333328</v>
      </c>
    </row>
    <row r="992" spans="1:22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92"/>
        <v>42432.25</v>
      </c>
      <c r="O992" s="7">
        <f t="shared" si="9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  <c r="U992" s="7">
        <f t="shared" si="94"/>
        <v>42432.25</v>
      </c>
      <c r="V992" s="7">
        <f t="shared" si="95"/>
        <v>42454.208333333328</v>
      </c>
    </row>
    <row r="993" spans="1:22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92"/>
        <v>41907.208333333336</v>
      </c>
      <c r="O993" s="7">
        <f t="shared" si="9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  <c r="U993" s="7">
        <f t="shared" si="94"/>
        <v>41907.208333333336</v>
      </c>
      <c r="V993" s="7">
        <f t="shared" si="95"/>
        <v>41911.208333333336</v>
      </c>
    </row>
    <row r="994" spans="1:22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92"/>
        <v>43227.208333333328</v>
      </c>
      <c r="O994" s="7">
        <f t="shared" si="9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  <c r="U994" s="7">
        <f t="shared" si="94"/>
        <v>43227.208333333328</v>
      </c>
      <c r="V994" s="7">
        <f t="shared" si="95"/>
        <v>43241.208333333328</v>
      </c>
    </row>
    <row r="995" spans="1:22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92"/>
        <v>42362.25</v>
      </c>
      <c r="O995" s="7">
        <f t="shared" si="9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  <c r="U995" s="7">
        <f t="shared" si="94"/>
        <v>42362.25</v>
      </c>
      <c r="V995" s="7">
        <f t="shared" si="95"/>
        <v>42379.25</v>
      </c>
    </row>
    <row r="996" spans="1:22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92"/>
        <v>41929.208333333336</v>
      </c>
      <c r="O996" s="7">
        <f t="shared" si="9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  <c r="U996" s="7">
        <f t="shared" si="94"/>
        <v>41929.208333333336</v>
      </c>
      <c r="V996" s="7">
        <f t="shared" si="95"/>
        <v>41935.208333333336</v>
      </c>
    </row>
    <row r="997" spans="1:22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92"/>
        <v>43408.208333333328</v>
      </c>
      <c r="O997" s="7">
        <f t="shared" si="9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  <c r="U997" s="7">
        <f t="shared" si="94"/>
        <v>43408.208333333328</v>
      </c>
      <c r="V997" s="7">
        <f t="shared" si="95"/>
        <v>43437.25</v>
      </c>
    </row>
    <row r="998" spans="1:22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92"/>
        <v>41276.25</v>
      </c>
      <c r="O998" s="7">
        <f t="shared" si="9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  <c r="U998" s="7">
        <f t="shared" si="94"/>
        <v>41276.25</v>
      </c>
      <c r="V998" s="7">
        <f t="shared" si="95"/>
        <v>41306.25</v>
      </c>
    </row>
    <row r="999" spans="1:22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92"/>
        <v>41659.25</v>
      </c>
      <c r="O999" s="7">
        <f t="shared" si="9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  <c r="U999" s="7">
        <f t="shared" si="94"/>
        <v>41659.25</v>
      </c>
      <c r="V999" s="7">
        <f t="shared" si="95"/>
        <v>41664.25</v>
      </c>
    </row>
    <row r="1000" spans="1:22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92"/>
        <v>40220.25</v>
      </c>
      <c r="O1000" s="7">
        <f t="shared" si="9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  <c r="U1000" s="7">
        <f t="shared" si="94"/>
        <v>40220.25</v>
      </c>
      <c r="V1000" s="7">
        <f t="shared" si="95"/>
        <v>40234.25</v>
      </c>
    </row>
    <row r="1001" spans="1:22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92"/>
        <v>42550.208333333328</v>
      </c>
      <c r="O1001" s="7">
        <f t="shared" si="9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  <c r="U1001" s="7">
        <f t="shared" si="94"/>
        <v>42550.208333333328</v>
      </c>
      <c r="V1001" s="7">
        <f t="shared" si="95"/>
        <v>42557.208333333328</v>
      </c>
    </row>
  </sheetData>
  <conditionalFormatting sqref="F1:F1048576">
    <cfRule type="aboveAverage" dxfId="15" priority="1"/>
    <cfRule type="cellIs" dxfId="14" priority="3" operator="equal">
      <formula>200</formula>
    </cfRule>
    <cfRule type="cellIs" dxfId="13" priority="4" operator="between">
      <formula>100</formula>
      <formula>200</formula>
    </cfRule>
    <cfRule type="cellIs" dxfId="12" priority="5" operator="between">
      <formula>0</formula>
      <formula>100</formula>
    </cfRule>
  </conditionalFormatting>
  <conditionalFormatting sqref="G1:G1048576">
    <cfRule type="cellIs" dxfId="11" priority="12" operator="equal">
      <formula>"canceled"</formula>
    </cfRule>
    <cfRule type="cellIs" dxfId="10" priority="13" operator="equal">
      <formula>"live"</formula>
    </cfRule>
    <cfRule type="cellIs" dxfId="9" priority="14" operator="equal">
      <formula>"successful"</formula>
    </cfRule>
    <cfRule type="cellIs" dxfId="8" priority="15" operator="equal">
      <formula>"failed"</formula>
    </cfRule>
    <cfRule type="duplicateValues" priority="16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8392-0B97-4E21-ABA6-87098BF586B2}">
  <dimension ref="A2:F15"/>
  <sheetViews>
    <sheetView workbookViewId="0">
      <selection activeCell="K31" sqref="K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2070</v>
      </c>
    </row>
    <row r="4" spans="1:6" x14ac:dyDescent="0.25">
      <c r="A4" s="5" t="s">
        <v>2069</v>
      </c>
      <c r="B4" s="5" t="s">
        <v>2068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2064</v>
      </c>
      <c r="E9">
        <v>4</v>
      </c>
      <c r="F9">
        <v>4</v>
      </c>
    </row>
    <row r="10" spans="1:6" x14ac:dyDescent="0.25">
      <c r="A10" s="6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EEBE-E58F-49E4-A5B5-9A30EBE69BFE}">
  <dimension ref="A1:F30"/>
  <sheetViews>
    <sheetView topLeftCell="A4" workbookViewId="0">
      <selection activeCell="J34" sqref="J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2070</v>
      </c>
    </row>
    <row r="2" spans="1:6" x14ac:dyDescent="0.25">
      <c r="A2" s="5" t="s">
        <v>2031</v>
      </c>
      <c r="B2" t="s">
        <v>2070</v>
      </c>
    </row>
    <row r="4" spans="1:6" x14ac:dyDescent="0.25">
      <c r="A4" s="5" t="s">
        <v>2069</v>
      </c>
      <c r="B4" s="5" t="s">
        <v>2068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2065</v>
      </c>
      <c r="E7">
        <v>4</v>
      </c>
      <c r="F7">
        <v>4</v>
      </c>
    </row>
    <row r="8" spans="1:6" x14ac:dyDescent="0.25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2043</v>
      </c>
      <c r="C10">
        <v>8</v>
      </c>
      <c r="E10">
        <v>10</v>
      </c>
      <c r="F10">
        <v>18</v>
      </c>
    </row>
    <row r="11" spans="1:6" x14ac:dyDescent="0.2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2057</v>
      </c>
      <c r="C15">
        <v>3</v>
      </c>
      <c r="E15">
        <v>4</v>
      </c>
      <c r="F15">
        <v>7</v>
      </c>
    </row>
    <row r="16" spans="1:6" x14ac:dyDescent="0.25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2056</v>
      </c>
      <c r="C20">
        <v>4</v>
      </c>
      <c r="E20">
        <v>4</v>
      </c>
      <c r="F20">
        <v>8</v>
      </c>
    </row>
    <row r="21" spans="1:6" x14ac:dyDescent="0.25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2059</v>
      </c>
      <c r="C25">
        <v>7</v>
      </c>
      <c r="E25">
        <v>14</v>
      </c>
      <c r="F25">
        <v>21</v>
      </c>
    </row>
    <row r="26" spans="1:6" x14ac:dyDescent="0.25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2062</v>
      </c>
      <c r="E29">
        <v>3</v>
      </c>
      <c r="F29">
        <v>3</v>
      </c>
    </row>
    <row r="30" spans="1:6" x14ac:dyDescent="0.25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FBDC-83C4-4841-A8A2-74F168B39087}">
  <dimension ref="A1:G19"/>
  <sheetViews>
    <sheetView workbookViewId="0">
      <selection activeCell="F33" sqref="F33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5" t="s">
        <v>2031</v>
      </c>
      <c r="B1" t="s">
        <v>2070</v>
      </c>
    </row>
    <row r="2" spans="1:7" x14ac:dyDescent="0.25">
      <c r="A2" s="5" t="s">
        <v>2089</v>
      </c>
      <c r="B2" t="s">
        <v>2070</v>
      </c>
    </row>
    <row r="4" spans="1:7" x14ac:dyDescent="0.25">
      <c r="A4" s="5" t="s">
        <v>2069</v>
      </c>
      <c r="B4" s="5" t="s">
        <v>2068</v>
      </c>
    </row>
    <row r="5" spans="1:7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2073</v>
      </c>
      <c r="G5" t="s">
        <v>2067</v>
      </c>
    </row>
    <row r="6" spans="1:7" x14ac:dyDescent="0.25">
      <c r="A6" s="6" t="s">
        <v>2074</v>
      </c>
    </row>
    <row r="7" spans="1:7" x14ac:dyDescent="0.25">
      <c r="A7" s="6" t="s">
        <v>2075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25">
      <c r="A8" s="6" t="s">
        <v>2076</v>
      </c>
      <c r="B8">
        <v>7</v>
      </c>
      <c r="C8">
        <v>28</v>
      </c>
      <c r="E8">
        <v>44</v>
      </c>
      <c r="G8">
        <v>79</v>
      </c>
    </row>
    <row r="9" spans="1:7" x14ac:dyDescent="0.25">
      <c r="A9" s="6" t="s">
        <v>2077</v>
      </c>
      <c r="B9">
        <v>4</v>
      </c>
      <c r="C9">
        <v>33</v>
      </c>
      <c r="E9">
        <v>49</v>
      </c>
      <c r="G9">
        <v>86</v>
      </c>
    </row>
    <row r="10" spans="1:7" x14ac:dyDescent="0.25">
      <c r="A10" s="6" t="s">
        <v>2078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25">
      <c r="A11" s="6" t="s">
        <v>2079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25">
      <c r="A12" s="6" t="s">
        <v>2080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25">
      <c r="A13" s="6" t="s">
        <v>2081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25">
      <c r="A14" s="6" t="s">
        <v>2082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25">
      <c r="A15" s="6" t="s">
        <v>2083</v>
      </c>
      <c r="B15">
        <v>5</v>
      </c>
      <c r="C15">
        <v>23</v>
      </c>
      <c r="E15">
        <v>45</v>
      </c>
      <c r="G15">
        <v>73</v>
      </c>
    </row>
    <row r="16" spans="1:7" x14ac:dyDescent="0.25">
      <c r="A16" s="6" t="s">
        <v>2084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25">
      <c r="A17" s="6" t="s">
        <v>2085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25">
      <c r="A18" s="6" t="s">
        <v>2086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25">
      <c r="A19" s="6" t="s">
        <v>2067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1472-9B8F-4EC2-B9A1-C3DD09EBDBB6}">
  <dimension ref="B1:I13"/>
  <sheetViews>
    <sheetView tabSelected="1" topLeftCell="B1" workbookViewId="0">
      <selection activeCell="M8" sqref="M8"/>
    </sheetView>
  </sheetViews>
  <sheetFormatPr defaultRowHeight="15.75" x14ac:dyDescent="0.25"/>
  <cols>
    <col min="2" max="2" width="26.375" bestFit="1" customWidth="1"/>
    <col min="3" max="3" width="16.375" bestFit="1" customWidth="1"/>
    <col min="4" max="4" width="12.625" bestFit="1" customWidth="1"/>
    <col min="5" max="5" width="15.875" bestFit="1" customWidth="1"/>
    <col min="6" max="6" width="12" bestFit="1" customWidth="1"/>
    <col min="7" max="7" width="19.25" style="11" bestFit="1" customWidth="1"/>
    <col min="8" max="8" width="15.25" bestFit="1" customWidth="1"/>
    <col min="9" max="9" width="18.75" bestFit="1" customWidth="1"/>
  </cols>
  <sheetData>
    <row r="1" spans="2:9" x14ac:dyDescent="0.25">
      <c r="B1" s="13" t="s">
        <v>2090</v>
      </c>
      <c r="C1" s="13" t="s">
        <v>2091</v>
      </c>
      <c r="D1" s="13" t="s">
        <v>2092</v>
      </c>
      <c r="E1" s="13" t="s">
        <v>2093</v>
      </c>
      <c r="F1" s="13" t="s">
        <v>2094</v>
      </c>
      <c r="G1" s="17" t="s">
        <v>2095</v>
      </c>
      <c r="H1" s="13" t="s">
        <v>2096</v>
      </c>
      <c r="I1" s="13" t="s">
        <v>2097</v>
      </c>
    </row>
    <row r="2" spans="2:9" x14ac:dyDescent="0.25">
      <c r="B2" s="13" t="s">
        <v>2098</v>
      </c>
      <c r="C2" s="12">
        <f>COUNTIFS(Crowdfunding!$G:$G, "Successful", Crowdfunding!$D:$D, "&lt;1000")</f>
        <v>30</v>
      </c>
      <c r="D2" s="12">
        <f>COUNTIFS(Crowdfunding!G:G, "Failed", Crowdfunding!D:D, "&lt;1000")</f>
        <v>20</v>
      </c>
      <c r="E2" s="12">
        <f>COUNTIFS(Crowdfunding!$G:$G, "canceled", Crowdfunding!$D:$D, "&lt;1000")</f>
        <v>1</v>
      </c>
      <c r="F2" s="12">
        <f>SUM(C2:E2)</f>
        <v>51</v>
      </c>
      <c r="G2" s="18">
        <f>(C2/$F2)</f>
        <v>0.58823529411764708</v>
      </c>
      <c r="H2" s="18">
        <f>(D2/$F2)</f>
        <v>0.39215686274509803</v>
      </c>
      <c r="I2" s="18">
        <f>(E2/$F2)</f>
        <v>1.9607843137254902E-2</v>
      </c>
    </row>
    <row r="3" spans="2:9" x14ac:dyDescent="0.25">
      <c r="B3" s="13" t="s">
        <v>2099</v>
      </c>
      <c r="C3" s="12">
        <f>COUNTIFS(Crowdfunding!$G:$G, "Successful", Crowdfunding!$D:$D, "&gt;=1000", Crowdfunding!$D:$D, "&lt;=4999")</f>
        <v>191</v>
      </c>
      <c r="D3" s="12">
        <f>COUNTIFS(Crowdfunding!$G:$G, "Failed", Crowdfunding!$D:$D, "&gt;=1000", Crowdfunding!$D:$D, "&lt;=4999")</f>
        <v>38</v>
      </c>
      <c r="E3" s="12">
        <f>COUNTIFS(Crowdfunding!$G:$G, "canceled", Crowdfunding!$D:$D, "&gt;=1000", Crowdfunding!$D:$D, "&lt;=4999")</f>
        <v>2</v>
      </c>
      <c r="F3" s="12">
        <f t="shared" ref="F3:F13" si="0">SUM(C3:E3)</f>
        <v>231</v>
      </c>
      <c r="G3" s="18">
        <f t="shared" ref="G3:I13" si="1">(C3/$F3)</f>
        <v>0.82683982683982682</v>
      </c>
      <c r="H3" s="18">
        <f t="shared" si="1"/>
        <v>0.16450216450216451</v>
      </c>
      <c r="I3" s="18">
        <f t="shared" si="1"/>
        <v>8.658008658008658E-3</v>
      </c>
    </row>
    <row r="4" spans="2:9" x14ac:dyDescent="0.25">
      <c r="B4" s="13" t="s">
        <v>2100</v>
      </c>
      <c r="C4" s="12">
        <f>COUNTIFS(Crowdfunding!$G:$G, "Successful", Crowdfunding!$D:$D, "&gt;=5000", Crowdfunding!$D:$D, "&lt;=9999")</f>
        <v>164</v>
      </c>
      <c r="D4" s="12">
        <f>COUNTIFS(Crowdfunding!$G:$G, "Failed", Crowdfunding!$D:$D, "&gt;=5000", Crowdfunding!$D:$D, "&lt;=9999")</f>
        <v>126</v>
      </c>
      <c r="E4" s="12">
        <f>COUNTIFS(Crowdfunding!$G:$G, "canceled", Crowdfunding!$D:$D, "&gt;=5000", Crowdfunding!$D:$D, "&lt;=9999")</f>
        <v>25</v>
      </c>
      <c r="F4" s="12">
        <f t="shared" si="0"/>
        <v>315</v>
      </c>
      <c r="G4" s="18">
        <f t="shared" si="1"/>
        <v>0.52063492063492067</v>
      </c>
      <c r="H4" s="18">
        <f t="shared" si="1"/>
        <v>0.4</v>
      </c>
      <c r="I4" s="18">
        <f t="shared" si="1"/>
        <v>7.9365079365079361E-2</v>
      </c>
    </row>
    <row r="5" spans="2:9" x14ac:dyDescent="0.25">
      <c r="B5" s="13" t="s">
        <v>2101</v>
      </c>
      <c r="C5" s="12">
        <f>COUNTIFS(Crowdfunding!$G:$G, "Successful", Crowdfunding!$D:$D, "&gt;=10000", Crowdfunding!$D:$D, "&lt;=14999")</f>
        <v>4</v>
      </c>
      <c r="D5" s="12">
        <f>COUNTIFS(Crowdfunding!$G:$G, "Failed", Crowdfunding!$D:$D, "&gt;=10000", Crowdfunding!$D:$D, "&lt;=14999")</f>
        <v>5</v>
      </c>
      <c r="E5" s="12">
        <f>COUNTIFS(Crowdfunding!$G:$G, "canceled", Crowdfunding!$D:$D, "&gt;=10000", Crowdfunding!$D:$D, "&lt;=14999")</f>
        <v>0</v>
      </c>
      <c r="F5" s="12">
        <f t="shared" si="0"/>
        <v>9</v>
      </c>
      <c r="G5" s="18">
        <f t="shared" si="1"/>
        <v>0.44444444444444442</v>
      </c>
      <c r="H5" s="18">
        <f t="shared" si="1"/>
        <v>0.55555555555555558</v>
      </c>
      <c r="I5" s="18">
        <f t="shared" si="1"/>
        <v>0</v>
      </c>
    </row>
    <row r="6" spans="2:9" x14ac:dyDescent="0.25">
      <c r="B6" s="13" t="s">
        <v>2102</v>
      </c>
      <c r="C6" s="12">
        <f>COUNTIFS(Crowdfunding!$G:$G, "Successful", Crowdfunding!$D:$D, "&gt;=15000", Crowdfunding!$D:$D, "&lt;=19999")</f>
        <v>10</v>
      </c>
      <c r="D6" s="12">
        <f>COUNTIFS(Crowdfunding!$G:$G, "Failed", Crowdfunding!$D:$D, "&gt;=15000", Crowdfunding!$D:$D, "&lt;=19999")</f>
        <v>0</v>
      </c>
      <c r="E6" s="12">
        <f>COUNTIFS(Crowdfunding!$G:$G, "canceled", Crowdfunding!$D:$D, "&gt;=15000", Crowdfunding!$D:$D, "&lt;=19999")</f>
        <v>0</v>
      </c>
      <c r="F6" s="12">
        <f t="shared" si="0"/>
        <v>10</v>
      </c>
      <c r="G6" s="18">
        <f t="shared" si="1"/>
        <v>1</v>
      </c>
      <c r="H6" s="18">
        <f t="shared" si="1"/>
        <v>0</v>
      </c>
      <c r="I6" s="18">
        <f t="shared" si="1"/>
        <v>0</v>
      </c>
    </row>
    <row r="7" spans="2:9" x14ac:dyDescent="0.25">
      <c r="B7" s="13" t="s">
        <v>2103</v>
      </c>
      <c r="C7" s="12">
        <f>COUNTIFS(Crowdfunding!$G:$G, "Successful", Crowdfunding!$D:$D, "&gt;=20000", Crowdfunding!$D:$D, "&lt;=24999")</f>
        <v>7</v>
      </c>
      <c r="D7" s="12">
        <f>COUNTIFS(Crowdfunding!$G:$G, "Failed", Crowdfunding!$D:$D, "&gt;=20000", Crowdfunding!$D:$D, "&lt;=24999")</f>
        <v>0</v>
      </c>
      <c r="E7" s="12">
        <f>COUNTIFS(Crowdfunding!$G:$G, "canceled", Crowdfunding!$D:$D, "&gt;=20000", Crowdfunding!$D:$D, "&lt;=24999")</f>
        <v>0</v>
      </c>
      <c r="F7" s="12">
        <f t="shared" si="0"/>
        <v>7</v>
      </c>
      <c r="G7" s="18">
        <f t="shared" si="1"/>
        <v>1</v>
      </c>
      <c r="H7" s="18">
        <f t="shared" si="1"/>
        <v>0</v>
      </c>
      <c r="I7" s="18">
        <f t="shared" si="1"/>
        <v>0</v>
      </c>
    </row>
    <row r="8" spans="2:9" x14ac:dyDescent="0.25">
      <c r="B8" s="13" t="s">
        <v>2104</v>
      </c>
      <c r="C8" s="12">
        <f>COUNTIFS(Crowdfunding!$G:$G, "Successful", Crowdfunding!$D:$D, "&gt;=25000", Crowdfunding!$D:$D, "&lt;=29999")</f>
        <v>11</v>
      </c>
      <c r="D8" s="12">
        <f>COUNTIFS(Crowdfunding!$G:$G, "Failed", Crowdfunding!$D:$D, "&gt;=25000", Crowdfunding!$D:$D, "&lt;=29999")</f>
        <v>3</v>
      </c>
      <c r="E8" s="12">
        <f>COUNTIFS(Crowdfunding!$G:$G, "canceled", Crowdfunding!$D:$D, "&gt;=25000", Crowdfunding!$D:$D, "&lt;=29999")</f>
        <v>0</v>
      </c>
      <c r="F8" s="12">
        <f t="shared" si="0"/>
        <v>14</v>
      </c>
      <c r="G8" s="18">
        <f t="shared" si="1"/>
        <v>0.7857142857142857</v>
      </c>
      <c r="H8" s="18">
        <f t="shared" si="1"/>
        <v>0.21428571428571427</v>
      </c>
      <c r="I8" s="18">
        <f t="shared" si="1"/>
        <v>0</v>
      </c>
    </row>
    <row r="9" spans="2:9" x14ac:dyDescent="0.25">
      <c r="B9" s="13" t="s">
        <v>2105</v>
      </c>
      <c r="C9" s="12">
        <f>COUNTIFS(Crowdfunding!$G:$G, "Successful", Crowdfunding!$D:$D, "&gt;=30000", Crowdfunding!$D:$D, "&lt;=34999")</f>
        <v>7</v>
      </c>
      <c r="D9" s="12">
        <f>COUNTIFS(Crowdfunding!$G:$G, "Failed", Crowdfunding!$D:$D, "&gt;=30000", Crowdfunding!$D:$D, "&lt;=34999")</f>
        <v>0</v>
      </c>
      <c r="E9" s="12">
        <f>COUNTIFS(Crowdfunding!$G:$G, "canceled", Crowdfunding!$D:$D, "&gt;=30000", Crowdfunding!$D:$D, "&lt;=34999")</f>
        <v>0</v>
      </c>
      <c r="F9" s="12">
        <f t="shared" si="0"/>
        <v>7</v>
      </c>
      <c r="G9" s="18">
        <f t="shared" si="1"/>
        <v>1</v>
      </c>
      <c r="H9" s="18">
        <f t="shared" si="1"/>
        <v>0</v>
      </c>
      <c r="I9" s="18">
        <f t="shared" si="1"/>
        <v>0</v>
      </c>
    </row>
    <row r="10" spans="2:9" x14ac:dyDescent="0.25">
      <c r="B10" s="13" t="s">
        <v>2106</v>
      </c>
      <c r="C10" s="12">
        <f>COUNTIFS(Crowdfunding!$G:$G, "Successful", Crowdfunding!$D:$D, "&gt;=35000", Crowdfunding!$D:$D, "&lt;=39999")</f>
        <v>8</v>
      </c>
      <c r="D10" s="12">
        <f>COUNTIFS(Crowdfunding!$G:$G, "Failed", Crowdfunding!$D:$D, "&gt;=35000", Crowdfunding!$D:$D, "&lt;=39999")</f>
        <v>3</v>
      </c>
      <c r="E10" s="12">
        <f>COUNTIFS(Crowdfunding!$G:$G, "canceled", Crowdfunding!$D:$D, "&gt;=35000", Crowdfunding!$D:$D, "&lt;=39999")</f>
        <v>1</v>
      </c>
      <c r="F10" s="12">
        <f t="shared" si="0"/>
        <v>12</v>
      </c>
      <c r="G10" s="18">
        <f t="shared" si="1"/>
        <v>0.66666666666666663</v>
      </c>
      <c r="H10" s="18">
        <f t="shared" si="1"/>
        <v>0.25</v>
      </c>
      <c r="I10" s="18">
        <f t="shared" si="1"/>
        <v>8.3333333333333329E-2</v>
      </c>
    </row>
    <row r="11" spans="2:9" x14ac:dyDescent="0.25">
      <c r="B11" s="13" t="s">
        <v>2107</v>
      </c>
      <c r="C11" s="12">
        <f>COUNTIFS(Crowdfunding!$G:$G, "Successful", Crowdfunding!$D:$D, "&gt;=40000", Crowdfunding!$D:$D, "&lt;=44999")</f>
        <v>11</v>
      </c>
      <c r="D11" s="12">
        <f>COUNTIFS(Crowdfunding!$G:$G, "Failedl", Crowdfunding!$D:$D, "&gt;=40000", Crowdfunding!$D:$D, "&lt;=44999")</f>
        <v>0</v>
      </c>
      <c r="E11" s="12">
        <f>COUNTIFS(Crowdfunding!$G:$G, "canceled", Crowdfunding!$D:$D, "&gt;=40000", Crowdfunding!$D:$D, "&lt;=44999")</f>
        <v>0</v>
      </c>
      <c r="F11" s="12">
        <f t="shared" si="0"/>
        <v>11</v>
      </c>
      <c r="G11" s="18">
        <f t="shared" si="1"/>
        <v>1</v>
      </c>
      <c r="H11" s="18">
        <f t="shared" si="1"/>
        <v>0</v>
      </c>
      <c r="I11" s="18">
        <f t="shared" si="1"/>
        <v>0</v>
      </c>
    </row>
    <row r="12" spans="2:9" x14ac:dyDescent="0.25">
      <c r="B12" s="13" t="s">
        <v>2108</v>
      </c>
      <c r="C12" s="12">
        <f>COUNTIFS(Crowdfunding!$G:$G, "Successful", Crowdfunding!$D:$D, "&gt;=45000", Crowdfunding!$D:$D, "&lt;=49999")</f>
        <v>8</v>
      </c>
      <c r="D12" s="12">
        <f>COUNTIFS(Crowdfunding!$G:$G, "Failed", Crowdfunding!$D:$D, "&gt;=45000", Crowdfunding!$D:$D, "&lt;=49999")</f>
        <v>3</v>
      </c>
      <c r="E12" s="12">
        <f>COUNTIFS(Crowdfunding!$G:$G, "canceled", Crowdfunding!$D:$D, "&gt;=45000", Crowdfunding!$D:$D, "&lt;=49999")</f>
        <v>0</v>
      </c>
      <c r="F12" s="12">
        <f t="shared" si="0"/>
        <v>11</v>
      </c>
      <c r="G12" s="18">
        <f t="shared" si="1"/>
        <v>0.72727272727272729</v>
      </c>
      <c r="H12" s="18">
        <f t="shared" si="1"/>
        <v>0.27272727272727271</v>
      </c>
      <c r="I12" s="18">
        <f t="shared" si="1"/>
        <v>0</v>
      </c>
    </row>
    <row r="13" spans="2:9" x14ac:dyDescent="0.25">
      <c r="B13" s="13" t="s">
        <v>2109</v>
      </c>
      <c r="C13" s="12">
        <f>COUNTIFS(Crowdfunding!$G:$G, "Successful", Crowdfunding!$D:$D, "&gt;=50000")</f>
        <v>114</v>
      </c>
      <c r="D13" s="12">
        <f>COUNTIFS(Crowdfunding!$G:$G, "Failed", Crowdfunding!$D:$D, "&gt;=50000")</f>
        <v>163</v>
      </c>
      <c r="E13" s="12">
        <f>COUNTIFS(Crowdfunding!$G:$G, "canceled", Crowdfunding!$D:$D, "&gt;=50000")</f>
        <v>28</v>
      </c>
      <c r="F13" s="12">
        <f t="shared" si="0"/>
        <v>305</v>
      </c>
      <c r="G13" s="18">
        <f t="shared" si="1"/>
        <v>0.3737704918032787</v>
      </c>
      <c r="H13" s="18">
        <f t="shared" si="1"/>
        <v>0.53442622950819674</v>
      </c>
      <c r="I13" s="18">
        <f t="shared" si="1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C17A-0B65-4217-B361-E4D5A860F19E}">
  <dimension ref="C1:O566"/>
  <sheetViews>
    <sheetView topLeftCell="D1" workbookViewId="0">
      <selection activeCell="O13" sqref="O13"/>
    </sheetView>
  </sheetViews>
  <sheetFormatPr defaultRowHeight="15.75" x14ac:dyDescent="0.25"/>
  <cols>
    <col min="4" max="4" width="13.5" bestFit="1" customWidth="1"/>
    <col min="12" max="12" width="13.625" bestFit="1" customWidth="1"/>
  </cols>
  <sheetData>
    <row r="1" spans="3:15" x14ac:dyDescent="0.25">
      <c r="C1" s="16" t="s">
        <v>2110</v>
      </c>
      <c r="D1" s="16" t="s">
        <v>2111</v>
      </c>
      <c r="K1" s="15" t="s">
        <v>2110</v>
      </c>
      <c r="L1" s="15" t="s">
        <v>2111</v>
      </c>
    </row>
    <row r="2" spans="3:15" x14ac:dyDescent="0.25">
      <c r="C2" t="s">
        <v>20</v>
      </c>
      <c r="D2">
        <v>158</v>
      </c>
      <c r="K2" t="s">
        <v>14</v>
      </c>
      <c r="L2">
        <v>0</v>
      </c>
    </row>
    <row r="3" spans="3:15" x14ac:dyDescent="0.25">
      <c r="C3" t="s">
        <v>20</v>
      </c>
      <c r="D3">
        <v>1425</v>
      </c>
      <c r="K3" t="s">
        <v>14</v>
      </c>
      <c r="L3">
        <v>24</v>
      </c>
    </row>
    <row r="4" spans="3:15" x14ac:dyDescent="0.25">
      <c r="C4" t="s">
        <v>20</v>
      </c>
      <c r="D4">
        <v>174</v>
      </c>
      <c r="F4" s="13" t="s">
        <v>2112</v>
      </c>
      <c r="G4" s="12">
        <f>AVERAGE(D2:D566)</f>
        <v>851.14690265486729</v>
      </c>
      <c r="K4" t="s">
        <v>14</v>
      </c>
      <c r="L4">
        <v>53</v>
      </c>
      <c r="N4" s="14" t="s">
        <v>2112</v>
      </c>
      <c r="O4" s="12">
        <f>AVERAGE(L2:L365)</f>
        <v>585.61538461538464</v>
      </c>
    </row>
    <row r="5" spans="3:15" x14ac:dyDescent="0.25">
      <c r="C5" t="s">
        <v>20</v>
      </c>
      <c r="D5">
        <v>227</v>
      </c>
      <c r="F5" s="13" t="s">
        <v>2113</v>
      </c>
      <c r="G5" s="12">
        <f>MEDIAN(D2:D566)</f>
        <v>201</v>
      </c>
      <c r="K5" t="s">
        <v>14</v>
      </c>
      <c r="L5">
        <v>18</v>
      </c>
      <c r="N5" s="14" t="s">
        <v>2113</v>
      </c>
      <c r="O5" s="12">
        <f>MEDIAN(L2:L365)</f>
        <v>114.5</v>
      </c>
    </row>
    <row r="6" spans="3:15" x14ac:dyDescent="0.25">
      <c r="C6" t="s">
        <v>20</v>
      </c>
      <c r="D6">
        <v>220</v>
      </c>
      <c r="F6" s="13" t="s">
        <v>2114</v>
      </c>
      <c r="G6" s="12">
        <f>MIN(D2:D566)</f>
        <v>16</v>
      </c>
      <c r="K6" t="s">
        <v>14</v>
      </c>
      <c r="L6">
        <v>44</v>
      </c>
      <c r="N6" s="14" t="s">
        <v>2114</v>
      </c>
      <c r="O6" s="12">
        <f>MIN(L2:L365)</f>
        <v>0</v>
      </c>
    </row>
    <row r="7" spans="3:15" x14ac:dyDescent="0.25">
      <c r="C7" t="s">
        <v>20</v>
      </c>
      <c r="D7">
        <v>98</v>
      </c>
      <c r="F7" s="13" t="s">
        <v>2115</v>
      </c>
      <c r="G7" s="12">
        <f>MAX(D2:D566)</f>
        <v>7295</v>
      </c>
      <c r="K7" t="s">
        <v>14</v>
      </c>
      <c r="L7">
        <v>27</v>
      </c>
      <c r="N7" s="14" t="s">
        <v>2115</v>
      </c>
      <c r="O7" s="12">
        <f>MAX(L2:L365)</f>
        <v>6080</v>
      </c>
    </row>
    <row r="8" spans="3:15" x14ac:dyDescent="0.25">
      <c r="C8" t="s">
        <v>20</v>
      </c>
      <c r="D8">
        <v>100</v>
      </c>
      <c r="F8" s="13" t="s">
        <v>2116</v>
      </c>
      <c r="G8" s="12">
        <f>G9*G9</f>
        <v>1603373.7324019107</v>
      </c>
      <c r="K8" t="s">
        <v>14</v>
      </c>
      <c r="L8">
        <v>55</v>
      </c>
      <c r="N8" s="14" t="s">
        <v>2116</v>
      </c>
      <c r="O8" s="12">
        <f>O9*O9</f>
        <v>921574.68174133555</v>
      </c>
    </row>
    <row r="9" spans="3:15" x14ac:dyDescent="0.25">
      <c r="C9" t="s">
        <v>20</v>
      </c>
      <c r="D9">
        <v>1249</v>
      </c>
      <c r="F9" s="13" t="s">
        <v>2117</v>
      </c>
      <c r="G9" s="12">
        <f>_xlfn.STDEV.P(D2:D566)</f>
        <v>1266.2439466397898</v>
      </c>
      <c r="K9" t="s">
        <v>14</v>
      </c>
      <c r="L9">
        <v>200</v>
      </c>
      <c r="N9" s="14" t="s">
        <v>2117</v>
      </c>
      <c r="O9" s="12">
        <f>_xlfn.STDEV.P(L2:L365)</f>
        <v>959.98681331637863</v>
      </c>
    </row>
    <row r="10" spans="3:15" x14ac:dyDescent="0.25">
      <c r="C10" t="s">
        <v>20</v>
      </c>
      <c r="D10">
        <v>1396</v>
      </c>
      <c r="K10" t="s">
        <v>14</v>
      </c>
      <c r="L10">
        <v>452</v>
      </c>
    </row>
    <row r="11" spans="3:15" x14ac:dyDescent="0.25">
      <c r="C11" t="s">
        <v>20</v>
      </c>
      <c r="D11">
        <v>890</v>
      </c>
      <c r="K11" t="s">
        <v>14</v>
      </c>
      <c r="L11">
        <v>674</v>
      </c>
    </row>
    <row r="12" spans="3:15" x14ac:dyDescent="0.25">
      <c r="C12" t="s">
        <v>20</v>
      </c>
      <c r="D12">
        <v>142</v>
      </c>
      <c r="K12" t="s">
        <v>14</v>
      </c>
      <c r="L12">
        <v>558</v>
      </c>
    </row>
    <row r="13" spans="3:15" x14ac:dyDescent="0.25">
      <c r="C13" t="s">
        <v>20</v>
      </c>
      <c r="D13">
        <v>2673</v>
      </c>
      <c r="K13" t="s">
        <v>14</v>
      </c>
      <c r="L13">
        <v>15</v>
      </c>
    </row>
    <row r="14" spans="3:15" x14ac:dyDescent="0.25">
      <c r="C14" t="s">
        <v>20</v>
      </c>
      <c r="D14">
        <v>163</v>
      </c>
      <c r="K14" t="s">
        <v>14</v>
      </c>
      <c r="L14">
        <v>2307</v>
      </c>
    </row>
    <row r="15" spans="3:15" x14ac:dyDescent="0.25">
      <c r="C15" t="s">
        <v>20</v>
      </c>
      <c r="D15">
        <v>2220</v>
      </c>
      <c r="K15" t="s">
        <v>14</v>
      </c>
      <c r="L15">
        <v>88</v>
      </c>
    </row>
    <row r="16" spans="3:15" x14ac:dyDescent="0.25">
      <c r="C16" t="s">
        <v>20</v>
      </c>
      <c r="D16">
        <v>1606</v>
      </c>
      <c r="K16" t="s">
        <v>14</v>
      </c>
      <c r="L16">
        <v>48</v>
      </c>
    </row>
    <row r="17" spans="3:12" x14ac:dyDescent="0.25">
      <c r="C17" t="s">
        <v>20</v>
      </c>
      <c r="D17">
        <v>129</v>
      </c>
      <c r="K17" t="s">
        <v>14</v>
      </c>
      <c r="L17">
        <v>1</v>
      </c>
    </row>
    <row r="18" spans="3:12" x14ac:dyDescent="0.25">
      <c r="C18" t="s">
        <v>20</v>
      </c>
      <c r="D18">
        <v>226</v>
      </c>
      <c r="K18" t="s">
        <v>14</v>
      </c>
      <c r="L18">
        <v>1467</v>
      </c>
    </row>
    <row r="19" spans="3:12" x14ac:dyDescent="0.25">
      <c r="C19" t="s">
        <v>20</v>
      </c>
      <c r="D19">
        <v>5419</v>
      </c>
      <c r="K19" t="s">
        <v>14</v>
      </c>
      <c r="L19">
        <v>75</v>
      </c>
    </row>
    <row r="20" spans="3:12" x14ac:dyDescent="0.25">
      <c r="C20" t="s">
        <v>20</v>
      </c>
      <c r="D20">
        <v>165</v>
      </c>
      <c r="K20" t="s">
        <v>14</v>
      </c>
      <c r="L20">
        <v>120</v>
      </c>
    </row>
    <row r="21" spans="3:12" x14ac:dyDescent="0.25">
      <c r="C21" t="s">
        <v>20</v>
      </c>
      <c r="D21">
        <v>1965</v>
      </c>
      <c r="K21" t="s">
        <v>14</v>
      </c>
      <c r="L21">
        <v>2253</v>
      </c>
    </row>
    <row r="22" spans="3:12" x14ac:dyDescent="0.25">
      <c r="C22" t="s">
        <v>20</v>
      </c>
      <c r="D22">
        <v>16</v>
      </c>
      <c r="K22" t="s">
        <v>14</v>
      </c>
      <c r="L22">
        <v>5</v>
      </c>
    </row>
    <row r="23" spans="3:12" x14ac:dyDescent="0.25">
      <c r="C23" t="s">
        <v>20</v>
      </c>
      <c r="D23">
        <v>107</v>
      </c>
      <c r="K23" t="s">
        <v>14</v>
      </c>
      <c r="L23">
        <v>38</v>
      </c>
    </row>
    <row r="24" spans="3:12" x14ac:dyDescent="0.25">
      <c r="C24" t="s">
        <v>20</v>
      </c>
      <c r="D24">
        <v>134</v>
      </c>
      <c r="K24" t="s">
        <v>14</v>
      </c>
      <c r="L24">
        <v>12</v>
      </c>
    </row>
    <row r="25" spans="3:12" x14ac:dyDescent="0.25">
      <c r="C25" t="s">
        <v>20</v>
      </c>
      <c r="D25">
        <v>198</v>
      </c>
      <c r="K25" t="s">
        <v>14</v>
      </c>
      <c r="L25">
        <v>1684</v>
      </c>
    </row>
    <row r="26" spans="3:12" x14ac:dyDescent="0.25">
      <c r="C26" t="s">
        <v>20</v>
      </c>
      <c r="D26">
        <v>111</v>
      </c>
      <c r="K26" t="s">
        <v>14</v>
      </c>
      <c r="L26">
        <v>56</v>
      </c>
    </row>
    <row r="27" spans="3:12" x14ac:dyDescent="0.25">
      <c r="C27" t="s">
        <v>20</v>
      </c>
      <c r="D27">
        <v>222</v>
      </c>
      <c r="K27" t="s">
        <v>14</v>
      </c>
      <c r="L27">
        <v>838</v>
      </c>
    </row>
    <row r="28" spans="3:12" x14ac:dyDescent="0.25">
      <c r="C28" t="s">
        <v>20</v>
      </c>
      <c r="D28">
        <v>6212</v>
      </c>
      <c r="K28" t="s">
        <v>14</v>
      </c>
      <c r="L28">
        <v>1000</v>
      </c>
    </row>
    <row r="29" spans="3:12" x14ac:dyDescent="0.25">
      <c r="C29" t="s">
        <v>20</v>
      </c>
      <c r="D29">
        <v>98</v>
      </c>
      <c r="K29" t="s">
        <v>14</v>
      </c>
      <c r="L29">
        <v>1482</v>
      </c>
    </row>
    <row r="30" spans="3:12" x14ac:dyDescent="0.25">
      <c r="C30" t="s">
        <v>20</v>
      </c>
      <c r="D30">
        <v>92</v>
      </c>
      <c r="K30" t="s">
        <v>14</v>
      </c>
      <c r="L30">
        <v>106</v>
      </c>
    </row>
    <row r="31" spans="3:12" x14ac:dyDescent="0.25">
      <c r="C31" t="s">
        <v>20</v>
      </c>
      <c r="D31">
        <v>149</v>
      </c>
      <c r="K31" t="s">
        <v>14</v>
      </c>
      <c r="L31">
        <v>679</v>
      </c>
    </row>
    <row r="32" spans="3:12" x14ac:dyDescent="0.25">
      <c r="C32" t="s">
        <v>20</v>
      </c>
      <c r="D32">
        <v>2431</v>
      </c>
      <c r="K32" t="s">
        <v>14</v>
      </c>
      <c r="L32">
        <v>1220</v>
      </c>
    </row>
    <row r="33" spans="3:12" x14ac:dyDescent="0.25">
      <c r="C33" t="s">
        <v>20</v>
      </c>
      <c r="D33">
        <v>303</v>
      </c>
      <c r="K33" t="s">
        <v>14</v>
      </c>
      <c r="L33">
        <v>1</v>
      </c>
    </row>
    <row r="34" spans="3:12" x14ac:dyDescent="0.25">
      <c r="C34" t="s">
        <v>20</v>
      </c>
      <c r="D34">
        <v>209</v>
      </c>
      <c r="K34" t="s">
        <v>14</v>
      </c>
      <c r="L34">
        <v>37</v>
      </c>
    </row>
    <row r="35" spans="3:12" x14ac:dyDescent="0.25">
      <c r="C35" t="s">
        <v>20</v>
      </c>
      <c r="D35">
        <v>131</v>
      </c>
      <c r="K35" t="s">
        <v>14</v>
      </c>
      <c r="L35">
        <v>60</v>
      </c>
    </row>
    <row r="36" spans="3:12" x14ac:dyDescent="0.25">
      <c r="C36" t="s">
        <v>20</v>
      </c>
      <c r="D36">
        <v>164</v>
      </c>
      <c r="K36" t="s">
        <v>14</v>
      </c>
      <c r="L36">
        <v>296</v>
      </c>
    </row>
    <row r="37" spans="3:12" x14ac:dyDescent="0.25">
      <c r="C37" t="s">
        <v>20</v>
      </c>
      <c r="D37">
        <v>201</v>
      </c>
      <c r="K37" t="s">
        <v>14</v>
      </c>
      <c r="L37">
        <v>3304</v>
      </c>
    </row>
    <row r="38" spans="3:12" x14ac:dyDescent="0.25">
      <c r="C38" t="s">
        <v>20</v>
      </c>
      <c r="D38">
        <v>211</v>
      </c>
      <c r="K38" t="s">
        <v>14</v>
      </c>
      <c r="L38">
        <v>73</v>
      </c>
    </row>
    <row r="39" spans="3:12" x14ac:dyDescent="0.25">
      <c r="C39" t="s">
        <v>20</v>
      </c>
      <c r="D39">
        <v>128</v>
      </c>
      <c r="K39" t="s">
        <v>14</v>
      </c>
      <c r="L39">
        <v>3387</v>
      </c>
    </row>
    <row r="40" spans="3:12" x14ac:dyDescent="0.25">
      <c r="C40" t="s">
        <v>20</v>
      </c>
      <c r="D40">
        <v>1600</v>
      </c>
      <c r="K40" t="s">
        <v>14</v>
      </c>
      <c r="L40">
        <v>662</v>
      </c>
    </row>
    <row r="41" spans="3:12" x14ac:dyDescent="0.25">
      <c r="C41" t="s">
        <v>20</v>
      </c>
      <c r="D41">
        <v>249</v>
      </c>
      <c r="K41" t="s">
        <v>14</v>
      </c>
      <c r="L41">
        <v>774</v>
      </c>
    </row>
    <row r="42" spans="3:12" x14ac:dyDescent="0.25">
      <c r="C42" t="s">
        <v>20</v>
      </c>
      <c r="D42">
        <v>236</v>
      </c>
      <c r="K42" t="s">
        <v>14</v>
      </c>
      <c r="L42">
        <v>672</v>
      </c>
    </row>
    <row r="43" spans="3:12" x14ac:dyDescent="0.25">
      <c r="C43" t="s">
        <v>20</v>
      </c>
      <c r="D43">
        <v>4065</v>
      </c>
      <c r="K43" t="s">
        <v>14</v>
      </c>
      <c r="L43">
        <v>940</v>
      </c>
    </row>
    <row r="44" spans="3:12" x14ac:dyDescent="0.25">
      <c r="C44" t="s">
        <v>20</v>
      </c>
      <c r="D44">
        <v>246</v>
      </c>
      <c r="K44" t="s">
        <v>14</v>
      </c>
      <c r="L44">
        <v>117</v>
      </c>
    </row>
    <row r="45" spans="3:12" x14ac:dyDescent="0.25">
      <c r="C45" t="s">
        <v>20</v>
      </c>
      <c r="D45">
        <v>2475</v>
      </c>
      <c r="K45" t="s">
        <v>14</v>
      </c>
      <c r="L45">
        <v>115</v>
      </c>
    </row>
    <row r="46" spans="3:12" x14ac:dyDescent="0.25">
      <c r="C46" t="s">
        <v>20</v>
      </c>
      <c r="D46">
        <v>76</v>
      </c>
      <c r="K46" t="s">
        <v>14</v>
      </c>
      <c r="L46">
        <v>326</v>
      </c>
    </row>
    <row r="47" spans="3:12" x14ac:dyDescent="0.25">
      <c r="C47" t="s">
        <v>20</v>
      </c>
      <c r="D47">
        <v>54</v>
      </c>
      <c r="K47" t="s">
        <v>14</v>
      </c>
      <c r="L47">
        <v>1</v>
      </c>
    </row>
    <row r="48" spans="3:12" x14ac:dyDescent="0.25">
      <c r="C48" t="s">
        <v>20</v>
      </c>
      <c r="D48">
        <v>88</v>
      </c>
      <c r="K48" t="s">
        <v>14</v>
      </c>
      <c r="L48">
        <v>1467</v>
      </c>
    </row>
    <row r="49" spans="3:12" x14ac:dyDescent="0.25">
      <c r="C49" t="s">
        <v>20</v>
      </c>
      <c r="D49">
        <v>85</v>
      </c>
      <c r="K49" t="s">
        <v>14</v>
      </c>
      <c r="L49">
        <v>5681</v>
      </c>
    </row>
    <row r="50" spans="3:12" x14ac:dyDescent="0.25">
      <c r="C50" t="s">
        <v>20</v>
      </c>
      <c r="D50">
        <v>170</v>
      </c>
      <c r="K50" t="s">
        <v>14</v>
      </c>
      <c r="L50">
        <v>1059</v>
      </c>
    </row>
    <row r="51" spans="3:12" x14ac:dyDescent="0.25">
      <c r="C51" t="s">
        <v>20</v>
      </c>
      <c r="D51">
        <v>330</v>
      </c>
      <c r="K51" t="s">
        <v>14</v>
      </c>
      <c r="L51">
        <v>1194</v>
      </c>
    </row>
    <row r="52" spans="3:12" x14ac:dyDescent="0.25">
      <c r="C52" t="s">
        <v>20</v>
      </c>
      <c r="D52">
        <v>127</v>
      </c>
      <c r="K52" t="s">
        <v>14</v>
      </c>
      <c r="L52">
        <v>30</v>
      </c>
    </row>
    <row r="53" spans="3:12" x14ac:dyDescent="0.25">
      <c r="C53" t="s">
        <v>20</v>
      </c>
      <c r="D53">
        <v>411</v>
      </c>
      <c r="K53" t="s">
        <v>14</v>
      </c>
      <c r="L53">
        <v>75</v>
      </c>
    </row>
    <row r="54" spans="3:12" x14ac:dyDescent="0.25">
      <c r="C54" t="s">
        <v>20</v>
      </c>
      <c r="D54">
        <v>180</v>
      </c>
      <c r="K54" t="s">
        <v>14</v>
      </c>
      <c r="L54">
        <v>955</v>
      </c>
    </row>
    <row r="55" spans="3:12" x14ac:dyDescent="0.25">
      <c r="C55" t="s">
        <v>20</v>
      </c>
      <c r="D55">
        <v>374</v>
      </c>
      <c r="K55" t="s">
        <v>14</v>
      </c>
      <c r="L55">
        <v>67</v>
      </c>
    </row>
    <row r="56" spans="3:12" x14ac:dyDescent="0.25">
      <c r="C56" t="s">
        <v>20</v>
      </c>
      <c r="D56">
        <v>71</v>
      </c>
      <c r="K56" t="s">
        <v>14</v>
      </c>
      <c r="L56">
        <v>5</v>
      </c>
    </row>
    <row r="57" spans="3:12" x14ac:dyDescent="0.25">
      <c r="C57" t="s">
        <v>20</v>
      </c>
      <c r="D57">
        <v>203</v>
      </c>
      <c r="K57" t="s">
        <v>14</v>
      </c>
      <c r="L57">
        <v>26</v>
      </c>
    </row>
    <row r="58" spans="3:12" x14ac:dyDescent="0.25">
      <c r="C58" t="s">
        <v>20</v>
      </c>
      <c r="D58">
        <v>113</v>
      </c>
      <c r="K58" t="s">
        <v>14</v>
      </c>
      <c r="L58">
        <v>1130</v>
      </c>
    </row>
    <row r="59" spans="3:12" x14ac:dyDescent="0.25">
      <c r="C59" t="s">
        <v>20</v>
      </c>
      <c r="D59">
        <v>96</v>
      </c>
      <c r="K59" t="s">
        <v>14</v>
      </c>
      <c r="L59">
        <v>782</v>
      </c>
    </row>
    <row r="60" spans="3:12" x14ac:dyDescent="0.25">
      <c r="C60" t="s">
        <v>20</v>
      </c>
      <c r="D60">
        <v>498</v>
      </c>
      <c r="K60" t="s">
        <v>14</v>
      </c>
      <c r="L60">
        <v>210</v>
      </c>
    </row>
    <row r="61" spans="3:12" x14ac:dyDescent="0.25">
      <c r="C61" t="s">
        <v>20</v>
      </c>
      <c r="D61">
        <v>180</v>
      </c>
      <c r="K61" t="s">
        <v>14</v>
      </c>
      <c r="L61">
        <v>136</v>
      </c>
    </row>
    <row r="62" spans="3:12" x14ac:dyDescent="0.25">
      <c r="C62" t="s">
        <v>20</v>
      </c>
      <c r="D62">
        <v>27</v>
      </c>
      <c r="K62" t="s">
        <v>14</v>
      </c>
      <c r="L62">
        <v>86</v>
      </c>
    </row>
    <row r="63" spans="3:12" x14ac:dyDescent="0.25">
      <c r="C63" t="s">
        <v>20</v>
      </c>
      <c r="D63">
        <v>2331</v>
      </c>
      <c r="K63" t="s">
        <v>14</v>
      </c>
      <c r="L63">
        <v>19</v>
      </c>
    </row>
    <row r="64" spans="3:12" x14ac:dyDescent="0.25">
      <c r="C64" t="s">
        <v>20</v>
      </c>
      <c r="D64">
        <v>113</v>
      </c>
      <c r="K64" t="s">
        <v>14</v>
      </c>
      <c r="L64">
        <v>886</v>
      </c>
    </row>
    <row r="65" spans="3:12" x14ac:dyDescent="0.25">
      <c r="C65" t="s">
        <v>20</v>
      </c>
      <c r="D65">
        <v>164</v>
      </c>
      <c r="K65" t="s">
        <v>14</v>
      </c>
      <c r="L65">
        <v>35</v>
      </c>
    </row>
    <row r="66" spans="3:12" x14ac:dyDescent="0.25">
      <c r="C66" t="s">
        <v>20</v>
      </c>
      <c r="D66">
        <v>164</v>
      </c>
      <c r="K66" t="s">
        <v>14</v>
      </c>
      <c r="L66">
        <v>24</v>
      </c>
    </row>
    <row r="67" spans="3:12" x14ac:dyDescent="0.25">
      <c r="C67" t="s">
        <v>20</v>
      </c>
      <c r="D67">
        <v>336</v>
      </c>
      <c r="K67" t="s">
        <v>14</v>
      </c>
      <c r="L67">
        <v>86</v>
      </c>
    </row>
    <row r="68" spans="3:12" x14ac:dyDescent="0.25">
      <c r="C68" t="s">
        <v>20</v>
      </c>
      <c r="D68">
        <v>1917</v>
      </c>
      <c r="K68" t="s">
        <v>14</v>
      </c>
      <c r="L68">
        <v>243</v>
      </c>
    </row>
    <row r="69" spans="3:12" x14ac:dyDescent="0.25">
      <c r="C69" t="s">
        <v>20</v>
      </c>
      <c r="D69">
        <v>95</v>
      </c>
      <c r="K69" t="s">
        <v>14</v>
      </c>
      <c r="L69">
        <v>65</v>
      </c>
    </row>
    <row r="70" spans="3:12" x14ac:dyDescent="0.25">
      <c r="C70" t="s">
        <v>20</v>
      </c>
      <c r="D70">
        <v>147</v>
      </c>
      <c r="K70" t="s">
        <v>14</v>
      </c>
      <c r="L70">
        <v>100</v>
      </c>
    </row>
    <row r="71" spans="3:12" x14ac:dyDescent="0.25">
      <c r="C71" t="s">
        <v>20</v>
      </c>
      <c r="D71">
        <v>86</v>
      </c>
      <c r="K71" t="s">
        <v>14</v>
      </c>
      <c r="L71">
        <v>168</v>
      </c>
    </row>
    <row r="72" spans="3:12" x14ac:dyDescent="0.25">
      <c r="C72" t="s">
        <v>20</v>
      </c>
      <c r="D72">
        <v>83</v>
      </c>
      <c r="K72" t="s">
        <v>14</v>
      </c>
      <c r="L72">
        <v>13</v>
      </c>
    </row>
    <row r="73" spans="3:12" x14ac:dyDescent="0.25">
      <c r="C73" t="s">
        <v>20</v>
      </c>
      <c r="D73">
        <v>676</v>
      </c>
      <c r="K73" t="s">
        <v>14</v>
      </c>
      <c r="L73">
        <v>1</v>
      </c>
    </row>
    <row r="74" spans="3:12" x14ac:dyDescent="0.25">
      <c r="C74" t="s">
        <v>20</v>
      </c>
      <c r="D74">
        <v>361</v>
      </c>
      <c r="K74" t="s">
        <v>14</v>
      </c>
      <c r="L74">
        <v>40</v>
      </c>
    </row>
    <row r="75" spans="3:12" x14ac:dyDescent="0.25">
      <c r="C75" t="s">
        <v>20</v>
      </c>
      <c r="D75">
        <v>131</v>
      </c>
      <c r="K75" t="s">
        <v>14</v>
      </c>
      <c r="L75">
        <v>226</v>
      </c>
    </row>
    <row r="76" spans="3:12" x14ac:dyDescent="0.25">
      <c r="C76" t="s">
        <v>20</v>
      </c>
      <c r="D76">
        <v>126</v>
      </c>
      <c r="K76" t="s">
        <v>14</v>
      </c>
      <c r="L76">
        <v>1625</v>
      </c>
    </row>
    <row r="77" spans="3:12" x14ac:dyDescent="0.25">
      <c r="C77" t="s">
        <v>20</v>
      </c>
      <c r="D77">
        <v>275</v>
      </c>
      <c r="K77" t="s">
        <v>14</v>
      </c>
      <c r="L77">
        <v>143</v>
      </c>
    </row>
    <row r="78" spans="3:12" x14ac:dyDescent="0.25">
      <c r="C78" t="s">
        <v>20</v>
      </c>
      <c r="D78">
        <v>67</v>
      </c>
      <c r="K78" t="s">
        <v>14</v>
      </c>
      <c r="L78">
        <v>934</v>
      </c>
    </row>
    <row r="79" spans="3:12" x14ac:dyDescent="0.25">
      <c r="C79" t="s">
        <v>20</v>
      </c>
      <c r="D79">
        <v>154</v>
      </c>
      <c r="K79" t="s">
        <v>14</v>
      </c>
      <c r="L79">
        <v>17</v>
      </c>
    </row>
    <row r="80" spans="3:12" x14ac:dyDescent="0.25">
      <c r="C80" t="s">
        <v>20</v>
      </c>
      <c r="D80">
        <v>1782</v>
      </c>
      <c r="K80" t="s">
        <v>14</v>
      </c>
      <c r="L80">
        <v>2179</v>
      </c>
    </row>
    <row r="81" spans="3:12" x14ac:dyDescent="0.25">
      <c r="C81" t="s">
        <v>20</v>
      </c>
      <c r="D81">
        <v>903</v>
      </c>
      <c r="K81" t="s">
        <v>14</v>
      </c>
      <c r="L81">
        <v>931</v>
      </c>
    </row>
    <row r="82" spans="3:12" x14ac:dyDescent="0.25">
      <c r="C82" t="s">
        <v>20</v>
      </c>
      <c r="D82">
        <v>94</v>
      </c>
      <c r="K82" t="s">
        <v>14</v>
      </c>
      <c r="L82">
        <v>92</v>
      </c>
    </row>
    <row r="83" spans="3:12" x14ac:dyDescent="0.25">
      <c r="C83" t="s">
        <v>20</v>
      </c>
      <c r="D83">
        <v>180</v>
      </c>
      <c r="K83" t="s">
        <v>14</v>
      </c>
      <c r="L83">
        <v>57</v>
      </c>
    </row>
    <row r="84" spans="3:12" x14ac:dyDescent="0.25">
      <c r="C84" t="s">
        <v>20</v>
      </c>
      <c r="D84">
        <v>533</v>
      </c>
      <c r="K84" t="s">
        <v>14</v>
      </c>
      <c r="L84">
        <v>41</v>
      </c>
    </row>
    <row r="85" spans="3:12" x14ac:dyDescent="0.25">
      <c r="C85" t="s">
        <v>20</v>
      </c>
      <c r="D85">
        <v>2443</v>
      </c>
      <c r="K85" t="s">
        <v>14</v>
      </c>
      <c r="L85">
        <v>1</v>
      </c>
    </row>
    <row r="86" spans="3:12" x14ac:dyDescent="0.25">
      <c r="C86" t="s">
        <v>20</v>
      </c>
      <c r="D86">
        <v>89</v>
      </c>
      <c r="K86" t="s">
        <v>14</v>
      </c>
      <c r="L86">
        <v>101</v>
      </c>
    </row>
    <row r="87" spans="3:12" x14ac:dyDescent="0.25">
      <c r="C87" t="s">
        <v>20</v>
      </c>
      <c r="D87">
        <v>159</v>
      </c>
      <c r="K87" t="s">
        <v>14</v>
      </c>
      <c r="L87">
        <v>1335</v>
      </c>
    </row>
    <row r="88" spans="3:12" x14ac:dyDescent="0.25">
      <c r="C88" t="s">
        <v>20</v>
      </c>
      <c r="D88">
        <v>50</v>
      </c>
      <c r="K88" t="s">
        <v>14</v>
      </c>
      <c r="L88">
        <v>15</v>
      </c>
    </row>
    <row r="89" spans="3:12" x14ac:dyDescent="0.25">
      <c r="C89" t="s">
        <v>20</v>
      </c>
      <c r="D89">
        <v>186</v>
      </c>
      <c r="K89" t="s">
        <v>14</v>
      </c>
      <c r="L89">
        <v>454</v>
      </c>
    </row>
    <row r="90" spans="3:12" x14ac:dyDescent="0.25">
      <c r="C90" t="s">
        <v>20</v>
      </c>
      <c r="D90">
        <v>1071</v>
      </c>
      <c r="K90" t="s">
        <v>14</v>
      </c>
      <c r="L90">
        <v>3182</v>
      </c>
    </row>
    <row r="91" spans="3:12" x14ac:dyDescent="0.25">
      <c r="C91" t="s">
        <v>20</v>
      </c>
      <c r="D91">
        <v>117</v>
      </c>
      <c r="K91" t="s">
        <v>14</v>
      </c>
      <c r="L91">
        <v>15</v>
      </c>
    </row>
    <row r="92" spans="3:12" x14ac:dyDescent="0.25">
      <c r="C92" t="s">
        <v>20</v>
      </c>
      <c r="D92">
        <v>70</v>
      </c>
      <c r="K92" t="s">
        <v>14</v>
      </c>
      <c r="L92">
        <v>133</v>
      </c>
    </row>
    <row r="93" spans="3:12" x14ac:dyDescent="0.25">
      <c r="C93" t="s">
        <v>20</v>
      </c>
      <c r="D93">
        <v>135</v>
      </c>
      <c r="K93" t="s">
        <v>14</v>
      </c>
      <c r="L93">
        <v>2062</v>
      </c>
    </row>
    <row r="94" spans="3:12" x14ac:dyDescent="0.25">
      <c r="C94" t="s">
        <v>20</v>
      </c>
      <c r="D94">
        <v>768</v>
      </c>
      <c r="K94" t="s">
        <v>14</v>
      </c>
      <c r="L94">
        <v>29</v>
      </c>
    </row>
    <row r="95" spans="3:12" x14ac:dyDescent="0.25">
      <c r="C95" t="s">
        <v>20</v>
      </c>
      <c r="D95">
        <v>199</v>
      </c>
      <c r="K95" t="s">
        <v>14</v>
      </c>
      <c r="L95">
        <v>132</v>
      </c>
    </row>
    <row r="96" spans="3:12" x14ac:dyDescent="0.25">
      <c r="C96" t="s">
        <v>20</v>
      </c>
      <c r="D96">
        <v>107</v>
      </c>
      <c r="K96" t="s">
        <v>14</v>
      </c>
      <c r="L96">
        <v>137</v>
      </c>
    </row>
    <row r="97" spans="3:12" x14ac:dyDescent="0.25">
      <c r="C97" t="s">
        <v>20</v>
      </c>
      <c r="D97">
        <v>195</v>
      </c>
      <c r="K97" t="s">
        <v>14</v>
      </c>
      <c r="L97">
        <v>908</v>
      </c>
    </row>
    <row r="98" spans="3:12" x14ac:dyDescent="0.25">
      <c r="C98" t="s">
        <v>20</v>
      </c>
      <c r="D98">
        <v>3376</v>
      </c>
      <c r="K98" t="s">
        <v>14</v>
      </c>
      <c r="L98">
        <v>10</v>
      </c>
    </row>
    <row r="99" spans="3:12" x14ac:dyDescent="0.25">
      <c r="C99" t="s">
        <v>20</v>
      </c>
      <c r="D99">
        <v>41</v>
      </c>
      <c r="K99" t="s">
        <v>14</v>
      </c>
      <c r="L99">
        <v>1910</v>
      </c>
    </row>
    <row r="100" spans="3:12" x14ac:dyDescent="0.25">
      <c r="C100" t="s">
        <v>20</v>
      </c>
      <c r="D100">
        <v>1821</v>
      </c>
      <c r="K100" t="s">
        <v>14</v>
      </c>
      <c r="L100">
        <v>38</v>
      </c>
    </row>
    <row r="101" spans="3:12" x14ac:dyDescent="0.25">
      <c r="C101" t="s">
        <v>20</v>
      </c>
      <c r="D101">
        <v>164</v>
      </c>
      <c r="K101" t="s">
        <v>14</v>
      </c>
      <c r="L101">
        <v>104</v>
      </c>
    </row>
    <row r="102" spans="3:12" x14ac:dyDescent="0.25">
      <c r="C102" t="s">
        <v>20</v>
      </c>
      <c r="D102">
        <v>157</v>
      </c>
      <c r="K102" t="s">
        <v>14</v>
      </c>
      <c r="L102">
        <v>49</v>
      </c>
    </row>
    <row r="103" spans="3:12" x14ac:dyDescent="0.25">
      <c r="C103" t="s">
        <v>20</v>
      </c>
      <c r="D103">
        <v>246</v>
      </c>
      <c r="K103" t="s">
        <v>14</v>
      </c>
      <c r="L103">
        <v>1</v>
      </c>
    </row>
    <row r="104" spans="3:12" x14ac:dyDescent="0.25">
      <c r="C104" t="s">
        <v>20</v>
      </c>
      <c r="D104">
        <v>1396</v>
      </c>
      <c r="K104" t="s">
        <v>14</v>
      </c>
      <c r="L104">
        <v>245</v>
      </c>
    </row>
    <row r="105" spans="3:12" x14ac:dyDescent="0.25">
      <c r="C105" t="s">
        <v>20</v>
      </c>
      <c r="D105">
        <v>2506</v>
      </c>
      <c r="K105" t="s">
        <v>14</v>
      </c>
      <c r="L105">
        <v>32</v>
      </c>
    </row>
    <row r="106" spans="3:12" x14ac:dyDescent="0.25">
      <c r="C106" t="s">
        <v>20</v>
      </c>
      <c r="D106">
        <v>244</v>
      </c>
      <c r="K106" t="s">
        <v>14</v>
      </c>
      <c r="L106">
        <v>7</v>
      </c>
    </row>
    <row r="107" spans="3:12" x14ac:dyDescent="0.25">
      <c r="C107" t="s">
        <v>20</v>
      </c>
      <c r="D107">
        <v>146</v>
      </c>
      <c r="K107" t="s">
        <v>14</v>
      </c>
      <c r="L107">
        <v>803</v>
      </c>
    </row>
    <row r="108" spans="3:12" x14ac:dyDescent="0.25">
      <c r="C108" t="s">
        <v>20</v>
      </c>
      <c r="D108">
        <v>1267</v>
      </c>
      <c r="K108" t="s">
        <v>14</v>
      </c>
      <c r="L108">
        <v>16</v>
      </c>
    </row>
    <row r="109" spans="3:12" x14ac:dyDescent="0.25">
      <c r="C109" t="s">
        <v>20</v>
      </c>
      <c r="D109">
        <v>1561</v>
      </c>
      <c r="K109" t="s">
        <v>14</v>
      </c>
      <c r="L109">
        <v>31</v>
      </c>
    </row>
    <row r="110" spans="3:12" x14ac:dyDescent="0.25">
      <c r="C110" t="s">
        <v>20</v>
      </c>
      <c r="D110">
        <v>48</v>
      </c>
      <c r="K110" t="s">
        <v>14</v>
      </c>
      <c r="L110">
        <v>108</v>
      </c>
    </row>
    <row r="111" spans="3:12" x14ac:dyDescent="0.25">
      <c r="C111" t="s">
        <v>20</v>
      </c>
      <c r="D111">
        <v>2739</v>
      </c>
      <c r="K111" t="s">
        <v>14</v>
      </c>
      <c r="L111">
        <v>30</v>
      </c>
    </row>
    <row r="112" spans="3:12" x14ac:dyDescent="0.25">
      <c r="C112" t="s">
        <v>20</v>
      </c>
      <c r="D112">
        <v>3537</v>
      </c>
      <c r="K112" t="s">
        <v>14</v>
      </c>
      <c r="L112">
        <v>17</v>
      </c>
    </row>
    <row r="113" spans="3:12" x14ac:dyDescent="0.25">
      <c r="C113" t="s">
        <v>20</v>
      </c>
      <c r="D113">
        <v>2107</v>
      </c>
      <c r="K113" t="s">
        <v>14</v>
      </c>
      <c r="L113">
        <v>80</v>
      </c>
    </row>
    <row r="114" spans="3:12" x14ac:dyDescent="0.25">
      <c r="C114" t="s">
        <v>20</v>
      </c>
      <c r="D114">
        <v>3318</v>
      </c>
      <c r="K114" t="s">
        <v>14</v>
      </c>
      <c r="L114">
        <v>2468</v>
      </c>
    </row>
    <row r="115" spans="3:12" x14ac:dyDescent="0.25">
      <c r="C115" t="s">
        <v>20</v>
      </c>
      <c r="D115">
        <v>340</v>
      </c>
      <c r="K115" t="s">
        <v>14</v>
      </c>
      <c r="L115">
        <v>26</v>
      </c>
    </row>
    <row r="116" spans="3:12" x14ac:dyDescent="0.25">
      <c r="C116" t="s">
        <v>20</v>
      </c>
      <c r="D116">
        <v>1442</v>
      </c>
      <c r="K116" t="s">
        <v>14</v>
      </c>
      <c r="L116">
        <v>73</v>
      </c>
    </row>
    <row r="117" spans="3:12" x14ac:dyDescent="0.25">
      <c r="C117" t="s">
        <v>20</v>
      </c>
      <c r="D117">
        <v>126</v>
      </c>
      <c r="K117" t="s">
        <v>14</v>
      </c>
      <c r="L117">
        <v>128</v>
      </c>
    </row>
    <row r="118" spans="3:12" x14ac:dyDescent="0.25">
      <c r="C118" t="s">
        <v>20</v>
      </c>
      <c r="D118">
        <v>524</v>
      </c>
      <c r="K118" t="s">
        <v>14</v>
      </c>
      <c r="L118">
        <v>33</v>
      </c>
    </row>
    <row r="119" spans="3:12" x14ac:dyDescent="0.25">
      <c r="C119" t="s">
        <v>20</v>
      </c>
      <c r="D119">
        <v>1989</v>
      </c>
      <c r="K119" t="s">
        <v>14</v>
      </c>
      <c r="L119">
        <v>1072</v>
      </c>
    </row>
    <row r="120" spans="3:12" x14ac:dyDescent="0.25">
      <c r="C120" t="s">
        <v>20</v>
      </c>
      <c r="D120">
        <v>157</v>
      </c>
      <c r="K120" t="s">
        <v>14</v>
      </c>
      <c r="L120">
        <v>393</v>
      </c>
    </row>
    <row r="121" spans="3:12" x14ac:dyDescent="0.25">
      <c r="C121" t="s">
        <v>20</v>
      </c>
      <c r="D121">
        <v>4498</v>
      </c>
      <c r="K121" t="s">
        <v>14</v>
      </c>
      <c r="L121">
        <v>1257</v>
      </c>
    </row>
    <row r="122" spans="3:12" x14ac:dyDescent="0.25">
      <c r="C122" t="s">
        <v>20</v>
      </c>
      <c r="D122">
        <v>80</v>
      </c>
      <c r="K122" t="s">
        <v>14</v>
      </c>
      <c r="L122">
        <v>328</v>
      </c>
    </row>
    <row r="123" spans="3:12" x14ac:dyDescent="0.25">
      <c r="C123" t="s">
        <v>20</v>
      </c>
      <c r="D123">
        <v>43</v>
      </c>
      <c r="K123" t="s">
        <v>14</v>
      </c>
      <c r="L123">
        <v>147</v>
      </c>
    </row>
    <row r="124" spans="3:12" x14ac:dyDescent="0.25">
      <c r="C124" t="s">
        <v>20</v>
      </c>
      <c r="D124">
        <v>2053</v>
      </c>
      <c r="K124" t="s">
        <v>14</v>
      </c>
      <c r="L124">
        <v>830</v>
      </c>
    </row>
    <row r="125" spans="3:12" x14ac:dyDescent="0.25">
      <c r="C125" t="s">
        <v>20</v>
      </c>
      <c r="D125">
        <v>168</v>
      </c>
      <c r="K125" t="s">
        <v>14</v>
      </c>
      <c r="L125">
        <v>331</v>
      </c>
    </row>
    <row r="126" spans="3:12" x14ac:dyDescent="0.25">
      <c r="C126" t="s">
        <v>20</v>
      </c>
      <c r="D126">
        <v>4289</v>
      </c>
      <c r="K126" t="s">
        <v>14</v>
      </c>
      <c r="L126">
        <v>25</v>
      </c>
    </row>
    <row r="127" spans="3:12" x14ac:dyDescent="0.25">
      <c r="C127" t="s">
        <v>20</v>
      </c>
      <c r="D127">
        <v>165</v>
      </c>
      <c r="K127" t="s">
        <v>14</v>
      </c>
      <c r="L127">
        <v>3483</v>
      </c>
    </row>
    <row r="128" spans="3:12" x14ac:dyDescent="0.25">
      <c r="C128" t="s">
        <v>20</v>
      </c>
      <c r="D128">
        <v>1815</v>
      </c>
      <c r="K128" t="s">
        <v>14</v>
      </c>
      <c r="L128">
        <v>923</v>
      </c>
    </row>
    <row r="129" spans="3:12" x14ac:dyDescent="0.25">
      <c r="C129" t="s">
        <v>20</v>
      </c>
      <c r="D129">
        <v>397</v>
      </c>
      <c r="K129" t="s">
        <v>14</v>
      </c>
      <c r="L129">
        <v>1</v>
      </c>
    </row>
    <row r="130" spans="3:12" x14ac:dyDescent="0.25">
      <c r="C130" t="s">
        <v>20</v>
      </c>
      <c r="D130">
        <v>1539</v>
      </c>
      <c r="K130" t="s">
        <v>14</v>
      </c>
      <c r="L130">
        <v>33</v>
      </c>
    </row>
    <row r="131" spans="3:12" x14ac:dyDescent="0.25">
      <c r="C131" t="s">
        <v>20</v>
      </c>
      <c r="D131">
        <v>138</v>
      </c>
      <c r="K131" t="s">
        <v>14</v>
      </c>
      <c r="L131">
        <v>40</v>
      </c>
    </row>
    <row r="132" spans="3:12" x14ac:dyDescent="0.25">
      <c r="C132" t="s">
        <v>20</v>
      </c>
      <c r="D132">
        <v>3594</v>
      </c>
      <c r="K132" t="s">
        <v>14</v>
      </c>
      <c r="L132">
        <v>23</v>
      </c>
    </row>
    <row r="133" spans="3:12" x14ac:dyDescent="0.25">
      <c r="C133" t="s">
        <v>20</v>
      </c>
      <c r="D133">
        <v>5880</v>
      </c>
      <c r="K133" t="s">
        <v>14</v>
      </c>
      <c r="L133">
        <v>75</v>
      </c>
    </row>
    <row r="134" spans="3:12" x14ac:dyDescent="0.25">
      <c r="C134" t="s">
        <v>20</v>
      </c>
      <c r="D134">
        <v>112</v>
      </c>
      <c r="K134" t="s">
        <v>14</v>
      </c>
      <c r="L134">
        <v>2176</v>
      </c>
    </row>
    <row r="135" spans="3:12" x14ac:dyDescent="0.25">
      <c r="C135" t="s">
        <v>20</v>
      </c>
      <c r="D135">
        <v>943</v>
      </c>
      <c r="K135" t="s">
        <v>14</v>
      </c>
      <c r="L135">
        <v>441</v>
      </c>
    </row>
    <row r="136" spans="3:12" x14ac:dyDescent="0.25">
      <c r="C136" t="s">
        <v>20</v>
      </c>
      <c r="D136">
        <v>2468</v>
      </c>
      <c r="K136" t="s">
        <v>14</v>
      </c>
      <c r="L136">
        <v>25</v>
      </c>
    </row>
    <row r="137" spans="3:12" x14ac:dyDescent="0.25">
      <c r="C137" t="s">
        <v>20</v>
      </c>
      <c r="D137">
        <v>2551</v>
      </c>
      <c r="K137" t="s">
        <v>14</v>
      </c>
      <c r="L137">
        <v>127</v>
      </c>
    </row>
    <row r="138" spans="3:12" x14ac:dyDescent="0.25">
      <c r="C138" t="s">
        <v>20</v>
      </c>
      <c r="D138">
        <v>101</v>
      </c>
      <c r="K138" t="s">
        <v>14</v>
      </c>
      <c r="L138">
        <v>355</v>
      </c>
    </row>
    <row r="139" spans="3:12" x14ac:dyDescent="0.25">
      <c r="C139" t="s">
        <v>20</v>
      </c>
      <c r="D139">
        <v>92</v>
      </c>
      <c r="K139" t="s">
        <v>14</v>
      </c>
      <c r="L139">
        <v>44</v>
      </c>
    </row>
    <row r="140" spans="3:12" x14ac:dyDescent="0.25">
      <c r="C140" t="s">
        <v>20</v>
      </c>
      <c r="D140">
        <v>62</v>
      </c>
      <c r="K140" t="s">
        <v>14</v>
      </c>
      <c r="L140">
        <v>67</v>
      </c>
    </row>
    <row r="141" spans="3:12" x14ac:dyDescent="0.25">
      <c r="C141" t="s">
        <v>20</v>
      </c>
      <c r="D141">
        <v>149</v>
      </c>
      <c r="K141" t="s">
        <v>14</v>
      </c>
      <c r="L141">
        <v>1068</v>
      </c>
    </row>
    <row r="142" spans="3:12" x14ac:dyDescent="0.25">
      <c r="C142" t="s">
        <v>20</v>
      </c>
      <c r="D142">
        <v>329</v>
      </c>
      <c r="K142" t="s">
        <v>14</v>
      </c>
      <c r="L142">
        <v>424</v>
      </c>
    </row>
    <row r="143" spans="3:12" x14ac:dyDescent="0.25">
      <c r="C143" t="s">
        <v>20</v>
      </c>
      <c r="D143">
        <v>97</v>
      </c>
      <c r="K143" t="s">
        <v>14</v>
      </c>
      <c r="L143">
        <v>151</v>
      </c>
    </row>
    <row r="144" spans="3:12" x14ac:dyDescent="0.25">
      <c r="C144" t="s">
        <v>20</v>
      </c>
      <c r="D144">
        <v>1784</v>
      </c>
      <c r="K144" t="s">
        <v>14</v>
      </c>
      <c r="L144">
        <v>1608</v>
      </c>
    </row>
    <row r="145" spans="3:12" x14ac:dyDescent="0.25">
      <c r="C145" t="s">
        <v>20</v>
      </c>
      <c r="D145">
        <v>1684</v>
      </c>
      <c r="K145" t="s">
        <v>14</v>
      </c>
      <c r="L145">
        <v>941</v>
      </c>
    </row>
    <row r="146" spans="3:12" x14ac:dyDescent="0.25">
      <c r="C146" t="s">
        <v>20</v>
      </c>
      <c r="D146">
        <v>250</v>
      </c>
      <c r="K146" t="s">
        <v>14</v>
      </c>
      <c r="L146">
        <v>1</v>
      </c>
    </row>
    <row r="147" spans="3:12" x14ac:dyDescent="0.25">
      <c r="C147" t="s">
        <v>20</v>
      </c>
      <c r="D147">
        <v>238</v>
      </c>
      <c r="K147" t="s">
        <v>14</v>
      </c>
      <c r="L147">
        <v>40</v>
      </c>
    </row>
    <row r="148" spans="3:12" x14ac:dyDescent="0.25">
      <c r="C148" t="s">
        <v>20</v>
      </c>
      <c r="D148">
        <v>53</v>
      </c>
      <c r="K148" t="s">
        <v>14</v>
      </c>
      <c r="L148">
        <v>3015</v>
      </c>
    </row>
    <row r="149" spans="3:12" x14ac:dyDescent="0.25">
      <c r="C149" t="s">
        <v>20</v>
      </c>
      <c r="D149">
        <v>214</v>
      </c>
      <c r="K149" t="s">
        <v>14</v>
      </c>
      <c r="L149">
        <v>435</v>
      </c>
    </row>
    <row r="150" spans="3:12" x14ac:dyDescent="0.25">
      <c r="C150" t="s">
        <v>20</v>
      </c>
      <c r="D150">
        <v>222</v>
      </c>
      <c r="K150" t="s">
        <v>14</v>
      </c>
      <c r="L150">
        <v>714</v>
      </c>
    </row>
    <row r="151" spans="3:12" x14ac:dyDescent="0.25">
      <c r="C151" t="s">
        <v>20</v>
      </c>
      <c r="D151">
        <v>1884</v>
      </c>
      <c r="K151" t="s">
        <v>14</v>
      </c>
      <c r="L151">
        <v>5497</v>
      </c>
    </row>
    <row r="152" spans="3:12" x14ac:dyDescent="0.25">
      <c r="C152" t="s">
        <v>20</v>
      </c>
      <c r="D152">
        <v>218</v>
      </c>
      <c r="K152" t="s">
        <v>14</v>
      </c>
      <c r="L152">
        <v>418</v>
      </c>
    </row>
    <row r="153" spans="3:12" x14ac:dyDescent="0.25">
      <c r="C153" t="s">
        <v>20</v>
      </c>
      <c r="D153">
        <v>6465</v>
      </c>
      <c r="K153" t="s">
        <v>14</v>
      </c>
      <c r="L153">
        <v>1439</v>
      </c>
    </row>
    <row r="154" spans="3:12" x14ac:dyDescent="0.25">
      <c r="C154" t="s">
        <v>20</v>
      </c>
      <c r="D154">
        <v>59</v>
      </c>
      <c r="K154" t="s">
        <v>14</v>
      </c>
      <c r="L154">
        <v>15</v>
      </c>
    </row>
    <row r="155" spans="3:12" x14ac:dyDescent="0.25">
      <c r="C155" t="s">
        <v>20</v>
      </c>
      <c r="D155">
        <v>88</v>
      </c>
      <c r="K155" t="s">
        <v>14</v>
      </c>
      <c r="L155">
        <v>1999</v>
      </c>
    </row>
    <row r="156" spans="3:12" x14ac:dyDescent="0.25">
      <c r="C156" t="s">
        <v>20</v>
      </c>
      <c r="D156">
        <v>1697</v>
      </c>
      <c r="K156" t="s">
        <v>14</v>
      </c>
      <c r="L156">
        <v>118</v>
      </c>
    </row>
    <row r="157" spans="3:12" x14ac:dyDescent="0.25">
      <c r="C157" t="s">
        <v>20</v>
      </c>
      <c r="D157">
        <v>92</v>
      </c>
      <c r="K157" t="s">
        <v>14</v>
      </c>
      <c r="L157">
        <v>162</v>
      </c>
    </row>
    <row r="158" spans="3:12" x14ac:dyDescent="0.25">
      <c r="C158" t="s">
        <v>20</v>
      </c>
      <c r="D158">
        <v>186</v>
      </c>
      <c r="K158" t="s">
        <v>14</v>
      </c>
      <c r="L158">
        <v>83</v>
      </c>
    </row>
    <row r="159" spans="3:12" x14ac:dyDescent="0.25">
      <c r="C159" t="s">
        <v>20</v>
      </c>
      <c r="D159">
        <v>138</v>
      </c>
      <c r="K159" t="s">
        <v>14</v>
      </c>
      <c r="L159">
        <v>747</v>
      </c>
    </row>
    <row r="160" spans="3:12" x14ac:dyDescent="0.25">
      <c r="C160" t="s">
        <v>20</v>
      </c>
      <c r="D160">
        <v>261</v>
      </c>
      <c r="K160" t="s">
        <v>14</v>
      </c>
      <c r="L160">
        <v>84</v>
      </c>
    </row>
    <row r="161" spans="3:12" x14ac:dyDescent="0.25">
      <c r="C161" t="s">
        <v>20</v>
      </c>
      <c r="D161">
        <v>107</v>
      </c>
      <c r="K161" t="s">
        <v>14</v>
      </c>
      <c r="L161">
        <v>91</v>
      </c>
    </row>
    <row r="162" spans="3:12" x14ac:dyDescent="0.25">
      <c r="C162" t="s">
        <v>20</v>
      </c>
      <c r="D162">
        <v>199</v>
      </c>
      <c r="K162" t="s">
        <v>14</v>
      </c>
      <c r="L162">
        <v>792</v>
      </c>
    </row>
    <row r="163" spans="3:12" x14ac:dyDescent="0.25">
      <c r="C163" t="s">
        <v>20</v>
      </c>
      <c r="D163">
        <v>5512</v>
      </c>
      <c r="K163" t="s">
        <v>14</v>
      </c>
      <c r="L163">
        <v>32</v>
      </c>
    </row>
    <row r="164" spans="3:12" x14ac:dyDescent="0.25">
      <c r="C164" t="s">
        <v>20</v>
      </c>
      <c r="D164">
        <v>86</v>
      </c>
      <c r="K164" t="s">
        <v>14</v>
      </c>
      <c r="L164">
        <v>186</v>
      </c>
    </row>
    <row r="165" spans="3:12" x14ac:dyDescent="0.25">
      <c r="C165" t="s">
        <v>20</v>
      </c>
      <c r="D165">
        <v>2768</v>
      </c>
      <c r="K165" t="s">
        <v>14</v>
      </c>
      <c r="L165">
        <v>605</v>
      </c>
    </row>
    <row r="166" spans="3:12" x14ac:dyDescent="0.25">
      <c r="C166" t="s">
        <v>20</v>
      </c>
      <c r="D166">
        <v>48</v>
      </c>
      <c r="K166" t="s">
        <v>14</v>
      </c>
      <c r="L166">
        <v>1</v>
      </c>
    </row>
    <row r="167" spans="3:12" x14ac:dyDescent="0.25">
      <c r="C167" t="s">
        <v>20</v>
      </c>
      <c r="D167">
        <v>87</v>
      </c>
      <c r="K167" t="s">
        <v>14</v>
      </c>
      <c r="L167">
        <v>31</v>
      </c>
    </row>
    <row r="168" spans="3:12" x14ac:dyDescent="0.25">
      <c r="C168" t="s">
        <v>20</v>
      </c>
      <c r="D168">
        <v>1894</v>
      </c>
      <c r="K168" t="s">
        <v>14</v>
      </c>
      <c r="L168">
        <v>1181</v>
      </c>
    </row>
    <row r="169" spans="3:12" x14ac:dyDescent="0.25">
      <c r="C169" t="s">
        <v>20</v>
      </c>
      <c r="D169">
        <v>282</v>
      </c>
      <c r="K169" t="s">
        <v>14</v>
      </c>
      <c r="L169">
        <v>39</v>
      </c>
    </row>
    <row r="170" spans="3:12" x14ac:dyDescent="0.25">
      <c r="C170" t="s">
        <v>20</v>
      </c>
      <c r="D170">
        <v>116</v>
      </c>
      <c r="K170" t="s">
        <v>14</v>
      </c>
      <c r="L170">
        <v>46</v>
      </c>
    </row>
    <row r="171" spans="3:12" x14ac:dyDescent="0.25">
      <c r="C171" t="s">
        <v>20</v>
      </c>
      <c r="D171">
        <v>83</v>
      </c>
      <c r="K171" t="s">
        <v>14</v>
      </c>
      <c r="L171">
        <v>105</v>
      </c>
    </row>
    <row r="172" spans="3:12" x14ac:dyDescent="0.25">
      <c r="C172" t="s">
        <v>20</v>
      </c>
      <c r="D172">
        <v>91</v>
      </c>
      <c r="K172" t="s">
        <v>14</v>
      </c>
      <c r="L172">
        <v>535</v>
      </c>
    </row>
    <row r="173" spans="3:12" x14ac:dyDescent="0.25">
      <c r="C173" t="s">
        <v>20</v>
      </c>
      <c r="D173">
        <v>546</v>
      </c>
      <c r="K173" t="s">
        <v>14</v>
      </c>
      <c r="L173">
        <v>16</v>
      </c>
    </row>
    <row r="174" spans="3:12" x14ac:dyDescent="0.25">
      <c r="C174" t="s">
        <v>20</v>
      </c>
      <c r="D174">
        <v>393</v>
      </c>
      <c r="K174" t="s">
        <v>14</v>
      </c>
      <c r="L174">
        <v>575</v>
      </c>
    </row>
    <row r="175" spans="3:12" x14ac:dyDescent="0.25">
      <c r="C175" t="s">
        <v>20</v>
      </c>
      <c r="D175">
        <v>133</v>
      </c>
      <c r="K175" t="s">
        <v>14</v>
      </c>
      <c r="L175">
        <v>1120</v>
      </c>
    </row>
    <row r="176" spans="3:12" x14ac:dyDescent="0.25">
      <c r="C176" t="s">
        <v>20</v>
      </c>
      <c r="D176">
        <v>254</v>
      </c>
      <c r="K176" t="s">
        <v>14</v>
      </c>
      <c r="L176">
        <v>113</v>
      </c>
    </row>
    <row r="177" spans="3:12" x14ac:dyDescent="0.25">
      <c r="C177" t="s">
        <v>20</v>
      </c>
      <c r="D177">
        <v>176</v>
      </c>
      <c r="K177" t="s">
        <v>14</v>
      </c>
      <c r="L177">
        <v>1538</v>
      </c>
    </row>
    <row r="178" spans="3:12" x14ac:dyDescent="0.25">
      <c r="C178" t="s">
        <v>20</v>
      </c>
      <c r="D178">
        <v>337</v>
      </c>
      <c r="K178" t="s">
        <v>14</v>
      </c>
      <c r="L178">
        <v>9</v>
      </c>
    </row>
    <row r="179" spans="3:12" x14ac:dyDescent="0.25">
      <c r="C179" t="s">
        <v>20</v>
      </c>
      <c r="D179">
        <v>107</v>
      </c>
      <c r="K179" t="s">
        <v>14</v>
      </c>
      <c r="L179">
        <v>554</v>
      </c>
    </row>
    <row r="180" spans="3:12" x14ac:dyDescent="0.25">
      <c r="C180" t="s">
        <v>20</v>
      </c>
      <c r="D180">
        <v>183</v>
      </c>
      <c r="K180" t="s">
        <v>14</v>
      </c>
      <c r="L180">
        <v>648</v>
      </c>
    </row>
    <row r="181" spans="3:12" x14ac:dyDescent="0.25">
      <c r="C181" t="s">
        <v>20</v>
      </c>
      <c r="D181">
        <v>72</v>
      </c>
      <c r="K181" t="s">
        <v>14</v>
      </c>
      <c r="L181">
        <v>21</v>
      </c>
    </row>
    <row r="182" spans="3:12" x14ac:dyDescent="0.25">
      <c r="C182" t="s">
        <v>20</v>
      </c>
      <c r="D182">
        <v>295</v>
      </c>
      <c r="K182" t="s">
        <v>14</v>
      </c>
      <c r="L182">
        <v>54</v>
      </c>
    </row>
    <row r="183" spans="3:12" x14ac:dyDescent="0.25">
      <c r="C183" t="s">
        <v>20</v>
      </c>
      <c r="D183">
        <v>142</v>
      </c>
      <c r="K183" t="s">
        <v>14</v>
      </c>
      <c r="L183">
        <v>120</v>
      </c>
    </row>
    <row r="184" spans="3:12" x14ac:dyDescent="0.25">
      <c r="C184" t="s">
        <v>20</v>
      </c>
      <c r="D184">
        <v>85</v>
      </c>
      <c r="K184" t="s">
        <v>14</v>
      </c>
      <c r="L184">
        <v>579</v>
      </c>
    </row>
    <row r="185" spans="3:12" x14ac:dyDescent="0.25">
      <c r="C185" t="s">
        <v>20</v>
      </c>
      <c r="D185">
        <v>659</v>
      </c>
      <c r="K185" t="s">
        <v>14</v>
      </c>
      <c r="L185">
        <v>2072</v>
      </c>
    </row>
    <row r="186" spans="3:12" x14ac:dyDescent="0.25">
      <c r="C186" t="s">
        <v>20</v>
      </c>
      <c r="D186">
        <v>121</v>
      </c>
      <c r="K186" t="s">
        <v>14</v>
      </c>
      <c r="L186">
        <v>0</v>
      </c>
    </row>
    <row r="187" spans="3:12" x14ac:dyDescent="0.25">
      <c r="C187" t="s">
        <v>20</v>
      </c>
      <c r="D187">
        <v>3742</v>
      </c>
      <c r="K187" t="s">
        <v>14</v>
      </c>
      <c r="L187">
        <v>1796</v>
      </c>
    </row>
    <row r="188" spans="3:12" x14ac:dyDescent="0.25">
      <c r="C188" t="s">
        <v>20</v>
      </c>
      <c r="D188">
        <v>223</v>
      </c>
      <c r="K188" t="s">
        <v>14</v>
      </c>
      <c r="L188">
        <v>62</v>
      </c>
    </row>
    <row r="189" spans="3:12" x14ac:dyDescent="0.25">
      <c r="C189" t="s">
        <v>20</v>
      </c>
      <c r="D189">
        <v>133</v>
      </c>
      <c r="K189" t="s">
        <v>14</v>
      </c>
      <c r="L189">
        <v>347</v>
      </c>
    </row>
    <row r="190" spans="3:12" x14ac:dyDescent="0.25">
      <c r="C190" t="s">
        <v>20</v>
      </c>
      <c r="D190">
        <v>5168</v>
      </c>
      <c r="K190" t="s">
        <v>14</v>
      </c>
      <c r="L190">
        <v>19</v>
      </c>
    </row>
    <row r="191" spans="3:12" x14ac:dyDescent="0.25">
      <c r="C191" t="s">
        <v>20</v>
      </c>
      <c r="D191">
        <v>307</v>
      </c>
      <c r="K191" t="s">
        <v>14</v>
      </c>
      <c r="L191">
        <v>1258</v>
      </c>
    </row>
    <row r="192" spans="3:12" x14ac:dyDescent="0.25">
      <c r="C192" t="s">
        <v>20</v>
      </c>
      <c r="D192">
        <v>2441</v>
      </c>
      <c r="K192" t="s">
        <v>14</v>
      </c>
      <c r="L192">
        <v>362</v>
      </c>
    </row>
    <row r="193" spans="3:12" x14ac:dyDescent="0.25">
      <c r="C193" t="s">
        <v>20</v>
      </c>
      <c r="D193">
        <v>1385</v>
      </c>
      <c r="K193" t="s">
        <v>14</v>
      </c>
      <c r="L193">
        <v>133</v>
      </c>
    </row>
    <row r="194" spans="3:12" x14ac:dyDescent="0.25">
      <c r="C194" t="s">
        <v>20</v>
      </c>
      <c r="D194">
        <v>190</v>
      </c>
      <c r="K194" t="s">
        <v>14</v>
      </c>
      <c r="L194">
        <v>846</v>
      </c>
    </row>
    <row r="195" spans="3:12" x14ac:dyDescent="0.25">
      <c r="C195" t="s">
        <v>20</v>
      </c>
      <c r="D195">
        <v>470</v>
      </c>
      <c r="K195" t="s">
        <v>14</v>
      </c>
      <c r="L195">
        <v>10</v>
      </c>
    </row>
    <row r="196" spans="3:12" x14ac:dyDescent="0.25">
      <c r="C196" t="s">
        <v>20</v>
      </c>
      <c r="D196">
        <v>253</v>
      </c>
      <c r="K196" t="s">
        <v>14</v>
      </c>
      <c r="L196">
        <v>191</v>
      </c>
    </row>
    <row r="197" spans="3:12" x14ac:dyDescent="0.25">
      <c r="C197" t="s">
        <v>20</v>
      </c>
      <c r="D197">
        <v>1113</v>
      </c>
      <c r="K197" t="s">
        <v>14</v>
      </c>
      <c r="L197">
        <v>1979</v>
      </c>
    </row>
    <row r="198" spans="3:12" x14ac:dyDescent="0.25">
      <c r="C198" t="s">
        <v>20</v>
      </c>
      <c r="D198">
        <v>2283</v>
      </c>
      <c r="K198" t="s">
        <v>14</v>
      </c>
      <c r="L198">
        <v>63</v>
      </c>
    </row>
    <row r="199" spans="3:12" x14ac:dyDescent="0.25">
      <c r="C199" t="s">
        <v>20</v>
      </c>
      <c r="D199">
        <v>1095</v>
      </c>
      <c r="K199" t="s">
        <v>14</v>
      </c>
      <c r="L199">
        <v>6080</v>
      </c>
    </row>
    <row r="200" spans="3:12" x14ac:dyDescent="0.25">
      <c r="C200" t="s">
        <v>20</v>
      </c>
      <c r="D200">
        <v>1690</v>
      </c>
      <c r="K200" t="s">
        <v>14</v>
      </c>
      <c r="L200">
        <v>80</v>
      </c>
    </row>
    <row r="201" spans="3:12" x14ac:dyDescent="0.25">
      <c r="C201" t="s">
        <v>20</v>
      </c>
      <c r="D201">
        <v>191</v>
      </c>
      <c r="K201" t="s">
        <v>14</v>
      </c>
      <c r="L201">
        <v>9</v>
      </c>
    </row>
    <row r="202" spans="3:12" x14ac:dyDescent="0.25">
      <c r="C202" t="s">
        <v>20</v>
      </c>
      <c r="D202">
        <v>2013</v>
      </c>
      <c r="K202" t="s">
        <v>14</v>
      </c>
      <c r="L202">
        <v>1784</v>
      </c>
    </row>
    <row r="203" spans="3:12" x14ac:dyDescent="0.25">
      <c r="C203" t="s">
        <v>20</v>
      </c>
      <c r="D203">
        <v>1703</v>
      </c>
      <c r="K203" t="s">
        <v>14</v>
      </c>
      <c r="L203">
        <v>243</v>
      </c>
    </row>
    <row r="204" spans="3:12" x14ac:dyDescent="0.25">
      <c r="C204" t="s">
        <v>20</v>
      </c>
      <c r="D204">
        <v>80</v>
      </c>
      <c r="K204" t="s">
        <v>14</v>
      </c>
      <c r="L204">
        <v>1296</v>
      </c>
    </row>
    <row r="205" spans="3:12" x14ac:dyDescent="0.25">
      <c r="C205" t="s">
        <v>20</v>
      </c>
      <c r="D205">
        <v>41</v>
      </c>
      <c r="K205" t="s">
        <v>14</v>
      </c>
      <c r="L205">
        <v>77</v>
      </c>
    </row>
    <row r="206" spans="3:12" x14ac:dyDescent="0.25">
      <c r="C206" t="s">
        <v>20</v>
      </c>
      <c r="D206">
        <v>187</v>
      </c>
      <c r="K206" t="s">
        <v>14</v>
      </c>
      <c r="L206">
        <v>395</v>
      </c>
    </row>
    <row r="207" spans="3:12" x14ac:dyDescent="0.25">
      <c r="C207" t="s">
        <v>20</v>
      </c>
      <c r="D207">
        <v>2875</v>
      </c>
      <c r="K207" t="s">
        <v>14</v>
      </c>
      <c r="L207">
        <v>49</v>
      </c>
    </row>
    <row r="208" spans="3:12" x14ac:dyDescent="0.25">
      <c r="C208" t="s">
        <v>20</v>
      </c>
      <c r="D208">
        <v>88</v>
      </c>
      <c r="K208" t="s">
        <v>14</v>
      </c>
      <c r="L208">
        <v>180</v>
      </c>
    </row>
    <row r="209" spans="3:12" x14ac:dyDescent="0.25">
      <c r="C209" t="s">
        <v>20</v>
      </c>
      <c r="D209">
        <v>191</v>
      </c>
      <c r="K209" t="s">
        <v>14</v>
      </c>
      <c r="L209">
        <v>2690</v>
      </c>
    </row>
    <row r="210" spans="3:12" x14ac:dyDescent="0.25">
      <c r="C210" t="s">
        <v>20</v>
      </c>
      <c r="D210">
        <v>139</v>
      </c>
      <c r="K210" t="s">
        <v>14</v>
      </c>
      <c r="L210">
        <v>2779</v>
      </c>
    </row>
    <row r="211" spans="3:12" x14ac:dyDescent="0.25">
      <c r="C211" t="s">
        <v>20</v>
      </c>
      <c r="D211">
        <v>186</v>
      </c>
      <c r="K211" t="s">
        <v>14</v>
      </c>
      <c r="L211">
        <v>92</v>
      </c>
    </row>
    <row r="212" spans="3:12" x14ac:dyDescent="0.25">
      <c r="C212" t="s">
        <v>20</v>
      </c>
      <c r="D212">
        <v>112</v>
      </c>
      <c r="K212" t="s">
        <v>14</v>
      </c>
      <c r="L212">
        <v>1028</v>
      </c>
    </row>
    <row r="213" spans="3:12" x14ac:dyDescent="0.25">
      <c r="C213" t="s">
        <v>20</v>
      </c>
      <c r="D213">
        <v>101</v>
      </c>
      <c r="K213" t="s">
        <v>14</v>
      </c>
      <c r="L213">
        <v>26</v>
      </c>
    </row>
    <row r="214" spans="3:12" x14ac:dyDescent="0.25">
      <c r="C214" t="s">
        <v>20</v>
      </c>
      <c r="D214">
        <v>206</v>
      </c>
      <c r="K214" t="s">
        <v>14</v>
      </c>
      <c r="L214">
        <v>1790</v>
      </c>
    </row>
    <row r="215" spans="3:12" x14ac:dyDescent="0.25">
      <c r="C215" t="s">
        <v>20</v>
      </c>
      <c r="D215">
        <v>154</v>
      </c>
      <c r="K215" t="s">
        <v>14</v>
      </c>
      <c r="L215">
        <v>37</v>
      </c>
    </row>
    <row r="216" spans="3:12" x14ac:dyDescent="0.25">
      <c r="C216" t="s">
        <v>20</v>
      </c>
      <c r="D216">
        <v>5966</v>
      </c>
      <c r="K216" t="s">
        <v>14</v>
      </c>
      <c r="L216">
        <v>35</v>
      </c>
    </row>
    <row r="217" spans="3:12" x14ac:dyDescent="0.25">
      <c r="C217" t="s">
        <v>20</v>
      </c>
      <c r="D217">
        <v>169</v>
      </c>
      <c r="K217" t="s">
        <v>14</v>
      </c>
      <c r="L217">
        <v>558</v>
      </c>
    </row>
    <row r="218" spans="3:12" x14ac:dyDescent="0.25">
      <c r="C218" t="s">
        <v>20</v>
      </c>
      <c r="D218">
        <v>2106</v>
      </c>
      <c r="K218" t="s">
        <v>14</v>
      </c>
      <c r="L218">
        <v>64</v>
      </c>
    </row>
    <row r="219" spans="3:12" x14ac:dyDescent="0.25">
      <c r="C219" t="s">
        <v>20</v>
      </c>
      <c r="D219">
        <v>131</v>
      </c>
      <c r="K219" t="s">
        <v>14</v>
      </c>
      <c r="L219">
        <v>245</v>
      </c>
    </row>
    <row r="220" spans="3:12" x14ac:dyDescent="0.25">
      <c r="C220" t="s">
        <v>20</v>
      </c>
      <c r="D220">
        <v>84</v>
      </c>
      <c r="K220" t="s">
        <v>14</v>
      </c>
      <c r="L220">
        <v>71</v>
      </c>
    </row>
    <row r="221" spans="3:12" x14ac:dyDescent="0.25">
      <c r="C221" t="s">
        <v>20</v>
      </c>
      <c r="D221">
        <v>155</v>
      </c>
      <c r="K221" t="s">
        <v>14</v>
      </c>
      <c r="L221">
        <v>42</v>
      </c>
    </row>
    <row r="222" spans="3:12" x14ac:dyDescent="0.25">
      <c r="C222" t="s">
        <v>20</v>
      </c>
      <c r="D222">
        <v>189</v>
      </c>
      <c r="K222" t="s">
        <v>14</v>
      </c>
      <c r="L222">
        <v>156</v>
      </c>
    </row>
    <row r="223" spans="3:12" x14ac:dyDescent="0.25">
      <c r="C223" t="s">
        <v>20</v>
      </c>
      <c r="D223">
        <v>4799</v>
      </c>
      <c r="K223" t="s">
        <v>14</v>
      </c>
      <c r="L223">
        <v>1368</v>
      </c>
    </row>
    <row r="224" spans="3:12" x14ac:dyDescent="0.25">
      <c r="C224" t="s">
        <v>20</v>
      </c>
      <c r="D224">
        <v>1137</v>
      </c>
      <c r="K224" t="s">
        <v>14</v>
      </c>
      <c r="L224">
        <v>102</v>
      </c>
    </row>
    <row r="225" spans="3:12" x14ac:dyDescent="0.25">
      <c r="C225" t="s">
        <v>20</v>
      </c>
      <c r="D225">
        <v>1152</v>
      </c>
      <c r="K225" t="s">
        <v>14</v>
      </c>
      <c r="L225">
        <v>86</v>
      </c>
    </row>
    <row r="226" spans="3:12" x14ac:dyDescent="0.25">
      <c r="C226" t="s">
        <v>20</v>
      </c>
      <c r="D226">
        <v>50</v>
      </c>
      <c r="K226" t="s">
        <v>14</v>
      </c>
      <c r="L226">
        <v>253</v>
      </c>
    </row>
    <row r="227" spans="3:12" x14ac:dyDescent="0.25">
      <c r="C227" t="s">
        <v>20</v>
      </c>
      <c r="D227">
        <v>3059</v>
      </c>
      <c r="K227" t="s">
        <v>14</v>
      </c>
      <c r="L227">
        <v>157</v>
      </c>
    </row>
    <row r="228" spans="3:12" x14ac:dyDescent="0.25">
      <c r="C228" t="s">
        <v>20</v>
      </c>
      <c r="D228">
        <v>34</v>
      </c>
      <c r="K228" t="s">
        <v>14</v>
      </c>
      <c r="L228">
        <v>183</v>
      </c>
    </row>
    <row r="229" spans="3:12" x14ac:dyDescent="0.25">
      <c r="C229" t="s">
        <v>20</v>
      </c>
      <c r="D229">
        <v>220</v>
      </c>
      <c r="K229" t="s">
        <v>14</v>
      </c>
      <c r="L229">
        <v>82</v>
      </c>
    </row>
    <row r="230" spans="3:12" x14ac:dyDescent="0.25">
      <c r="C230" t="s">
        <v>20</v>
      </c>
      <c r="D230">
        <v>1604</v>
      </c>
      <c r="K230" t="s">
        <v>14</v>
      </c>
      <c r="L230">
        <v>1</v>
      </c>
    </row>
    <row r="231" spans="3:12" x14ac:dyDescent="0.25">
      <c r="C231" t="s">
        <v>20</v>
      </c>
      <c r="D231">
        <v>454</v>
      </c>
      <c r="K231" t="s">
        <v>14</v>
      </c>
      <c r="L231">
        <v>1198</v>
      </c>
    </row>
    <row r="232" spans="3:12" x14ac:dyDescent="0.25">
      <c r="C232" t="s">
        <v>20</v>
      </c>
      <c r="D232">
        <v>123</v>
      </c>
      <c r="K232" t="s">
        <v>14</v>
      </c>
      <c r="L232">
        <v>648</v>
      </c>
    </row>
    <row r="233" spans="3:12" x14ac:dyDescent="0.25">
      <c r="C233" t="s">
        <v>20</v>
      </c>
      <c r="D233">
        <v>299</v>
      </c>
      <c r="K233" t="s">
        <v>14</v>
      </c>
      <c r="L233">
        <v>64</v>
      </c>
    </row>
    <row r="234" spans="3:12" x14ac:dyDescent="0.25">
      <c r="C234" t="s">
        <v>20</v>
      </c>
      <c r="D234">
        <v>2237</v>
      </c>
      <c r="K234" t="s">
        <v>14</v>
      </c>
      <c r="L234">
        <v>62</v>
      </c>
    </row>
    <row r="235" spans="3:12" x14ac:dyDescent="0.25">
      <c r="C235" t="s">
        <v>20</v>
      </c>
      <c r="D235">
        <v>645</v>
      </c>
      <c r="K235" t="s">
        <v>14</v>
      </c>
      <c r="L235">
        <v>750</v>
      </c>
    </row>
    <row r="236" spans="3:12" x14ac:dyDescent="0.25">
      <c r="C236" t="s">
        <v>20</v>
      </c>
      <c r="D236">
        <v>484</v>
      </c>
      <c r="K236" t="s">
        <v>14</v>
      </c>
      <c r="L236">
        <v>105</v>
      </c>
    </row>
    <row r="237" spans="3:12" x14ac:dyDescent="0.25">
      <c r="C237" t="s">
        <v>20</v>
      </c>
      <c r="D237">
        <v>154</v>
      </c>
      <c r="K237" t="s">
        <v>14</v>
      </c>
      <c r="L237">
        <v>2604</v>
      </c>
    </row>
    <row r="238" spans="3:12" x14ac:dyDescent="0.25">
      <c r="C238" t="s">
        <v>20</v>
      </c>
      <c r="D238">
        <v>82</v>
      </c>
      <c r="K238" t="s">
        <v>14</v>
      </c>
      <c r="L238">
        <v>65</v>
      </c>
    </row>
    <row r="239" spans="3:12" x14ac:dyDescent="0.25">
      <c r="C239" t="s">
        <v>20</v>
      </c>
      <c r="D239">
        <v>134</v>
      </c>
      <c r="K239" t="s">
        <v>14</v>
      </c>
      <c r="L239">
        <v>94</v>
      </c>
    </row>
    <row r="240" spans="3:12" x14ac:dyDescent="0.25">
      <c r="C240" t="s">
        <v>20</v>
      </c>
      <c r="D240">
        <v>5203</v>
      </c>
      <c r="K240" t="s">
        <v>14</v>
      </c>
      <c r="L240">
        <v>257</v>
      </c>
    </row>
    <row r="241" spans="3:12" x14ac:dyDescent="0.25">
      <c r="C241" t="s">
        <v>20</v>
      </c>
      <c r="D241">
        <v>94</v>
      </c>
      <c r="K241" t="s">
        <v>14</v>
      </c>
      <c r="L241">
        <v>2928</v>
      </c>
    </row>
    <row r="242" spans="3:12" x14ac:dyDescent="0.25">
      <c r="C242" t="s">
        <v>20</v>
      </c>
      <c r="D242">
        <v>205</v>
      </c>
      <c r="K242" t="s">
        <v>14</v>
      </c>
      <c r="L242">
        <v>4697</v>
      </c>
    </row>
    <row r="243" spans="3:12" x14ac:dyDescent="0.25">
      <c r="C243" t="s">
        <v>20</v>
      </c>
      <c r="D243">
        <v>92</v>
      </c>
      <c r="K243" t="s">
        <v>14</v>
      </c>
      <c r="L243">
        <v>2915</v>
      </c>
    </row>
    <row r="244" spans="3:12" x14ac:dyDescent="0.25">
      <c r="C244" t="s">
        <v>20</v>
      </c>
      <c r="D244">
        <v>219</v>
      </c>
      <c r="K244" t="s">
        <v>14</v>
      </c>
      <c r="L244">
        <v>18</v>
      </c>
    </row>
    <row r="245" spans="3:12" x14ac:dyDescent="0.25">
      <c r="C245" t="s">
        <v>20</v>
      </c>
      <c r="D245">
        <v>2526</v>
      </c>
      <c r="K245" t="s">
        <v>14</v>
      </c>
      <c r="L245">
        <v>602</v>
      </c>
    </row>
    <row r="246" spans="3:12" x14ac:dyDescent="0.25">
      <c r="C246" t="s">
        <v>20</v>
      </c>
      <c r="D246">
        <v>94</v>
      </c>
      <c r="K246" t="s">
        <v>14</v>
      </c>
      <c r="L246">
        <v>1</v>
      </c>
    </row>
    <row r="247" spans="3:12" x14ac:dyDescent="0.25">
      <c r="C247" t="s">
        <v>20</v>
      </c>
      <c r="D247">
        <v>1713</v>
      </c>
      <c r="K247" t="s">
        <v>14</v>
      </c>
      <c r="L247">
        <v>3868</v>
      </c>
    </row>
    <row r="248" spans="3:12" x14ac:dyDescent="0.25">
      <c r="C248" t="s">
        <v>20</v>
      </c>
      <c r="D248">
        <v>249</v>
      </c>
      <c r="K248" t="s">
        <v>14</v>
      </c>
      <c r="L248">
        <v>504</v>
      </c>
    </row>
    <row r="249" spans="3:12" x14ac:dyDescent="0.25">
      <c r="C249" t="s">
        <v>20</v>
      </c>
      <c r="D249">
        <v>192</v>
      </c>
      <c r="K249" t="s">
        <v>14</v>
      </c>
      <c r="L249">
        <v>14</v>
      </c>
    </row>
    <row r="250" spans="3:12" x14ac:dyDescent="0.25">
      <c r="C250" t="s">
        <v>20</v>
      </c>
      <c r="D250">
        <v>247</v>
      </c>
      <c r="K250" t="s">
        <v>14</v>
      </c>
      <c r="L250">
        <v>750</v>
      </c>
    </row>
    <row r="251" spans="3:12" x14ac:dyDescent="0.25">
      <c r="C251" t="s">
        <v>20</v>
      </c>
      <c r="D251">
        <v>2293</v>
      </c>
      <c r="K251" t="s">
        <v>14</v>
      </c>
      <c r="L251">
        <v>77</v>
      </c>
    </row>
    <row r="252" spans="3:12" x14ac:dyDescent="0.25">
      <c r="C252" t="s">
        <v>20</v>
      </c>
      <c r="D252">
        <v>3131</v>
      </c>
      <c r="K252" t="s">
        <v>14</v>
      </c>
      <c r="L252">
        <v>752</v>
      </c>
    </row>
    <row r="253" spans="3:12" x14ac:dyDescent="0.25">
      <c r="C253" t="s">
        <v>20</v>
      </c>
      <c r="D253">
        <v>143</v>
      </c>
      <c r="K253" t="s">
        <v>14</v>
      </c>
      <c r="L253">
        <v>131</v>
      </c>
    </row>
    <row r="254" spans="3:12" x14ac:dyDescent="0.25">
      <c r="C254" t="s">
        <v>20</v>
      </c>
      <c r="D254">
        <v>296</v>
      </c>
      <c r="K254" t="s">
        <v>14</v>
      </c>
      <c r="L254">
        <v>87</v>
      </c>
    </row>
    <row r="255" spans="3:12" x14ac:dyDescent="0.25">
      <c r="C255" t="s">
        <v>20</v>
      </c>
      <c r="D255">
        <v>170</v>
      </c>
      <c r="K255" t="s">
        <v>14</v>
      </c>
      <c r="L255">
        <v>1063</v>
      </c>
    </row>
    <row r="256" spans="3:12" x14ac:dyDescent="0.25">
      <c r="C256" t="s">
        <v>20</v>
      </c>
      <c r="D256">
        <v>86</v>
      </c>
      <c r="K256" t="s">
        <v>14</v>
      </c>
      <c r="L256">
        <v>76</v>
      </c>
    </row>
    <row r="257" spans="3:12" x14ac:dyDescent="0.25">
      <c r="C257" t="s">
        <v>20</v>
      </c>
      <c r="D257">
        <v>6286</v>
      </c>
      <c r="K257" t="s">
        <v>14</v>
      </c>
      <c r="L257">
        <v>4428</v>
      </c>
    </row>
    <row r="258" spans="3:12" x14ac:dyDescent="0.25">
      <c r="C258" t="s">
        <v>20</v>
      </c>
      <c r="D258">
        <v>3727</v>
      </c>
      <c r="K258" t="s">
        <v>14</v>
      </c>
      <c r="L258">
        <v>58</v>
      </c>
    </row>
    <row r="259" spans="3:12" x14ac:dyDescent="0.25">
      <c r="C259" t="s">
        <v>20</v>
      </c>
      <c r="D259">
        <v>1605</v>
      </c>
      <c r="K259" t="s">
        <v>14</v>
      </c>
      <c r="L259">
        <v>111</v>
      </c>
    </row>
    <row r="260" spans="3:12" x14ac:dyDescent="0.25">
      <c r="C260" t="s">
        <v>20</v>
      </c>
      <c r="D260">
        <v>2120</v>
      </c>
      <c r="K260" t="s">
        <v>14</v>
      </c>
      <c r="L260">
        <v>2955</v>
      </c>
    </row>
    <row r="261" spans="3:12" x14ac:dyDescent="0.25">
      <c r="C261" t="s">
        <v>20</v>
      </c>
      <c r="D261">
        <v>50</v>
      </c>
      <c r="K261" t="s">
        <v>14</v>
      </c>
      <c r="L261">
        <v>1657</v>
      </c>
    </row>
    <row r="262" spans="3:12" x14ac:dyDescent="0.25">
      <c r="C262" t="s">
        <v>20</v>
      </c>
      <c r="D262">
        <v>2080</v>
      </c>
      <c r="K262" t="s">
        <v>14</v>
      </c>
      <c r="L262">
        <v>926</v>
      </c>
    </row>
    <row r="263" spans="3:12" x14ac:dyDescent="0.25">
      <c r="C263" t="s">
        <v>20</v>
      </c>
      <c r="D263">
        <v>2105</v>
      </c>
      <c r="K263" t="s">
        <v>14</v>
      </c>
      <c r="L263">
        <v>77</v>
      </c>
    </row>
    <row r="264" spans="3:12" x14ac:dyDescent="0.25">
      <c r="C264" t="s">
        <v>20</v>
      </c>
      <c r="D264">
        <v>2436</v>
      </c>
      <c r="K264" t="s">
        <v>14</v>
      </c>
      <c r="L264">
        <v>1748</v>
      </c>
    </row>
    <row r="265" spans="3:12" x14ac:dyDescent="0.25">
      <c r="C265" t="s">
        <v>20</v>
      </c>
      <c r="D265">
        <v>80</v>
      </c>
      <c r="K265" t="s">
        <v>14</v>
      </c>
      <c r="L265">
        <v>79</v>
      </c>
    </row>
    <row r="266" spans="3:12" x14ac:dyDescent="0.25">
      <c r="C266" t="s">
        <v>20</v>
      </c>
      <c r="D266">
        <v>42</v>
      </c>
      <c r="K266" t="s">
        <v>14</v>
      </c>
      <c r="L266">
        <v>889</v>
      </c>
    </row>
    <row r="267" spans="3:12" x14ac:dyDescent="0.25">
      <c r="C267" t="s">
        <v>20</v>
      </c>
      <c r="D267">
        <v>139</v>
      </c>
      <c r="K267" t="s">
        <v>14</v>
      </c>
      <c r="L267">
        <v>56</v>
      </c>
    </row>
    <row r="268" spans="3:12" x14ac:dyDescent="0.25">
      <c r="C268" t="s">
        <v>20</v>
      </c>
      <c r="D268">
        <v>159</v>
      </c>
      <c r="K268" t="s">
        <v>14</v>
      </c>
      <c r="L268">
        <v>1</v>
      </c>
    </row>
    <row r="269" spans="3:12" x14ac:dyDescent="0.25">
      <c r="C269" t="s">
        <v>20</v>
      </c>
      <c r="D269">
        <v>381</v>
      </c>
      <c r="K269" t="s">
        <v>14</v>
      </c>
      <c r="L269">
        <v>83</v>
      </c>
    </row>
    <row r="270" spans="3:12" x14ac:dyDescent="0.25">
      <c r="C270" t="s">
        <v>20</v>
      </c>
      <c r="D270">
        <v>194</v>
      </c>
      <c r="K270" t="s">
        <v>14</v>
      </c>
      <c r="L270">
        <v>2025</v>
      </c>
    </row>
    <row r="271" spans="3:12" x14ac:dyDescent="0.25">
      <c r="C271" t="s">
        <v>20</v>
      </c>
      <c r="D271">
        <v>106</v>
      </c>
      <c r="K271" t="s">
        <v>14</v>
      </c>
      <c r="L271">
        <v>14</v>
      </c>
    </row>
    <row r="272" spans="3:12" x14ac:dyDescent="0.25">
      <c r="C272" t="s">
        <v>20</v>
      </c>
      <c r="D272">
        <v>142</v>
      </c>
      <c r="K272" t="s">
        <v>14</v>
      </c>
      <c r="L272">
        <v>656</v>
      </c>
    </row>
    <row r="273" spans="3:12" x14ac:dyDescent="0.25">
      <c r="C273" t="s">
        <v>20</v>
      </c>
      <c r="D273">
        <v>211</v>
      </c>
      <c r="K273" t="s">
        <v>14</v>
      </c>
      <c r="L273">
        <v>1596</v>
      </c>
    </row>
    <row r="274" spans="3:12" x14ac:dyDescent="0.25">
      <c r="C274" t="s">
        <v>20</v>
      </c>
      <c r="D274">
        <v>2756</v>
      </c>
      <c r="K274" t="s">
        <v>14</v>
      </c>
      <c r="L274">
        <v>10</v>
      </c>
    </row>
    <row r="275" spans="3:12" x14ac:dyDescent="0.25">
      <c r="C275" t="s">
        <v>20</v>
      </c>
      <c r="D275">
        <v>173</v>
      </c>
      <c r="K275" t="s">
        <v>14</v>
      </c>
      <c r="L275">
        <v>1121</v>
      </c>
    </row>
    <row r="276" spans="3:12" x14ac:dyDescent="0.25">
      <c r="C276" t="s">
        <v>20</v>
      </c>
      <c r="D276">
        <v>87</v>
      </c>
      <c r="K276" t="s">
        <v>14</v>
      </c>
      <c r="L276">
        <v>15</v>
      </c>
    </row>
    <row r="277" spans="3:12" x14ac:dyDescent="0.25">
      <c r="C277" t="s">
        <v>20</v>
      </c>
      <c r="D277">
        <v>1572</v>
      </c>
      <c r="K277" t="s">
        <v>14</v>
      </c>
      <c r="L277">
        <v>191</v>
      </c>
    </row>
    <row r="278" spans="3:12" x14ac:dyDescent="0.25">
      <c r="C278" t="s">
        <v>20</v>
      </c>
      <c r="D278">
        <v>2346</v>
      </c>
      <c r="K278" t="s">
        <v>14</v>
      </c>
      <c r="L278">
        <v>16</v>
      </c>
    </row>
    <row r="279" spans="3:12" x14ac:dyDescent="0.25">
      <c r="C279" t="s">
        <v>20</v>
      </c>
      <c r="D279">
        <v>115</v>
      </c>
      <c r="K279" t="s">
        <v>14</v>
      </c>
      <c r="L279">
        <v>17</v>
      </c>
    </row>
    <row r="280" spans="3:12" x14ac:dyDescent="0.25">
      <c r="C280" t="s">
        <v>20</v>
      </c>
      <c r="D280">
        <v>85</v>
      </c>
      <c r="K280" t="s">
        <v>14</v>
      </c>
      <c r="L280">
        <v>34</v>
      </c>
    </row>
    <row r="281" spans="3:12" x14ac:dyDescent="0.25">
      <c r="C281" t="s">
        <v>20</v>
      </c>
      <c r="D281">
        <v>144</v>
      </c>
      <c r="K281" t="s">
        <v>14</v>
      </c>
      <c r="L281">
        <v>1</v>
      </c>
    </row>
    <row r="282" spans="3:12" x14ac:dyDescent="0.25">
      <c r="C282" t="s">
        <v>20</v>
      </c>
      <c r="D282">
        <v>2443</v>
      </c>
      <c r="K282" t="s">
        <v>14</v>
      </c>
      <c r="L282">
        <v>1274</v>
      </c>
    </row>
    <row r="283" spans="3:12" x14ac:dyDescent="0.25">
      <c r="C283" t="s">
        <v>20</v>
      </c>
      <c r="D283">
        <v>64</v>
      </c>
      <c r="K283" t="s">
        <v>14</v>
      </c>
      <c r="L283">
        <v>210</v>
      </c>
    </row>
    <row r="284" spans="3:12" x14ac:dyDescent="0.25">
      <c r="C284" t="s">
        <v>20</v>
      </c>
      <c r="D284">
        <v>268</v>
      </c>
      <c r="K284" t="s">
        <v>14</v>
      </c>
      <c r="L284">
        <v>248</v>
      </c>
    </row>
    <row r="285" spans="3:12" x14ac:dyDescent="0.25">
      <c r="C285" t="s">
        <v>20</v>
      </c>
      <c r="D285">
        <v>195</v>
      </c>
      <c r="K285" t="s">
        <v>14</v>
      </c>
      <c r="L285">
        <v>513</v>
      </c>
    </row>
    <row r="286" spans="3:12" x14ac:dyDescent="0.25">
      <c r="C286" t="s">
        <v>20</v>
      </c>
      <c r="D286">
        <v>186</v>
      </c>
      <c r="K286" t="s">
        <v>14</v>
      </c>
      <c r="L286">
        <v>3410</v>
      </c>
    </row>
    <row r="287" spans="3:12" x14ac:dyDescent="0.25">
      <c r="C287" t="s">
        <v>20</v>
      </c>
      <c r="D287">
        <v>460</v>
      </c>
      <c r="K287" t="s">
        <v>14</v>
      </c>
      <c r="L287">
        <v>10</v>
      </c>
    </row>
    <row r="288" spans="3:12" x14ac:dyDescent="0.25">
      <c r="C288" t="s">
        <v>20</v>
      </c>
      <c r="D288">
        <v>2528</v>
      </c>
      <c r="K288" t="s">
        <v>14</v>
      </c>
      <c r="L288">
        <v>2201</v>
      </c>
    </row>
    <row r="289" spans="3:12" x14ac:dyDescent="0.25">
      <c r="C289" t="s">
        <v>20</v>
      </c>
      <c r="D289">
        <v>3657</v>
      </c>
      <c r="K289" t="s">
        <v>14</v>
      </c>
      <c r="L289">
        <v>676</v>
      </c>
    </row>
    <row r="290" spans="3:12" x14ac:dyDescent="0.25">
      <c r="C290" t="s">
        <v>20</v>
      </c>
      <c r="D290">
        <v>131</v>
      </c>
      <c r="K290" t="s">
        <v>14</v>
      </c>
      <c r="L290">
        <v>831</v>
      </c>
    </row>
    <row r="291" spans="3:12" x14ac:dyDescent="0.25">
      <c r="C291" t="s">
        <v>20</v>
      </c>
      <c r="D291">
        <v>239</v>
      </c>
      <c r="K291" t="s">
        <v>14</v>
      </c>
      <c r="L291">
        <v>859</v>
      </c>
    </row>
    <row r="292" spans="3:12" x14ac:dyDescent="0.25">
      <c r="C292" t="s">
        <v>20</v>
      </c>
      <c r="D292">
        <v>78</v>
      </c>
      <c r="K292" t="s">
        <v>14</v>
      </c>
      <c r="L292">
        <v>45</v>
      </c>
    </row>
    <row r="293" spans="3:12" x14ac:dyDescent="0.25">
      <c r="C293" t="s">
        <v>20</v>
      </c>
      <c r="D293">
        <v>1773</v>
      </c>
      <c r="K293" t="s">
        <v>14</v>
      </c>
      <c r="L293">
        <v>6</v>
      </c>
    </row>
    <row r="294" spans="3:12" x14ac:dyDescent="0.25">
      <c r="C294" t="s">
        <v>20</v>
      </c>
      <c r="D294">
        <v>32</v>
      </c>
      <c r="K294" t="s">
        <v>14</v>
      </c>
      <c r="L294">
        <v>7</v>
      </c>
    </row>
    <row r="295" spans="3:12" x14ac:dyDescent="0.25">
      <c r="C295" t="s">
        <v>20</v>
      </c>
      <c r="D295">
        <v>369</v>
      </c>
      <c r="K295" t="s">
        <v>14</v>
      </c>
      <c r="L295">
        <v>31</v>
      </c>
    </row>
    <row r="296" spans="3:12" x14ac:dyDescent="0.25">
      <c r="C296" t="s">
        <v>20</v>
      </c>
      <c r="D296">
        <v>89</v>
      </c>
      <c r="K296" t="s">
        <v>14</v>
      </c>
      <c r="L296">
        <v>78</v>
      </c>
    </row>
    <row r="297" spans="3:12" x14ac:dyDescent="0.25">
      <c r="C297" t="s">
        <v>20</v>
      </c>
      <c r="D297">
        <v>147</v>
      </c>
      <c r="K297" t="s">
        <v>14</v>
      </c>
      <c r="L297">
        <v>1225</v>
      </c>
    </row>
    <row r="298" spans="3:12" x14ac:dyDescent="0.25">
      <c r="C298" t="s">
        <v>20</v>
      </c>
      <c r="D298">
        <v>126</v>
      </c>
      <c r="K298" t="s">
        <v>14</v>
      </c>
      <c r="L298">
        <v>1</v>
      </c>
    </row>
    <row r="299" spans="3:12" x14ac:dyDescent="0.25">
      <c r="C299" t="s">
        <v>20</v>
      </c>
      <c r="D299">
        <v>2218</v>
      </c>
      <c r="K299" t="s">
        <v>14</v>
      </c>
      <c r="L299">
        <v>67</v>
      </c>
    </row>
    <row r="300" spans="3:12" x14ac:dyDescent="0.25">
      <c r="C300" t="s">
        <v>20</v>
      </c>
      <c r="D300">
        <v>202</v>
      </c>
      <c r="K300" t="s">
        <v>14</v>
      </c>
      <c r="L300">
        <v>19</v>
      </c>
    </row>
    <row r="301" spans="3:12" x14ac:dyDescent="0.25">
      <c r="C301" t="s">
        <v>20</v>
      </c>
      <c r="D301">
        <v>140</v>
      </c>
      <c r="K301" t="s">
        <v>14</v>
      </c>
      <c r="L301">
        <v>2108</v>
      </c>
    </row>
    <row r="302" spans="3:12" x14ac:dyDescent="0.25">
      <c r="C302" t="s">
        <v>20</v>
      </c>
      <c r="D302">
        <v>1052</v>
      </c>
      <c r="K302" t="s">
        <v>14</v>
      </c>
      <c r="L302">
        <v>679</v>
      </c>
    </row>
    <row r="303" spans="3:12" x14ac:dyDescent="0.25">
      <c r="C303" t="s">
        <v>20</v>
      </c>
      <c r="D303">
        <v>247</v>
      </c>
      <c r="K303" t="s">
        <v>14</v>
      </c>
      <c r="L303">
        <v>36</v>
      </c>
    </row>
    <row r="304" spans="3:12" x14ac:dyDescent="0.25">
      <c r="C304" t="s">
        <v>20</v>
      </c>
      <c r="D304">
        <v>84</v>
      </c>
      <c r="K304" t="s">
        <v>14</v>
      </c>
      <c r="L304">
        <v>47</v>
      </c>
    </row>
    <row r="305" spans="3:12" x14ac:dyDescent="0.25">
      <c r="C305" t="s">
        <v>20</v>
      </c>
      <c r="D305">
        <v>88</v>
      </c>
      <c r="K305" t="s">
        <v>14</v>
      </c>
      <c r="L305">
        <v>70</v>
      </c>
    </row>
    <row r="306" spans="3:12" x14ac:dyDescent="0.25">
      <c r="C306" t="s">
        <v>20</v>
      </c>
      <c r="D306">
        <v>156</v>
      </c>
      <c r="K306" t="s">
        <v>14</v>
      </c>
      <c r="L306">
        <v>154</v>
      </c>
    </row>
    <row r="307" spans="3:12" x14ac:dyDescent="0.25">
      <c r="C307" t="s">
        <v>20</v>
      </c>
      <c r="D307">
        <v>2985</v>
      </c>
      <c r="K307" t="s">
        <v>14</v>
      </c>
      <c r="L307">
        <v>22</v>
      </c>
    </row>
    <row r="308" spans="3:12" x14ac:dyDescent="0.25">
      <c r="C308" t="s">
        <v>20</v>
      </c>
      <c r="D308">
        <v>762</v>
      </c>
      <c r="K308" t="s">
        <v>14</v>
      </c>
      <c r="L308">
        <v>1758</v>
      </c>
    </row>
    <row r="309" spans="3:12" x14ac:dyDescent="0.25">
      <c r="C309" t="s">
        <v>20</v>
      </c>
      <c r="D309">
        <v>554</v>
      </c>
      <c r="K309" t="s">
        <v>14</v>
      </c>
      <c r="L309">
        <v>94</v>
      </c>
    </row>
    <row r="310" spans="3:12" x14ac:dyDescent="0.25">
      <c r="C310" t="s">
        <v>20</v>
      </c>
      <c r="D310">
        <v>135</v>
      </c>
      <c r="K310" t="s">
        <v>14</v>
      </c>
      <c r="L310">
        <v>33</v>
      </c>
    </row>
    <row r="311" spans="3:12" x14ac:dyDescent="0.25">
      <c r="C311" t="s">
        <v>20</v>
      </c>
      <c r="D311">
        <v>122</v>
      </c>
      <c r="K311" t="s">
        <v>14</v>
      </c>
      <c r="L311">
        <v>1</v>
      </c>
    </row>
    <row r="312" spans="3:12" x14ac:dyDescent="0.25">
      <c r="C312" t="s">
        <v>20</v>
      </c>
      <c r="D312">
        <v>221</v>
      </c>
      <c r="K312" t="s">
        <v>14</v>
      </c>
      <c r="L312">
        <v>31</v>
      </c>
    </row>
    <row r="313" spans="3:12" x14ac:dyDescent="0.25">
      <c r="C313" t="s">
        <v>20</v>
      </c>
      <c r="D313">
        <v>126</v>
      </c>
      <c r="K313" t="s">
        <v>14</v>
      </c>
      <c r="L313">
        <v>35</v>
      </c>
    </row>
    <row r="314" spans="3:12" x14ac:dyDescent="0.25">
      <c r="C314" t="s">
        <v>20</v>
      </c>
      <c r="D314">
        <v>1022</v>
      </c>
      <c r="K314" t="s">
        <v>14</v>
      </c>
      <c r="L314">
        <v>63</v>
      </c>
    </row>
    <row r="315" spans="3:12" x14ac:dyDescent="0.25">
      <c r="C315" t="s">
        <v>20</v>
      </c>
      <c r="D315">
        <v>3177</v>
      </c>
      <c r="K315" t="s">
        <v>14</v>
      </c>
      <c r="L315">
        <v>526</v>
      </c>
    </row>
    <row r="316" spans="3:12" x14ac:dyDescent="0.25">
      <c r="C316" t="s">
        <v>20</v>
      </c>
      <c r="D316">
        <v>198</v>
      </c>
      <c r="K316" t="s">
        <v>14</v>
      </c>
      <c r="L316">
        <v>121</v>
      </c>
    </row>
    <row r="317" spans="3:12" x14ac:dyDescent="0.25">
      <c r="C317" t="s">
        <v>20</v>
      </c>
      <c r="D317">
        <v>85</v>
      </c>
      <c r="K317" t="s">
        <v>14</v>
      </c>
      <c r="L317">
        <v>67</v>
      </c>
    </row>
    <row r="318" spans="3:12" x14ac:dyDescent="0.25">
      <c r="C318" t="s">
        <v>20</v>
      </c>
      <c r="D318">
        <v>3596</v>
      </c>
      <c r="K318" t="s">
        <v>14</v>
      </c>
      <c r="L318">
        <v>57</v>
      </c>
    </row>
    <row r="319" spans="3:12" x14ac:dyDescent="0.25">
      <c r="C319" t="s">
        <v>20</v>
      </c>
      <c r="D319">
        <v>244</v>
      </c>
      <c r="K319" t="s">
        <v>14</v>
      </c>
      <c r="L319">
        <v>1229</v>
      </c>
    </row>
    <row r="320" spans="3:12" x14ac:dyDescent="0.25">
      <c r="C320" t="s">
        <v>20</v>
      </c>
      <c r="D320">
        <v>5180</v>
      </c>
      <c r="K320" t="s">
        <v>14</v>
      </c>
      <c r="L320">
        <v>12</v>
      </c>
    </row>
    <row r="321" spans="3:12" x14ac:dyDescent="0.25">
      <c r="C321" t="s">
        <v>20</v>
      </c>
      <c r="D321">
        <v>589</v>
      </c>
      <c r="K321" t="s">
        <v>14</v>
      </c>
      <c r="L321">
        <v>452</v>
      </c>
    </row>
    <row r="322" spans="3:12" x14ac:dyDescent="0.25">
      <c r="C322" t="s">
        <v>20</v>
      </c>
      <c r="D322">
        <v>2725</v>
      </c>
      <c r="K322" t="s">
        <v>14</v>
      </c>
      <c r="L322">
        <v>1886</v>
      </c>
    </row>
    <row r="323" spans="3:12" x14ac:dyDescent="0.25">
      <c r="C323" t="s">
        <v>20</v>
      </c>
      <c r="D323">
        <v>300</v>
      </c>
      <c r="K323" t="s">
        <v>14</v>
      </c>
      <c r="L323">
        <v>1825</v>
      </c>
    </row>
    <row r="324" spans="3:12" x14ac:dyDescent="0.25">
      <c r="C324" t="s">
        <v>20</v>
      </c>
      <c r="D324">
        <v>144</v>
      </c>
      <c r="K324" t="s">
        <v>14</v>
      </c>
      <c r="L324">
        <v>31</v>
      </c>
    </row>
    <row r="325" spans="3:12" x14ac:dyDescent="0.25">
      <c r="C325" t="s">
        <v>20</v>
      </c>
      <c r="D325">
        <v>87</v>
      </c>
      <c r="K325" t="s">
        <v>14</v>
      </c>
      <c r="L325">
        <v>107</v>
      </c>
    </row>
    <row r="326" spans="3:12" x14ac:dyDescent="0.25">
      <c r="C326" t="s">
        <v>20</v>
      </c>
      <c r="D326">
        <v>3116</v>
      </c>
      <c r="K326" t="s">
        <v>14</v>
      </c>
      <c r="L326">
        <v>27</v>
      </c>
    </row>
    <row r="327" spans="3:12" x14ac:dyDescent="0.25">
      <c r="C327" t="s">
        <v>20</v>
      </c>
      <c r="D327">
        <v>909</v>
      </c>
      <c r="K327" t="s">
        <v>14</v>
      </c>
      <c r="L327">
        <v>1221</v>
      </c>
    </row>
    <row r="328" spans="3:12" x14ac:dyDescent="0.25">
      <c r="C328" t="s">
        <v>20</v>
      </c>
      <c r="D328">
        <v>1613</v>
      </c>
      <c r="K328" t="s">
        <v>14</v>
      </c>
      <c r="L328">
        <v>1</v>
      </c>
    </row>
    <row r="329" spans="3:12" x14ac:dyDescent="0.25">
      <c r="C329" t="s">
        <v>20</v>
      </c>
      <c r="D329">
        <v>136</v>
      </c>
      <c r="K329" t="s">
        <v>14</v>
      </c>
      <c r="L329">
        <v>16</v>
      </c>
    </row>
    <row r="330" spans="3:12" x14ac:dyDescent="0.25">
      <c r="C330" t="s">
        <v>20</v>
      </c>
      <c r="D330">
        <v>130</v>
      </c>
      <c r="K330" t="s">
        <v>14</v>
      </c>
      <c r="L330">
        <v>41</v>
      </c>
    </row>
    <row r="331" spans="3:12" x14ac:dyDescent="0.25">
      <c r="C331" t="s">
        <v>20</v>
      </c>
      <c r="D331">
        <v>102</v>
      </c>
      <c r="K331" t="s">
        <v>14</v>
      </c>
      <c r="L331">
        <v>523</v>
      </c>
    </row>
    <row r="332" spans="3:12" x14ac:dyDescent="0.25">
      <c r="C332" t="s">
        <v>20</v>
      </c>
      <c r="D332">
        <v>4006</v>
      </c>
      <c r="K332" t="s">
        <v>14</v>
      </c>
      <c r="L332">
        <v>141</v>
      </c>
    </row>
    <row r="333" spans="3:12" x14ac:dyDescent="0.25">
      <c r="C333" t="s">
        <v>20</v>
      </c>
      <c r="D333">
        <v>1629</v>
      </c>
      <c r="K333" t="s">
        <v>14</v>
      </c>
      <c r="L333">
        <v>52</v>
      </c>
    </row>
    <row r="334" spans="3:12" x14ac:dyDescent="0.25">
      <c r="C334" t="s">
        <v>20</v>
      </c>
      <c r="D334">
        <v>2188</v>
      </c>
      <c r="K334" t="s">
        <v>14</v>
      </c>
      <c r="L334">
        <v>225</v>
      </c>
    </row>
    <row r="335" spans="3:12" x14ac:dyDescent="0.25">
      <c r="C335" t="s">
        <v>20</v>
      </c>
      <c r="D335">
        <v>2409</v>
      </c>
      <c r="K335" t="s">
        <v>14</v>
      </c>
      <c r="L335">
        <v>38</v>
      </c>
    </row>
    <row r="336" spans="3:12" x14ac:dyDescent="0.25">
      <c r="C336" t="s">
        <v>20</v>
      </c>
      <c r="D336">
        <v>194</v>
      </c>
      <c r="K336" t="s">
        <v>14</v>
      </c>
      <c r="L336">
        <v>15</v>
      </c>
    </row>
    <row r="337" spans="3:12" x14ac:dyDescent="0.25">
      <c r="C337" t="s">
        <v>20</v>
      </c>
      <c r="D337">
        <v>1140</v>
      </c>
      <c r="K337" t="s">
        <v>14</v>
      </c>
      <c r="L337">
        <v>37</v>
      </c>
    </row>
    <row r="338" spans="3:12" x14ac:dyDescent="0.25">
      <c r="C338" t="s">
        <v>20</v>
      </c>
      <c r="D338">
        <v>102</v>
      </c>
      <c r="K338" t="s">
        <v>14</v>
      </c>
      <c r="L338">
        <v>112</v>
      </c>
    </row>
    <row r="339" spans="3:12" x14ac:dyDescent="0.25">
      <c r="C339" t="s">
        <v>20</v>
      </c>
      <c r="D339">
        <v>2857</v>
      </c>
      <c r="K339" t="s">
        <v>14</v>
      </c>
      <c r="L339">
        <v>21</v>
      </c>
    </row>
    <row r="340" spans="3:12" x14ac:dyDescent="0.25">
      <c r="C340" t="s">
        <v>20</v>
      </c>
      <c r="D340">
        <v>107</v>
      </c>
      <c r="K340" t="s">
        <v>14</v>
      </c>
      <c r="L340">
        <v>67</v>
      </c>
    </row>
    <row r="341" spans="3:12" x14ac:dyDescent="0.25">
      <c r="C341" t="s">
        <v>20</v>
      </c>
      <c r="D341">
        <v>160</v>
      </c>
      <c r="K341" t="s">
        <v>14</v>
      </c>
      <c r="L341">
        <v>78</v>
      </c>
    </row>
    <row r="342" spans="3:12" x14ac:dyDescent="0.25">
      <c r="C342" t="s">
        <v>20</v>
      </c>
      <c r="D342">
        <v>2230</v>
      </c>
      <c r="K342" t="s">
        <v>14</v>
      </c>
      <c r="L342">
        <v>67</v>
      </c>
    </row>
    <row r="343" spans="3:12" x14ac:dyDescent="0.25">
      <c r="C343" t="s">
        <v>20</v>
      </c>
      <c r="D343">
        <v>316</v>
      </c>
      <c r="K343" t="s">
        <v>14</v>
      </c>
      <c r="L343">
        <v>263</v>
      </c>
    </row>
    <row r="344" spans="3:12" x14ac:dyDescent="0.25">
      <c r="C344" t="s">
        <v>20</v>
      </c>
      <c r="D344">
        <v>117</v>
      </c>
      <c r="K344" t="s">
        <v>14</v>
      </c>
      <c r="L344">
        <v>1691</v>
      </c>
    </row>
    <row r="345" spans="3:12" x14ac:dyDescent="0.25">
      <c r="C345" t="s">
        <v>20</v>
      </c>
      <c r="D345">
        <v>6406</v>
      </c>
      <c r="K345" t="s">
        <v>14</v>
      </c>
      <c r="L345">
        <v>181</v>
      </c>
    </row>
    <row r="346" spans="3:12" x14ac:dyDescent="0.25">
      <c r="C346" t="s">
        <v>20</v>
      </c>
      <c r="D346">
        <v>192</v>
      </c>
      <c r="K346" t="s">
        <v>14</v>
      </c>
      <c r="L346">
        <v>13</v>
      </c>
    </row>
    <row r="347" spans="3:12" x14ac:dyDescent="0.25">
      <c r="C347" t="s">
        <v>20</v>
      </c>
      <c r="D347">
        <v>26</v>
      </c>
      <c r="K347" t="s">
        <v>14</v>
      </c>
      <c r="L347">
        <v>1</v>
      </c>
    </row>
    <row r="348" spans="3:12" x14ac:dyDescent="0.25">
      <c r="C348" t="s">
        <v>20</v>
      </c>
      <c r="D348">
        <v>723</v>
      </c>
      <c r="K348" t="s">
        <v>14</v>
      </c>
      <c r="L348">
        <v>21</v>
      </c>
    </row>
    <row r="349" spans="3:12" x14ac:dyDescent="0.25">
      <c r="C349" t="s">
        <v>20</v>
      </c>
      <c r="D349">
        <v>170</v>
      </c>
      <c r="K349" t="s">
        <v>14</v>
      </c>
      <c r="L349">
        <v>830</v>
      </c>
    </row>
    <row r="350" spans="3:12" x14ac:dyDescent="0.25">
      <c r="C350" t="s">
        <v>20</v>
      </c>
      <c r="D350">
        <v>238</v>
      </c>
      <c r="K350" t="s">
        <v>14</v>
      </c>
      <c r="L350">
        <v>130</v>
      </c>
    </row>
    <row r="351" spans="3:12" x14ac:dyDescent="0.25">
      <c r="C351" t="s">
        <v>20</v>
      </c>
      <c r="D351">
        <v>55</v>
      </c>
      <c r="K351" t="s">
        <v>14</v>
      </c>
      <c r="L351">
        <v>55</v>
      </c>
    </row>
    <row r="352" spans="3:12" x14ac:dyDescent="0.25">
      <c r="C352" t="s">
        <v>20</v>
      </c>
      <c r="D352">
        <v>128</v>
      </c>
      <c r="K352" t="s">
        <v>14</v>
      </c>
      <c r="L352">
        <v>114</v>
      </c>
    </row>
    <row r="353" spans="3:12" x14ac:dyDescent="0.25">
      <c r="C353" t="s">
        <v>20</v>
      </c>
      <c r="D353">
        <v>2144</v>
      </c>
      <c r="K353" t="s">
        <v>14</v>
      </c>
      <c r="L353">
        <v>594</v>
      </c>
    </row>
    <row r="354" spans="3:12" x14ac:dyDescent="0.25">
      <c r="C354" t="s">
        <v>20</v>
      </c>
      <c r="D354">
        <v>2693</v>
      </c>
      <c r="K354" t="s">
        <v>14</v>
      </c>
      <c r="L354">
        <v>24</v>
      </c>
    </row>
    <row r="355" spans="3:12" x14ac:dyDescent="0.25">
      <c r="C355" t="s">
        <v>20</v>
      </c>
      <c r="D355">
        <v>432</v>
      </c>
      <c r="K355" t="s">
        <v>14</v>
      </c>
      <c r="L355">
        <v>252</v>
      </c>
    </row>
    <row r="356" spans="3:12" x14ac:dyDescent="0.25">
      <c r="C356" t="s">
        <v>20</v>
      </c>
      <c r="D356">
        <v>189</v>
      </c>
      <c r="K356" t="s">
        <v>14</v>
      </c>
      <c r="L356">
        <v>67</v>
      </c>
    </row>
    <row r="357" spans="3:12" x14ac:dyDescent="0.25">
      <c r="C357" t="s">
        <v>20</v>
      </c>
      <c r="D357">
        <v>154</v>
      </c>
      <c r="K357" t="s">
        <v>14</v>
      </c>
      <c r="L357">
        <v>742</v>
      </c>
    </row>
    <row r="358" spans="3:12" x14ac:dyDescent="0.25">
      <c r="C358" t="s">
        <v>20</v>
      </c>
      <c r="D358">
        <v>96</v>
      </c>
      <c r="K358" t="s">
        <v>14</v>
      </c>
      <c r="L358">
        <v>75</v>
      </c>
    </row>
    <row r="359" spans="3:12" x14ac:dyDescent="0.25">
      <c r="C359" t="s">
        <v>20</v>
      </c>
      <c r="D359">
        <v>3063</v>
      </c>
      <c r="K359" t="s">
        <v>14</v>
      </c>
      <c r="L359">
        <v>4405</v>
      </c>
    </row>
    <row r="360" spans="3:12" x14ac:dyDescent="0.25">
      <c r="C360" t="s">
        <v>20</v>
      </c>
      <c r="D360">
        <v>2266</v>
      </c>
      <c r="K360" t="s">
        <v>14</v>
      </c>
      <c r="L360">
        <v>92</v>
      </c>
    </row>
    <row r="361" spans="3:12" x14ac:dyDescent="0.25">
      <c r="C361" t="s">
        <v>20</v>
      </c>
      <c r="D361">
        <v>194</v>
      </c>
      <c r="K361" t="s">
        <v>14</v>
      </c>
      <c r="L361">
        <v>64</v>
      </c>
    </row>
    <row r="362" spans="3:12" x14ac:dyDescent="0.25">
      <c r="C362" t="s">
        <v>20</v>
      </c>
      <c r="D362">
        <v>129</v>
      </c>
      <c r="K362" t="s">
        <v>14</v>
      </c>
      <c r="L362">
        <v>64</v>
      </c>
    </row>
    <row r="363" spans="3:12" x14ac:dyDescent="0.25">
      <c r="C363" t="s">
        <v>20</v>
      </c>
      <c r="D363">
        <v>375</v>
      </c>
      <c r="K363" t="s">
        <v>14</v>
      </c>
      <c r="L363">
        <v>842</v>
      </c>
    </row>
    <row r="364" spans="3:12" x14ac:dyDescent="0.25">
      <c r="C364" t="s">
        <v>20</v>
      </c>
      <c r="D364">
        <v>409</v>
      </c>
      <c r="K364" t="s">
        <v>14</v>
      </c>
      <c r="L364">
        <v>112</v>
      </c>
    </row>
    <row r="365" spans="3:12" x14ac:dyDescent="0.25">
      <c r="C365" t="s">
        <v>20</v>
      </c>
      <c r="D365">
        <v>234</v>
      </c>
      <c r="K365" t="s">
        <v>14</v>
      </c>
      <c r="L365">
        <v>374</v>
      </c>
    </row>
    <row r="366" spans="3:12" x14ac:dyDescent="0.25">
      <c r="C366" t="s">
        <v>20</v>
      </c>
      <c r="D366">
        <v>3016</v>
      </c>
    </row>
    <row r="367" spans="3:12" x14ac:dyDescent="0.25">
      <c r="C367" t="s">
        <v>20</v>
      </c>
      <c r="D367">
        <v>264</v>
      </c>
    </row>
    <row r="368" spans="3:12" x14ac:dyDescent="0.25">
      <c r="C368" t="s">
        <v>20</v>
      </c>
      <c r="D368">
        <v>272</v>
      </c>
    </row>
    <row r="369" spans="3:4" x14ac:dyDescent="0.25">
      <c r="C369" t="s">
        <v>20</v>
      </c>
      <c r="D369">
        <v>419</v>
      </c>
    </row>
    <row r="370" spans="3:4" x14ac:dyDescent="0.25">
      <c r="C370" t="s">
        <v>20</v>
      </c>
      <c r="D370">
        <v>1621</v>
      </c>
    </row>
    <row r="371" spans="3:4" x14ac:dyDescent="0.25">
      <c r="C371" t="s">
        <v>20</v>
      </c>
      <c r="D371">
        <v>1101</v>
      </c>
    </row>
    <row r="372" spans="3:4" x14ac:dyDescent="0.25">
      <c r="C372" t="s">
        <v>20</v>
      </c>
      <c r="D372">
        <v>1073</v>
      </c>
    </row>
    <row r="373" spans="3:4" x14ac:dyDescent="0.25">
      <c r="C373" t="s">
        <v>20</v>
      </c>
      <c r="D373">
        <v>331</v>
      </c>
    </row>
    <row r="374" spans="3:4" x14ac:dyDescent="0.25">
      <c r="C374" t="s">
        <v>20</v>
      </c>
      <c r="D374">
        <v>1170</v>
      </c>
    </row>
    <row r="375" spans="3:4" x14ac:dyDescent="0.25">
      <c r="C375" t="s">
        <v>20</v>
      </c>
      <c r="D375">
        <v>363</v>
      </c>
    </row>
    <row r="376" spans="3:4" x14ac:dyDescent="0.25">
      <c r="C376" t="s">
        <v>20</v>
      </c>
      <c r="D376">
        <v>103</v>
      </c>
    </row>
    <row r="377" spans="3:4" x14ac:dyDescent="0.25">
      <c r="C377" t="s">
        <v>20</v>
      </c>
      <c r="D377">
        <v>147</v>
      </c>
    </row>
    <row r="378" spans="3:4" x14ac:dyDescent="0.25">
      <c r="C378" t="s">
        <v>20</v>
      </c>
      <c r="D378">
        <v>110</v>
      </c>
    </row>
    <row r="379" spans="3:4" x14ac:dyDescent="0.25">
      <c r="C379" t="s">
        <v>20</v>
      </c>
      <c r="D379">
        <v>134</v>
      </c>
    </row>
    <row r="380" spans="3:4" x14ac:dyDescent="0.25">
      <c r="C380" t="s">
        <v>20</v>
      </c>
      <c r="D380">
        <v>269</v>
      </c>
    </row>
    <row r="381" spans="3:4" x14ac:dyDescent="0.25">
      <c r="C381" t="s">
        <v>20</v>
      </c>
      <c r="D381">
        <v>175</v>
      </c>
    </row>
    <row r="382" spans="3:4" x14ac:dyDescent="0.25">
      <c r="C382" t="s">
        <v>20</v>
      </c>
      <c r="D382">
        <v>69</v>
      </c>
    </row>
    <row r="383" spans="3:4" x14ac:dyDescent="0.25">
      <c r="C383" t="s">
        <v>20</v>
      </c>
      <c r="D383">
        <v>190</v>
      </c>
    </row>
    <row r="384" spans="3:4" x14ac:dyDescent="0.25">
      <c r="C384" t="s">
        <v>20</v>
      </c>
      <c r="D384">
        <v>237</v>
      </c>
    </row>
    <row r="385" spans="3:4" x14ac:dyDescent="0.25">
      <c r="C385" t="s">
        <v>20</v>
      </c>
      <c r="D385">
        <v>196</v>
      </c>
    </row>
    <row r="386" spans="3:4" x14ac:dyDescent="0.25">
      <c r="C386" t="s">
        <v>20</v>
      </c>
      <c r="D386">
        <v>7295</v>
      </c>
    </row>
    <row r="387" spans="3:4" x14ac:dyDescent="0.25">
      <c r="C387" t="s">
        <v>20</v>
      </c>
      <c r="D387">
        <v>2893</v>
      </c>
    </row>
    <row r="388" spans="3:4" x14ac:dyDescent="0.25">
      <c r="C388" t="s">
        <v>20</v>
      </c>
      <c r="D388">
        <v>820</v>
      </c>
    </row>
    <row r="389" spans="3:4" x14ac:dyDescent="0.25">
      <c r="C389" t="s">
        <v>20</v>
      </c>
      <c r="D389">
        <v>2038</v>
      </c>
    </row>
    <row r="390" spans="3:4" x14ac:dyDescent="0.25">
      <c r="C390" t="s">
        <v>20</v>
      </c>
      <c r="D390">
        <v>116</v>
      </c>
    </row>
    <row r="391" spans="3:4" x14ac:dyDescent="0.25">
      <c r="C391" t="s">
        <v>20</v>
      </c>
      <c r="D391">
        <v>1345</v>
      </c>
    </row>
    <row r="392" spans="3:4" x14ac:dyDescent="0.25">
      <c r="C392" t="s">
        <v>20</v>
      </c>
      <c r="D392">
        <v>168</v>
      </c>
    </row>
    <row r="393" spans="3:4" x14ac:dyDescent="0.25">
      <c r="C393" t="s">
        <v>20</v>
      </c>
      <c r="D393">
        <v>137</v>
      </c>
    </row>
    <row r="394" spans="3:4" x14ac:dyDescent="0.25">
      <c r="C394" t="s">
        <v>20</v>
      </c>
      <c r="D394">
        <v>186</v>
      </c>
    </row>
    <row r="395" spans="3:4" x14ac:dyDescent="0.25">
      <c r="C395" t="s">
        <v>20</v>
      </c>
      <c r="D395">
        <v>125</v>
      </c>
    </row>
    <row r="396" spans="3:4" x14ac:dyDescent="0.25">
      <c r="C396" t="s">
        <v>20</v>
      </c>
      <c r="D396">
        <v>202</v>
      </c>
    </row>
    <row r="397" spans="3:4" x14ac:dyDescent="0.25">
      <c r="C397" t="s">
        <v>20</v>
      </c>
      <c r="D397">
        <v>103</v>
      </c>
    </row>
    <row r="398" spans="3:4" x14ac:dyDescent="0.25">
      <c r="C398" t="s">
        <v>20</v>
      </c>
      <c r="D398">
        <v>1785</v>
      </c>
    </row>
    <row r="399" spans="3:4" x14ac:dyDescent="0.25">
      <c r="C399" t="s">
        <v>20</v>
      </c>
      <c r="D399">
        <v>157</v>
      </c>
    </row>
    <row r="400" spans="3:4" x14ac:dyDescent="0.25">
      <c r="C400" t="s">
        <v>20</v>
      </c>
      <c r="D400">
        <v>555</v>
      </c>
    </row>
    <row r="401" spans="3:4" x14ac:dyDescent="0.25">
      <c r="C401" t="s">
        <v>20</v>
      </c>
      <c r="D401">
        <v>297</v>
      </c>
    </row>
    <row r="402" spans="3:4" x14ac:dyDescent="0.25">
      <c r="C402" t="s">
        <v>20</v>
      </c>
      <c r="D402">
        <v>123</v>
      </c>
    </row>
    <row r="403" spans="3:4" x14ac:dyDescent="0.25">
      <c r="C403" t="s">
        <v>20</v>
      </c>
      <c r="D403">
        <v>3036</v>
      </c>
    </row>
    <row r="404" spans="3:4" x14ac:dyDescent="0.25">
      <c r="C404" t="s">
        <v>20</v>
      </c>
      <c r="D404">
        <v>144</v>
      </c>
    </row>
    <row r="405" spans="3:4" x14ac:dyDescent="0.25">
      <c r="C405" t="s">
        <v>20</v>
      </c>
      <c r="D405">
        <v>121</v>
      </c>
    </row>
    <row r="406" spans="3:4" x14ac:dyDescent="0.25">
      <c r="C406" t="s">
        <v>20</v>
      </c>
      <c r="D406">
        <v>181</v>
      </c>
    </row>
    <row r="407" spans="3:4" x14ac:dyDescent="0.25">
      <c r="C407" t="s">
        <v>20</v>
      </c>
      <c r="D407">
        <v>122</v>
      </c>
    </row>
    <row r="408" spans="3:4" x14ac:dyDescent="0.25">
      <c r="C408" t="s">
        <v>20</v>
      </c>
      <c r="D408">
        <v>1071</v>
      </c>
    </row>
    <row r="409" spans="3:4" x14ac:dyDescent="0.25">
      <c r="C409" t="s">
        <v>20</v>
      </c>
      <c r="D409">
        <v>980</v>
      </c>
    </row>
    <row r="410" spans="3:4" x14ac:dyDescent="0.25">
      <c r="C410" t="s">
        <v>20</v>
      </c>
      <c r="D410">
        <v>536</v>
      </c>
    </row>
    <row r="411" spans="3:4" x14ac:dyDescent="0.25">
      <c r="C411" t="s">
        <v>20</v>
      </c>
      <c r="D411">
        <v>1991</v>
      </c>
    </row>
    <row r="412" spans="3:4" x14ac:dyDescent="0.25">
      <c r="C412" t="s">
        <v>20</v>
      </c>
      <c r="D412">
        <v>180</v>
      </c>
    </row>
    <row r="413" spans="3:4" x14ac:dyDescent="0.25">
      <c r="C413" t="s">
        <v>20</v>
      </c>
      <c r="D413">
        <v>130</v>
      </c>
    </row>
    <row r="414" spans="3:4" x14ac:dyDescent="0.25">
      <c r="C414" t="s">
        <v>20</v>
      </c>
      <c r="D414">
        <v>122</v>
      </c>
    </row>
    <row r="415" spans="3:4" x14ac:dyDescent="0.25">
      <c r="C415" t="s">
        <v>20</v>
      </c>
      <c r="D415">
        <v>140</v>
      </c>
    </row>
    <row r="416" spans="3:4" x14ac:dyDescent="0.25">
      <c r="C416" t="s">
        <v>20</v>
      </c>
      <c r="D416">
        <v>3388</v>
      </c>
    </row>
    <row r="417" spans="3:4" x14ac:dyDescent="0.25">
      <c r="C417" t="s">
        <v>20</v>
      </c>
      <c r="D417">
        <v>280</v>
      </c>
    </row>
    <row r="418" spans="3:4" x14ac:dyDescent="0.25">
      <c r="C418" t="s">
        <v>20</v>
      </c>
      <c r="D418">
        <v>366</v>
      </c>
    </row>
    <row r="419" spans="3:4" x14ac:dyDescent="0.25">
      <c r="C419" t="s">
        <v>20</v>
      </c>
      <c r="D419">
        <v>270</v>
      </c>
    </row>
    <row r="420" spans="3:4" x14ac:dyDescent="0.25">
      <c r="C420" t="s">
        <v>20</v>
      </c>
      <c r="D420">
        <v>137</v>
      </c>
    </row>
    <row r="421" spans="3:4" x14ac:dyDescent="0.25">
      <c r="C421" t="s">
        <v>20</v>
      </c>
      <c r="D421">
        <v>3205</v>
      </c>
    </row>
    <row r="422" spans="3:4" x14ac:dyDescent="0.25">
      <c r="C422" t="s">
        <v>20</v>
      </c>
      <c r="D422">
        <v>288</v>
      </c>
    </row>
    <row r="423" spans="3:4" x14ac:dyDescent="0.25">
      <c r="C423" t="s">
        <v>20</v>
      </c>
      <c r="D423">
        <v>148</v>
      </c>
    </row>
    <row r="424" spans="3:4" x14ac:dyDescent="0.25">
      <c r="C424" t="s">
        <v>20</v>
      </c>
      <c r="D424">
        <v>114</v>
      </c>
    </row>
    <row r="425" spans="3:4" x14ac:dyDescent="0.25">
      <c r="C425" t="s">
        <v>20</v>
      </c>
      <c r="D425">
        <v>1518</v>
      </c>
    </row>
    <row r="426" spans="3:4" x14ac:dyDescent="0.25">
      <c r="C426" t="s">
        <v>20</v>
      </c>
      <c r="D426">
        <v>166</v>
      </c>
    </row>
    <row r="427" spans="3:4" x14ac:dyDescent="0.25">
      <c r="C427" t="s">
        <v>20</v>
      </c>
      <c r="D427">
        <v>100</v>
      </c>
    </row>
    <row r="428" spans="3:4" x14ac:dyDescent="0.25">
      <c r="C428" t="s">
        <v>20</v>
      </c>
      <c r="D428">
        <v>235</v>
      </c>
    </row>
    <row r="429" spans="3:4" x14ac:dyDescent="0.25">
      <c r="C429" t="s">
        <v>20</v>
      </c>
      <c r="D429">
        <v>148</v>
      </c>
    </row>
    <row r="430" spans="3:4" x14ac:dyDescent="0.25">
      <c r="C430" t="s">
        <v>20</v>
      </c>
      <c r="D430">
        <v>198</v>
      </c>
    </row>
    <row r="431" spans="3:4" x14ac:dyDescent="0.25">
      <c r="C431" t="s">
        <v>20</v>
      </c>
      <c r="D431">
        <v>150</v>
      </c>
    </row>
    <row r="432" spans="3:4" x14ac:dyDescent="0.25">
      <c r="C432" t="s">
        <v>20</v>
      </c>
      <c r="D432">
        <v>216</v>
      </c>
    </row>
    <row r="433" spans="3:4" x14ac:dyDescent="0.25">
      <c r="C433" t="s">
        <v>20</v>
      </c>
      <c r="D433">
        <v>5139</v>
      </c>
    </row>
    <row r="434" spans="3:4" x14ac:dyDescent="0.25">
      <c r="C434" t="s">
        <v>20</v>
      </c>
      <c r="D434">
        <v>2353</v>
      </c>
    </row>
    <row r="435" spans="3:4" x14ac:dyDescent="0.25">
      <c r="C435" t="s">
        <v>20</v>
      </c>
      <c r="D435">
        <v>78</v>
      </c>
    </row>
    <row r="436" spans="3:4" x14ac:dyDescent="0.25">
      <c r="C436" t="s">
        <v>20</v>
      </c>
      <c r="D436">
        <v>174</v>
      </c>
    </row>
    <row r="437" spans="3:4" x14ac:dyDescent="0.25">
      <c r="C437" t="s">
        <v>20</v>
      </c>
      <c r="D437">
        <v>164</v>
      </c>
    </row>
    <row r="438" spans="3:4" x14ac:dyDescent="0.25">
      <c r="C438" t="s">
        <v>20</v>
      </c>
      <c r="D438">
        <v>161</v>
      </c>
    </row>
    <row r="439" spans="3:4" x14ac:dyDescent="0.25">
      <c r="C439" t="s">
        <v>20</v>
      </c>
      <c r="D439">
        <v>138</v>
      </c>
    </row>
    <row r="440" spans="3:4" x14ac:dyDescent="0.25">
      <c r="C440" t="s">
        <v>20</v>
      </c>
      <c r="D440">
        <v>3308</v>
      </c>
    </row>
    <row r="441" spans="3:4" x14ac:dyDescent="0.25">
      <c r="C441" t="s">
        <v>20</v>
      </c>
      <c r="D441">
        <v>127</v>
      </c>
    </row>
    <row r="442" spans="3:4" x14ac:dyDescent="0.25">
      <c r="C442" t="s">
        <v>20</v>
      </c>
      <c r="D442">
        <v>207</v>
      </c>
    </row>
    <row r="443" spans="3:4" x14ac:dyDescent="0.25">
      <c r="C443" t="s">
        <v>20</v>
      </c>
      <c r="D443">
        <v>181</v>
      </c>
    </row>
    <row r="444" spans="3:4" x14ac:dyDescent="0.25">
      <c r="C444" t="s">
        <v>20</v>
      </c>
      <c r="D444">
        <v>110</v>
      </c>
    </row>
    <row r="445" spans="3:4" x14ac:dyDescent="0.25">
      <c r="C445" t="s">
        <v>20</v>
      </c>
      <c r="D445">
        <v>185</v>
      </c>
    </row>
    <row r="446" spans="3:4" x14ac:dyDescent="0.25">
      <c r="C446" t="s">
        <v>20</v>
      </c>
      <c r="D446">
        <v>121</v>
      </c>
    </row>
    <row r="447" spans="3:4" x14ac:dyDescent="0.25">
      <c r="C447" t="s">
        <v>20</v>
      </c>
      <c r="D447">
        <v>106</v>
      </c>
    </row>
    <row r="448" spans="3:4" x14ac:dyDescent="0.25">
      <c r="C448" t="s">
        <v>20</v>
      </c>
      <c r="D448">
        <v>142</v>
      </c>
    </row>
    <row r="449" spans="3:4" x14ac:dyDescent="0.25">
      <c r="C449" t="s">
        <v>20</v>
      </c>
      <c r="D449">
        <v>233</v>
      </c>
    </row>
    <row r="450" spans="3:4" x14ac:dyDescent="0.25">
      <c r="C450" t="s">
        <v>20</v>
      </c>
      <c r="D450">
        <v>218</v>
      </c>
    </row>
    <row r="451" spans="3:4" x14ac:dyDescent="0.25">
      <c r="C451" t="s">
        <v>20</v>
      </c>
      <c r="D451">
        <v>76</v>
      </c>
    </row>
    <row r="452" spans="3:4" x14ac:dyDescent="0.25">
      <c r="C452" t="s">
        <v>20</v>
      </c>
      <c r="D452">
        <v>43</v>
      </c>
    </row>
    <row r="453" spans="3:4" x14ac:dyDescent="0.25">
      <c r="C453" t="s">
        <v>20</v>
      </c>
      <c r="D453">
        <v>221</v>
      </c>
    </row>
    <row r="454" spans="3:4" x14ac:dyDescent="0.25">
      <c r="C454" t="s">
        <v>20</v>
      </c>
      <c r="D454">
        <v>2805</v>
      </c>
    </row>
    <row r="455" spans="3:4" x14ac:dyDescent="0.25">
      <c r="C455" t="s">
        <v>20</v>
      </c>
      <c r="D455">
        <v>68</v>
      </c>
    </row>
    <row r="456" spans="3:4" x14ac:dyDescent="0.25">
      <c r="C456" t="s">
        <v>20</v>
      </c>
      <c r="D456">
        <v>183</v>
      </c>
    </row>
    <row r="457" spans="3:4" x14ac:dyDescent="0.25">
      <c r="C457" t="s">
        <v>20</v>
      </c>
      <c r="D457">
        <v>133</v>
      </c>
    </row>
    <row r="458" spans="3:4" x14ac:dyDescent="0.25">
      <c r="C458" t="s">
        <v>20</v>
      </c>
      <c r="D458">
        <v>2489</v>
      </c>
    </row>
    <row r="459" spans="3:4" x14ac:dyDescent="0.25">
      <c r="C459" t="s">
        <v>20</v>
      </c>
      <c r="D459">
        <v>69</v>
      </c>
    </row>
    <row r="460" spans="3:4" x14ac:dyDescent="0.25">
      <c r="C460" t="s">
        <v>20</v>
      </c>
      <c r="D460">
        <v>279</v>
      </c>
    </row>
    <row r="461" spans="3:4" x14ac:dyDescent="0.25">
      <c r="C461" t="s">
        <v>20</v>
      </c>
      <c r="D461">
        <v>210</v>
      </c>
    </row>
    <row r="462" spans="3:4" x14ac:dyDescent="0.25">
      <c r="C462" t="s">
        <v>20</v>
      </c>
      <c r="D462">
        <v>2100</v>
      </c>
    </row>
    <row r="463" spans="3:4" x14ac:dyDescent="0.25">
      <c r="C463" t="s">
        <v>20</v>
      </c>
      <c r="D463">
        <v>252</v>
      </c>
    </row>
    <row r="464" spans="3:4" x14ac:dyDescent="0.25">
      <c r="C464" t="s">
        <v>20</v>
      </c>
      <c r="D464">
        <v>1280</v>
      </c>
    </row>
    <row r="465" spans="3:4" x14ac:dyDescent="0.25">
      <c r="C465" t="s">
        <v>20</v>
      </c>
      <c r="D465">
        <v>157</v>
      </c>
    </row>
    <row r="466" spans="3:4" x14ac:dyDescent="0.25">
      <c r="C466" t="s">
        <v>20</v>
      </c>
      <c r="D466">
        <v>194</v>
      </c>
    </row>
    <row r="467" spans="3:4" x14ac:dyDescent="0.25">
      <c r="C467" t="s">
        <v>20</v>
      </c>
      <c r="D467">
        <v>82</v>
      </c>
    </row>
    <row r="468" spans="3:4" x14ac:dyDescent="0.25">
      <c r="C468" t="s">
        <v>20</v>
      </c>
      <c r="D468">
        <v>4233</v>
      </c>
    </row>
    <row r="469" spans="3:4" x14ac:dyDescent="0.25">
      <c r="C469" t="s">
        <v>20</v>
      </c>
      <c r="D469">
        <v>1297</v>
      </c>
    </row>
    <row r="470" spans="3:4" x14ac:dyDescent="0.25">
      <c r="C470" t="s">
        <v>20</v>
      </c>
      <c r="D470">
        <v>165</v>
      </c>
    </row>
    <row r="471" spans="3:4" x14ac:dyDescent="0.25">
      <c r="C471" t="s">
        <v>20</v>
      </c>
      <c r="D471">
        <v>119</v>
      </c>
    </row>
    <row r="472" spans="3:4" x14ac:dyDescent="0.25">
      <c r="C472" t="s">
        <v>20</v>
      </c>
      <c r="D472">
        <v>1797</v>
      </c>
    </row>
    <row r="473" spans="3:4" x14ac:dyDescent="0.25">
      <c r="C473" t="s">
        <v>20</v>
      </c>
      <c r="D473">
        <v>261</v>
      </c>
    </row>
    <row r="474" spans="3:4" x14ac:dyDescent="0.25">
      <c r="C474" t="s">
        <v>20</v>
      </c>
      <c r="D474">
        <v>157</v>
      </c>
    </row>
    <row r="475" spans="3:4" x14ac:dyDescent="0.25">
      <c r="C475" t="s">
        <v>20</v>
      </c>
      <c r="D475">
        <v>3533</v>
      </c>
    </row>
    <row r="476" spans="3:4" x14ac:dyDescent="0.25">
      <c r="C476" t="s">
        <v>20</v>
      </c>
      <c r="D476">
        <v>155</v>
      </c>
    </row>
    <row r="477" spans="3:4" x14ac:dyDescent="0.25">
      <c r="C477" t="s">
        <v>20</v>
      </c>
      <c r="D477">
        <v>132</v>
      </c>
    </row>
    <row r="478" spans="3:4" x14ac:dyDescent="0.25">
      <c r="C478" t="s">
        <v>20</v>
      </c>
      <c r="D478">
        <v>1354</v>
      </c>
    </row>
    <row r="479" spans="3:4" x14ac:dyDescent="0.25">
      <c r="C479" t="s">
        <v>20</v>
      </c>
      <c r="D479">
        <v>48</v>
      </c>
    </row>
    <row r="480" spans="3:4" x14ac:dyDescent="0.25">
      <c r="C480" t="s">
        <v>20</v>
      </c>
      <c r="D480">
        <v>110</v>
      </c>
    </row>
    <row r="481" spans="3:4" x14ac:dyDescent="0.25">
      <c r="C481" t="s">
        <v>20</v>
      </c>
      <c r="D481">
        <v>172</v>
      </c>
    </row>
    <row r="482" spans="3:4" x14ac:dyDescent="0.25">
      <c r="C482" t="s">
        <v>20</v>
      </c>
      <c r="D482">
        <v>307</v>
      </c>
    </row>
    <row r="483" spans="3:4" x14ac:dyDescent="0.25">
      <c r="C483" t="s">
        <v>20</v>
      </c>
      <c r="D483">
        <v>160</v>
      </c>
    </row>
    <row r="484" spans="3:4" x14ac:dyDescent="0.25">
      <c r="C484" t="s">
        <v>20</v>
      </c>
      <c r="D484">
        <v>1467</v>
      </c>
    </row>
    <row r="485" spans="3:4" x14ac:dyDescent="0.25">
      <c r="C485" t="s">
        <v>20</v>
      </c>
      <c r="D485">
        <v>2662</v>
      </c>
    </row>
    <row r="486" spans="3:4" x14ac:dyDescent="0.25">
      <c r="C486" t="s">
        <v>20</v>
      </c>
      <c r="D486">
        <v>452</v>
      </c>
    </row>
    <row r="487" spans="3:4" x14ac:dyDescent="0.25">
      <c r="C487" t="s">
        <v>20</v>
      </c>
      <c r="D487">
        <v>158</v>
      </c>
    </row>
    <row r="488" spans="3:4" x14ac:dyDescent="0.25">
      <c r="C488" t="s">
        <v>20</v>
      </c>
      <c r="D488">
        <v>225</v>
      </c>
    </row>
    <row r="489" spans="3:4" x14ac:dyDescent="0.25">
      <c r="C489" t="s">
        <v>20</v>
      </c>
      <c r="D489">
        <v>65</v>
      </c>
    </row>
    <row r="490" spans="3:4" x14ac:dyDescent="0.25">
      <c r="C490" t="s">
        <v>20</v>
      </c>
      <c r="D490">
        <v>163</v>
      </c>
    </row>
    <row r="491" spans="3:4" x14ac:dyDescent="0.25">
      <c r="C491" t="s">
        <v>20</v>
      </c>
      <c r="D491">
        <v>85</v>
      </c>
    </row>
    <row r="492" spans="3:4" x14ac:dyDescent="0.25">
      <c r="C492" t="s">
        <v>20</v>
      </c>
      <c r="D492">
        <v>217</v>
      </c>
    </row>
    <row r="493" spans="3:4" x14ac:dyDescent="0.25">
      <c r="C493" t="s">
        <v>20</v>
      </c>
      <c r="D493">
        <v>150</v>
      </c>
    </row>
    <row r="494" spans="3:4" x14ac:dyDescent="0.25">
      <c r="C494" t="s">
        <v>20</v>
      </c>
      <c r="D494">
        <v>3272</v>
      </c>
    </row>
    <row r="495" spans="3:4" x14ac:dyDescent="0.25">
      <c r="C495" t="s">
        <v>20</v>
      </c>
      <c r="D495">
        <v>300</v>
      </c>
    </row>
    <row r="496" spans="3:4" x14ac:dyDescent="0.25">
      <c r="C496" t="s">
        <v>20</v>
      </c>
      <c r="D496">
        <v>126</v>
      </c>
    </row>
    <row r="497" spans="3:4" x14ac:dyDescent="0.25">
      <c r="C497" t="s">
        <v>20</v>
      </c>
      <c r="D497">
        <v>2320</v>
      </c>
    </row>
    <row r="498" spans="3:4" x14ac:dyDescent="0.25">
      <c r="C498" t="s">
        <v>20</v>
      </c>
      <c r="D498">
        <v>81</v>
      </c>
    </row>
    <row r="499" spans="3:4" x14ac:dyDescent="0.25">
      <c r="C499" t="s">
        <v>20</v>
      </c>
      <c r="D499">
        <v>1887</v>
      </c>
    </row>
    <row r="500" spans="3:4" x14ac:dyDescent="0.25">
      <c r="C500" t="s">
        <v>20</v>
      </c>
      <c r="D500">
        <v>4358</v>
      </c>
    </row>
    <row r="501" spans="3:4" x14ac:dyDescent="0.25">
      <c r="C501" t="s">
        <v>20</v>
      </c>
      <c r="D501">
        <v>53</v>
      </c>
    </row>
    <row r="502" spans="3:4" x14ac:dyDescent="0.25">
      <c r="C502" t="s">
        <v>20</v>
      </c>
      <c r="D502">
        <v>2414</v>
      </c>
    </row>
    <row r="503" spans="3:4" x14ac:dyDescent="0.25">
      <c r="C503" t="s">
        <v>20</v>
      </c>
      <c r="D503">
        <v>80</v>
      </c>
    </row>
    <row r="504" spans="3:4" x14ac:dyDescent="0.25">
      <c r="C504" t="s">
        <v>20</v>
      </c>
      <c r="D504">
        <v>193</v>
      </c>
    </row>
    <row r="505" spans="3:4" x14ac:dyDescent="0.25">
      <c r="C505" t="s">
        <v>20</v>
      </c>
      <c r="D505">
        <v>52</v>
      </c>
    </row>
    <row r="506" spans="3:4" x14ac:dyDescent="0.25">
      <c r="C506" t="s">
        <v>20</v>
      </c>
      <c r="D506">
        <v>290</v>
      </c>
    </row>
    <row r="507" spans="3:4" x14ac:dyDescent="0.25">
      <c r="C507" t="s">
        <v>20</v>
      </c>
      <c r="D507">
        <v>122</v>
      </c>
    </row>
    <row r="508" spans="3:4" x14ac:dyDescent="0.25">
      <c r="C508" t="s">
        <v>20</v>
      </c>
      <c r="D508">
        <v>1470</v>
      </c>
    </row>
    <row r="509" spans="3:4" x14ac:dyDescent="0.25">
      <c r="C509" t="s">
        <v>20</v>
      </c>
      <c r="D509">
        <v>165</v>
      </c>
    </row>
    <row r="510" spans="3:4" x14ac:dyDescent="0.25">
      <c r="C510" t="s">
        <v>20</v>
      </c>
      <c r="D510">
        <v>182</v>
      </c>
    </row>
    <row r="511" spans="3:4" x14ac:dyDescent="0.25">
      <c r="C511" t="s">
        <v>20</v>
      </c>
      <c r="D511">
        <v>199</v>
      </c>
    </row>
    <row r="512" spans="3:4" x14ac:dyDescent="0.25">
      <c r="C512" t="s">
        <v>20</v>
      </c>
      <c r="D512">
        <v>56</v>
      </c>
    </row>
    <row r="513" spans="3:4" x14ac:dyDescent="0.25">
      <c r="C513" t="s">
        <v>20</v>
      </c>
      <c r="D513">
        <v>1460</v>
      </c>
    </row>
    <row r="514" spans="3:4" x14ac:dyDescent="0.25">
      <c r="C514" t="s">
        <v>20</v>
      </c>
      <c r="D514">
        <v>123</v>
      </c>
    </row>
    <row r="515" spans="3:4" x14ac:dyDescent="0.25">
      <c r="C515" t="s">
        <v>20</v>
      </c>
      <c r="D515">
        <v>159</v>
      </c>
    </row>
    <row r="516" spans="3:4" x14ac:dyDescent="0.25">
      <c r="C516" t="s">
        <v>20</v>
      </c>
      <c r="D516">
        <v>110</v>
      </c>
    </row>
    <row r="517" spans="3:4" x14ac:dyDescent="0.25">
      <c r="C517" t="s">
        <v>20</v>
      </c>
      <c r="D517">
        <v>236</v>
      </c>
    </row>
    <row r="518" spans="3:4" x14ac:dyDescent="0.25">
      <c r="C518" t="s">
        <v>20</v>
      </c>
      <c r="D518">
        <v>191</v>
      </c>
    </row>
    <row r="519" spans="3:4" x14ac:dyDescent="0.25">
      <c r="C519" t="s">
        <v>20</v>
      </c>
      <c r="D519">
        <v>3934</v>
      </c>
    </row>
    <row r="520" spans="3:4" x14ac:dyDescent="0.25">
      <c r="C520" t="s">
        <v>20</v>
      </c>
      <c r="D520">
        <v>80</v>
      </c>
    </row>
    <row r="521" spans="3:4" x14ac:dyDescent="0.25">
      <c r="C521" t="s">
        <v>20</v>
      </c>
      <c r="D521">
        <v>462</v>
      </c>
    </row>
    <row r="522" spans="3:4" x14ac:dyDescent="0.25">
      <c r="C522" t="s">
        <v>20</v>
      </c>
      <c r="D522">
        <v>179</v>
      </c>
    </row>
    <row r="523" spans="3:4" x14ac:dyDescent="0.25">
      <c r="C523" t="s">
        <v>20</v>
      </c>
      <c r="D523">
        <v>1866</v>
      </c>
    </row>
    <row r="524" spans="3:4" x14ac:dyDescent="0.25">
      <c r="C524" t="s">
        <v>20</v>
      </c>
      <c r="D524">
        <v>156</v>
      </c>
    </row>
    <row r="525" spans="3:4" x14ac:dyDescent="0.25">
      <c r="C525" t="s">
        <v>20</v>
      </c>
      <c r="D525">
        <v>255</v>
      </c>
    </row>
    <row r="526" spans="3:4" x14ac:dyDescent="0.25">
      <c r="C526" t="s">
        <v>20</v>
      </c>
      <c r="D526">
        <v>2261</v>
      </c>
    </row>
    <row r="527" spans="3:4" x14ac:dyDescent="0.25">
      <c r="C527" t="s">
        <v>20</v>
      </c>
      <c r="D527">
        <v>40</v>
      </c>
    </row>
    <row r="528" spans="3:4" x14ac:dyDescent="0.25">
      <c r="C528" t="s">
        <v>20</v>
      </c>
      <c r="D528">
        <v>2289</v>
      </c>
    </row>
    <row r="529" spans="3:4" x14ac:dyDescent="0.25">
      <c r="C529" t="s">
        <v>20</v>
      </c>
      <c r="D529">
        <v>65</v>
      </c>
    </row>
    <row r="530" spans="3:4" x14ac:dyDescent="0.25">
      <c r="C530" t="s">
        <v>20</v>
      </c>
      <c r="D530">
        <v>3777</v>
      </c>
    </row>
    <row r="531" spans="3:4" x14ac:dyDescent="0.25">
      <c r="C531" t="s">
        <v>20</v>
      </c>
      <c r="D531">
        <v>184</v>
      </c>
    </row>
    <row r="532" spans="3:4" x14ac:dyDescent="0.25">
      <c r="C532" t="s">
        <v>20</v>
      </c>
      <c r="D532">
        <v>85</v>
      </c>
    </row>
    <row r="533" spans="3:4" x14ac:dyDescent="0.25">
      <c r="C533" t="s">
        <v>20</v>
      </c>
      <c r="D533">
        <v>144</v>
      </c>
    </row>
    <row r="534" spans="3:4" x14ac:dyDescent="0.25">
      <c r="C534" t="s">
        <v>20</v>
      </c>
      <c r="D534">
        <v>1902</v>
      </c>
    </row>
    <row r="535" spans="3:4" x14ac:dyDescent="0.25">
      <c r="C535" t="s">
        <v>20</v>
      </c>
      <c r="D535">
        <v>105</v>
      </c>
    </row>
    <row r="536" spans="3:4" x14ac:dyDescent="0.25">
      <c r="C536" t="s">
        <v>20</v>
      </c>
      <c r="D536">
        <v>132</v>
      </c>
    </row>
    <row r="537" spans="3:4" x14ac:dyDescent="0.25">
      <c r="C537" t="s">
        <v>20</v>
      </c>
      <c r="D537">
        <v>96</v>
      </c>
    </row>
    <row r="538" spans="3:4" x14ac:dyDescent="0.25">
      <c r="C538" t="s">
        <v>20</v>
      </c>
      <c r="D538">
        <v>114</v>
      </c>
    </row>
    <row r="539" spans="3:4" x14ac:dyDescent="0.25">
      <c r="C539" t="s">
        <v>20</v>
      </c>
      <c r="D539">
        <v>203</v>
      </c>
    </row>
    <row r="540" spans="3:4" x14ac:dyDescent="0.25">
      <c r="C540" t="s">
        <v>20</v>
      </c>
      <c r="D540">
        <v>1559</v>
      </c>
    </row>
    <row r="541" spans="3:4" x14ac:dyDescent="0.25">
      <c r="C541" t="s">
        <v>20</v>
      </c>
      <c r="D541">
        <v>1548</v>
      </c>
    </row>
    <row r="542" spans="3:4" x14ac:dyDescent="0.25">
      <c r="C542" t="s">
        <v>20</v>
      </c>
      <c r="D542">
        <v>80</v>
      </c>
    </row>
    <row r="543" spans="3:4" x14ac:dyDescent="0.25">
      <c r="C543" t="s">
        <v>20</v>
      </c>
      <c r="D543">
        <v>131</v>
      </c>
    </row>
    <row r="544" spans="3:4" x14ac:dyDescent="0.25">
      <c r="C544" t="s">
        <v>20</v>
      </c>
      <c r="D544">
        <v>112</v>
      </c>
    </row>
    <row r="545" spans="3:4" x14ac:dyDescent="0.25">
      <c r="C545" t="s">
        <v>20</v>
      </c>
      <c r="D545">
        <v>155</v>
      </c>
    </row>
    <row r="546" spans="3:4" x14ac:dyDescent="0.25">
      <c r="C546" t="s">
        <v>20</v>
      </c>
      <c r="D546">
        <v>266</v>
      </c>
    </row>
    <row r="547" spans="3:4" x14ac:dyDescent="0.25">
      <c r="C547" t="s">
        <v>20</v>
      </c>
      <c r="D547">
        <v>155</v>
      </c>
    </row>
    <row r="548" spans="3:4" x14ac:dyDescent="0.25">
      <c r="C548" t="s">
        <v>20</v>
      </c>
      <c r="D548">
        <v>207</v>
      </c>
    </row>
    <row r="549" spans="3:4" x14ac:dyDescent="0.25">
      <c r="C549" t="s">
        <v>20</v>
      </c>
      <c r="D549">
        <v>245</v>
      </c>
    </row>
    <row r="550" spans="3:4" x14ac:dyDescent="0.25">
      <c r="C550" t="s">
        <v>20</v>
      </c>
      <c r="D550">
        <v>1573</v>
      </c>
    </row>
    <row r="551" spans="3:4" x14ac:dyDescent="0.25">
      <c r="C551" t="s">
        <v>20</v>
      </c>
      <c r="D551">
        <v>114</v>
      </c>
    </row>
    <row r="552" spans="3:4" x14ac:dyDescent="0.25">
      <c r="C552" t="s">
        <v>20</v>
      </c>
      <c r="D552">
        <v>93</v>
      </c>
    </row>
    <row r="553" spans="3:4" x14ac:dyDescent="0.25">
      <c r="C553" t="s">
        <v>20</v>
      </c>
      <c r="D553">
        <v>1681</v>
      </c>
    </row>
    <row r="554" spans="3:4" x14ac:dyDescent="0.25">
      <c r="C554" t="s">
        <v>20</v>
      </c>
      <c r="D554">
        <v>32</v>
      </c>
    </row>
    <row r="555" spans="3:4" x14ac:dyDescent="0.25">
      <c r="C555" t="s">
        <v>20</v>
      </c>
      <c r="D555">
        <v>135</v>
      </c>
    </row>
    <row r="556" spans="3:4" x14ac:dyDescent="0.25">
      <c r="C556" t="s">
        <v>20</v>
      </c>
      <c r="D556">
        <v>140</v>
      </c>
    </row>
    <row r="557" spans="3:4" x14ac:dyDescent="0.25">
      <c r="C557" t="s">
        <v>20</v>
      </c>
      <c r="D557">
        <v>92</v>
      </c>
    </row>
    <row r="558" spans="3:4" x14ac:dyDescent="0.25">
      <c r="C558" t="s">
        <v>20</v>
      </c>
      <c r="D558">
        <v>1015</v>
      </c>
    </row>
    <row r="559" spans="3:4" x14ac:dyDescent="0.25">
      <c r="C559" t="s">
        <v>20</v>
      </c>
      <c r="D559">
        <v>323</v>
      </c>
    </row>
    <row r="560" spans="3:4" x14ac:dyDescent="0.25">
      <c r="C560" t="s">
        <v>20</v>
      </c>
      <c r="D560">
        <v>2326</v>
      </c>
    </row>
    <row r="561" spans="3:4" x14ac:dyDescent="0.25">
      <c r="C561" t="s">
        <v>20</v>
      </c>
      <c r="D561">
        <v>381</v>
      </c>
    </row>
    <row r="562" spans="3:4" x14ac:dyDescent="0.25">
      <c r="C562" t="s">
        <v>20</v>
      </c>
      <c r="D562">
        <v>480</v>
      </c>
    </row>
    <row r="563" spans="3:4" x14ac:dyDescent="0.25">
      <c r="C563" t="s">
        <v>20</v>
      </c>
      <c r="D563">
        <v>226</v>
      </c>
    </row>
    <row r="564" spans="3:4" x14ac:dyDescent="0.25">
      <c r="C564" t="s">
        <v>20</v>
      </c>
      <c r="D564">
        <v>241</v>
      </c>
    </row>
    <row r="565" spans="3:4" x14ac:dyDescent="0.25">
      <c r="C565" t="s">
        <v>20</v>
      </c>
      <c r="D565">
        <v>132</v>
      </c>
    </row>
    <row r="566" spans="3:4" x14ac:dyDescent="0.25">
      <c r="C566" t="s">
        <v>20</v>
      </c>
      <c r="D566">
        <v>2043</v>
      </c>
    </row>
  </sheetData>
  <conditionalFormatting sqref="C1:C566">
    <cfRule type="cellIs" dxfId="7" priority="6" operator="equal">
      <formula>"canceled"</formula>
    </cfRule>
    <cfRule type="cellIs" dxfId="6" priority="7" operator="equal">
      <formula>"live"</formula>
    </cfRule>
    <cfRule type="cellIs" dxfId="5" priority="8" operator="equal">
      <formula>"successful"</formula>
    </cfRule>
    <cfRule type="cellIs" dxfId="4" priority="9" operator="equal">
      <formula>"failed"</formula>
    </cfRule>
    <cfRule type="duplicateValues" priority="10"/>
  </conditionalFormatting>
  <conditionalFormatting sqref="K1:K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  <cfRule type="duplicateValues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Months</vt:lpstr>
      <vt:lpstr>Bonus</vt:lpstr>
      <vt:lpstr>More_Bonus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Hail Nijo</cp:lastModifiedBy>
  <dcterms:created xsi:type="dcterms:W3CDTF">2021-09-29T18:52:28Z</dcterms:created>
  <dcterms:modified xsi:type="dcterms:W3CDTF">2023-11-23T14:14:04Z</dcterms:modified>
</cp:coreProperties>
</file>