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filterPrivacy="1"/>
  <xr:revisionPtr revIDLastSave="0" documentId="13_ncr:1_{C661C9C6-69C8-6A4B-9D76-C929B5BF9132}" xr6:coauthVersionLast="47" xr6:coauthVersionMax="47" xr10:uidLastSave="{00000000-0000-0000-0000-000000000000}"/>
  <bookViews>
    <workbookView xWindow="2660" yWindow="7100" windowWidth="30240" windowHeight="18880" xr2:uid="{00000000-000D-0000-FFFF-FFFF00000000}"/>
  </bookViews>
  <sheets>
    <sheet name="Tabelle1" sheetId="1" r:id="rId1"/>
  </sheets>
  <definedNames>
    <definedName name="_xlnm._FilterDatabase" localSheetId="0" hidden="1">Tabelle1!$A$1:$M$212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7" i="1" l="1"/>
  <c r="D147" i="1"/>
  <c r="H147" i="1"/>
  <c r="H115" i="1"/>
  <c r="D115" i="1"/>
  <c r="A115" i="1"/>
  <c r="H66" i="1"/>
  <c r="D66" i="1"/>
  <c r="A66" i="1"/>
  <c r="A13" i="1"/>
  <c r="B152" i="1"/>
  <c r="B151" i="1" s="1"/>
  <c r="B120" i="1"/>
  <c r="B119" i="1"/>
  <c r="B35" i="1"/>
  <c r="B34" i="1" s="1"/>
  <c r="B88" i="1"/>
  <c r="B87" i="1" s="1"/>
  <c r="B211" i="1" l="1"/>
  <c r="I207" i="1"/>
  <c r="I212" i="1"/>
  <c r="I211" i="1"/>
  <c r="I210" i="1"/>
  <c r="I209" i="1"/>
  <c r="I208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B170" i="1"/>
  <c r="B136" i="1"/>
  <c r="B116" i="1" s="1"/>
  <c r="B89" i="1"/>
  <c r="B72" i="1" s="1"/>
  <c r="B37" i="1"/>
  <c r="B187" i="1" l="1"/>
  <c r="B205" i="1"/>
</calcChain>
</file>

<file path=xl/sharedStrings.xml><?xml version="1.0" encoding="utf-8"?>
<sst xmlns="http://schemas.openxmlformats.org/spreadsheetml/2006/main" count="1081" uniqueCount="149">
  <si>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</si>
  <si>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</si>
  <si>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</si>
  <si>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</si>
  <si>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</si>
  <si>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</si>
  <si>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</si>
  <si>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</si>
  <si>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</si>
  <si>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</si>
  <si>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</si>
  <si>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</si>
  <si>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</si>
  <si>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</si>
  <si>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</si>
  <si>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</si>
  <si>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</si>
  <si>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</si>
  <si>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</si>
  <si>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</si>
  <si>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</si>
  <si>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</si>
  <si>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</si>
  <si>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</si>
  <si>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</si>
  <si>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</si>
  <si>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</si>
  <si>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</si>
  <si>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</si>
  <si>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</si>
  <si>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</si>
  <si>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</si>
  <si>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</si>
  <si>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</si>
  <si>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</si>
  <si>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</si>
  <si>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</si>
  <si>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</si>
  <si>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</si>
  <si>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</si>
  <si>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</si>
  <si>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</si>
  <si>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</si>
  <si>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</si>
  <si>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</si>
  <si>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</si>
  <si>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</si>
  <si>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</si>
  <si>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</si>
  <si>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</si>
  <si>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</si>
  <si>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</si>
  <si>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</si>
  <si>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</si>
  <si>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</si>
  <si>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</si>
  <si>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</si>
  <si>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</si>
  <si>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</si>
  <si>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</si>
  <si>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</si>
  <si>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</si>
  <si>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</si>
  <si>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</si>
  <si>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</si>
  <si>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</si>
  <si>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</si>
  <si>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</si>
  <si>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</si>
  <si>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</si>
  <si>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</si>
  <si>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</si>
  <si>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</si>
  <si>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</si>
  <si>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</si>
  <si>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</si>
  <si>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</si>
  <si>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</si>
  <si>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</si>
  <si>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</si>
  <si>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</si>
  <si>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</si>
  <si>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</si>
  <si>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</si>
  <si>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</si>
  <si>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</si>
  <si>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</si>
  <si>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</si>
  <si>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</si>
  <si>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</si>
  <si>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</si>
  <si>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</si>
  <si>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</si>
  <si>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</si>
  <si>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</si>
  <si>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</si>
  <si>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</si>
  <si>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</si>
  <si>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</si>
  <si>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</si>
  <si>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</si>
  <si>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</si>
  <si>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</si>
  <si>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</si>
  <si>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</si>
  <si>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</si>
  <si>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</si>
  <si>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</si>
  <si>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</si>
  <si>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</si>
  <si>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</si>
  <si>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</si>
  <si>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</si>
  <si>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</si>
  <si>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</si>
  <si>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</si>
  <si>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</si>
  <si>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</si>
  <si>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</si>
  <si>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</si>
  <si>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</si>
  <si>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</si>
  <si>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</si>
  <si>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Carbon dioxide, non-fossil</t>
  </si>
  <si>
    <t>Biomethane: 0.722 kg/m3 at standard condition @ 15°C, 1.0325 bar. LHV by mass: 45.4 MJ/kg. LHV by volume at standard condition: 36.0 MJ/Nm3.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</si>
  <si>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</si>
  <si>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</si>
  <si>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</si>
  <si>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</si>
  <si>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</si>
  <si>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</si>
  <si>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</si>
  <si>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</si>
  <si>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</si>
  <si>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</si>
  <si>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</si>
  <si>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</si>
  <si>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</si>
  <si>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</si>
  <si>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</si>
  <si>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</si>
  <si>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</si>
  <si>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hydrogen production, steam methane reforming, from biomethane</t>
  </si>
  <si>
    <t>hydrogen, gaseous, low pressure</t>
  </si>
  <si>
    <t>hydrogen production, steam methane reforming, from biomethane, with CCS</t>
  </si>
  <si>
    <t>hydrogen production, auto-thermal reforming, from biomethane</t>
  </si>
  <si>
    <t>hydrogen production, auto-thermal reforming, from biomethane, with CCS</t>
  </si>
  <si>
    <t>negative</t>
  </si>
  <si>
    <t>Original ecoinvent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</si>
</sst>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9" x14ac:dyDescent="0.2">
      <c r="A1" s="1" t="s">
        <v>0</v>
      </c>
      <c r="B1" s="1" t="s">
        <v>87</v>
      </c>
    </row>
    <row r="3" spans="1:9" ht="16" x14ac:dyDescent="0.2">
      <c r="A3" s="2" t="s">
        <v>1</v>
      </c>
      <c r="B3" s="2" t="s">
        <v>144</v>
      </c>
    </row>
    <row r="4" spans="1:9" x14ac:dyDescent="0.2">
      <c r="A4" t="s">
        <v>22</v>
      </c>
      <c r="B4">
        <v>1.283708329984486</v>
      </c>
    </row>
    <row r="5" spans="1:9" x14ac:dyDescent="0.2">
      <c r="A5" t="s">
        <v>2</v>
      </c>
      <c r="B5" t="s">
        <v>3</v>
      </c>
    </row>
    <row r="6" spans="1:9" ht="20" customHeight="1" x14ac:dyDescent="0.2">
      <c r="A6" t="s">
        <v>10</v>
      </c>
      <c r="B6" t="s">
        <v>23</v>
      </c>
    </row>
    <row r="7" spans="1:9" x14ac:dyDescent="0.2">
      <c r="A7" t="s">
        <v>5</v>
      </c>
      <c r="B7" t="s">
        <v>143</v>
      </c>
    </row>
    <row r="8" spans="1:9" x14ac:dyDescent="0.2">
      <c r="A8" t="s">
        <v>8</v>
      </c>
      <c r="B8" t="s">
        <v>9</v>
      </c>
    </row>
    <row r="9" spans="1:9" x14ac:dyDescent="0.2">
      <c r="A9" t="s">
        <v>119</v>
      </c>
      <c r="B9" t="s">
        <v>120</v>
      </c>
    </row>
    <row r="10" spans="1:9" x14ac:dyDescent="0.2">
      <c r="A10" t="s">
        <v>10</v>
      </c>
      <c r="B10" t="s">
        <v>130</v>
      </c>
    </row>
    <row r="11" spans="1:9" ht="16" x14ac:dyDescent="0.2">
      <c r="A11" s="2" t="s">
        <v>11</v>
      </c>
    </row>
    <row r="12" spans="1:9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  <c r="I12" t="s">
        <v>10</v>
      </c>
    </row>
    <row r="13" spans="1:9" ht="16" x14ac:dyDescent="0.2">
      <c r="A13" s="3" t="str">
        <f>B3</f>
        <v>hydrogen production, steam methane reforming, from biomethane, with CCS</v>
      </c>
      <c r="B13">
        <v>1</v>
      </c>
      <c r="C13" t="s">
        <v>15</v>
      </c>
      <c r="D13" t="s">
        <v>3</v>
      </c>
      <c r="E13" t="s">
        <v>9</v>
      </c>
      <c r="G13" t="s">
        <v>16</v>
      </c>
      <c r="H13" t="s">
        <v>143</v>
      </c>
    </row>
    <row r="14" spans="1:9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9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9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123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9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9" x14ac:dyDescent="0.2">
      <c r="A34" t="s">
        <v>138</v>
      </c>
      <c r="B34" s="5">
        <f>B33-B35</f>
        <v>0.36939822064433181</v>
      </c>
      <c r="C34" t="s">
        <v>26</v>
      </c>
      <c r="E34" t="s">
        <v>48</v>
      </c>
      <c r="F34" t="s">
        <v>139</v>
      </c>
      <c r="G34" t="s">
        <v>29</v>
      </c>
    </row>
    <row r="35" spans="1:9" x14ac:dyDescent="0.2">
      <c r="A35" t="s">
        <v>138</v>
      </c>
      <c r="B35" s="5">
        <f>(2.9/1000)*3.78541</f>
        <v>1.0977689000000001E-2</v>
      </c>
      <c r="C35" t="s">
        <v>26</v>
      </c>
      <c r="E35" t="s">
        <v>48</v>
      </c>
      <c r="F35" t="s">
        <v>28</v>
      </c>
      <c r="G35" t="s">
        <v>29</v>
      </c>
      <c r="I35" t="s">
        <v>141</v>
      </c>
    </row>
    <row r="36" spans="1:9" x14ac:dyDescent="0.2">
      <c r="A36" t="s">
        <v>125</v>
      </c>
      <c r="B36">
        <v>6.1496909953258223</v>
      </c>
      <c r="C36" t="s">
        <v>50</v>
      </c>
      <c r="D36" t="s">
        <v>3</v>
      </c>
      <c r="E36" t="s">
        <v>9</v>
      </c>
      <c r="G36" t="s">
        <v>19</v>
      </c>
      <c r="H36" t="s">
        <v>125</v>
      </c>
    </row>
    <row r="37" spans="1:9" x14ac:dyDescent="0.2">
      <c r="A37" t="s">
        <v>128</v>
      </c>
      <c r="B37">
        <f>(B4/47.5)*120</f>
        <v>3.2430526231187016</v>
      </c>
      <c r="C37" t="s">
        <v>50</v>
      </c>
      <c r="D37" t="s">
        <v>3</v>
      </c>
      <c r="E37" t="s">
        <v>9</v>
      </c>
      <c r="G37" t="s">
        <v>19</v>
      </c>
      <c r="H37" t="s">
        <v>129</v>
      </c>
    </row>
    <row r="38" spans="1:9" x14ac:dyDescent="0.2">
      <c r="A38" t="s">
        <v>51</v>
      </c>
      <c r="B38" s="6">
        <v>2.6180197338995299E-11</v>
      </c>
      <c r="C38" t="s">
        <v>52</v>
      </c>
      <c r="D38" t="s">
        <v>3</v>
      </c>
      <c r="E38" t="s">
        <v>8</v>
      </c>
      <c r="G38" t="s">
        <v>19</v>
      </c>
      <c r="H38" t="s">
        <v>53</v>
      </c>
      <c r="I38" t="s">
        <v>148</v>
      </c>
    </row>
    <row r="39" spans="1:9" x14ac:dyDescent="0.2">
      <c r="A39" t="s">
        <v>54</v>
      </c>
      <c r="B39">
        <v>5.3272799999999989E-4</v>
      </c>
      <c r="C39" t="s">
        <v>52</v>
      </c>
      <c r="D39" t="s">
        <v>55</v>
      </c>
      <c r="E39" t="s">
        <v>9</v>
      </c>
      <c r="G39" t="s">
        <v>19</v>
      </c>
      <c r="H39" t="s">
        <v>56</v>
      </c>
    </row>
    <row r="40" spans="1:9" x14ac:dyDescent="0.2">
      <c r="A40" t="s">
        <v>57</v>
      </c>
      <c r="B40">
        <v>3.6000000000000001E-5</v>
      </c>
      <c r="C40" t="s">
        <v>52</v>
      </c>
      <c r="D40" t="s">
        <v>21</v>
      </c>
      <c r="E40" t="s">
        <v>9</v>
      </c>
      <c r="G40" t="s">
        <v>19</v>
      </c>
      <c r="H40" t="s">
        <v>58</v>
      </c>
    </row>
    <row r="41" spans="1:9" x14ac:dyDescent="0.2">
      <c r="A41" t="s">
        <v>59</v>
      </c>
      <c r="B41">
        <v>3.6239999999999997E-4</v>
      </c>
      <c r="C41" t="s">
        <v>52</v>
      </c>
      <c r="D41" t="s">
        <v>21</v>
      </c>
      <c r="E41" t="s">
        <v>9</v>
      </c>
      <c r="G41" t="s">
        <v>19</v>
      </c>
      <c r="H41" t="s">
        <v>60</v>
      </c>
    </row>
    <row r="42" spans="1:9" x14ac:dyDescent="0.2">
      <c r="A42" t="s">
        <v>61</v>
      </c>
      <c r="B42">
        <v>2.0908949384107795E-4</v>
      </c>
      <c r="C42" t="s">
        <v>52</v>
      </c>
      <c r="D42" t="s">
        <v>21</v>
      </c>
      <c r="E42" t="s">
        <v>9</v>
      </c>
      <c r="G42" t="s">
        <v>19</v>
      </c>
      <c r="H42" t="s">
        <v>62</v>
      </c>
    </row>
    <row r="43" spans="1:9" x14ac:dyDescent="0.2">
      <c r="A43" t="s">
        <v>63</v>
      </c>
      <c r="B43">
        <v>2.54628E-9</v>
      </c>
      <c r="C43" t="s">
        <v>52</v>
      </c>
      <c r="D43" t="s">
        <v>21</v>
      </c>
      <c r="E43" t="s">
        <v>8</v>
      </c>
      <c r="G43" t="s">
        <v>19</v>
      </c>
      <c r="H43" t="s">
        <v>64</v>
      </c>
    </row>
    <row r="44" spans="1:9" x14ac:dyDescent="0.2">
      <c r="A44" t="s">
        <v>65</v>
      </c>
      <c r="B44">
        <v>2.796E-5</v>
      </c>
      <c r="C44" t="s">
        <v>52</v>
      </c>
      <c r="D44" t="s">
        <v>21</v>
      </c>
      <c r="E44" t="s">
        <v>9</v>
      </c>
      <c r="G44" t="s">
        <v>19</v>
      </c>
      <c r="H44" t="s">
        <v>66</v>
      </c>
    </row>
    <row r="45" spans="1:9" x14ac:dyDescent="0.2">
      <c r="A45" t="s">
        <v>67</v>
      </c>
      <c r="B45">
        <v>1.668E-5</v>
      </c>
      <c r="C45" t="s">
        <v>52</v>
      </c>
      <c r="D45" t="s">
        <v>21</v>
      </c>
      <c r="E45" t="s">
        <v>9</v>
      </c>
      <c r="G45" t="s">
        <v>19</v>
      </c>
      <c r="H45" t="s">
        <v>68</v>
      </c>
    </row>
    <row r="46" spans="1:9" x14ac:dyDescent="0.2">
      <c r="A46" t="s">
        <v>121</v>
      </c>
      <c r="B46">
        <v>2.0292014459767036E-4</v>
      </c>
      <c r="C46" t="s">
        <v>52</v>
      </c>
      <c r="D46" t="s">
        <v>21</v>
      </c>
      <c r="E46" t="s">
        <v>9</v>
      </c>
      <c r="G46" t="s">
        <v>19</v>
      </c>
      <c r="H46" t="s">
        <v>122</v>
      </c>
    </row>
    <row r="47" spans="1:9" x14ac:dyDescent="0.2">
      <c r="A47" t="s">
        <v>69</v>
      </c>
      <c r="B47">
        <v>3.1235999999999997E-4</v>
      </c>
      <c r="C47" t="s">
        <v>52</v>
      </c>
      <c r="D47" t="s">
        <v>21</v>
      </c>
      <c r="E47" t="s">
        <v>9</v>
      </c>
      <c r="G47" t="s">
        <v>19</v>
      </c>
      <c r="H47" t="s">
        <v>70</v>
      </c>
    </row>
    <row r="48" spans="1:9" x14ac:dyDescent="0.2">
      <c r="A48" t="s">
        <v>71</v>
      </c>
      <c r="B48">
        <v>4.8000000000000001E-5</v>
      </c>
      <c r="C48" t="s">
        <v>52</v>
      </c>
      <c r="D48" t="s">
        <v>3</v>
      </c>
      <c r="E48" t="s">
        <v>9</v>
      </c>
      <c r="G48" t="s">
        <v>19</v>
      </c>
      <c r="H48" t="s">
        <v>72</v>
      </c>
    </row>
    <row r="49" spans="1:8" x14ac:dyDescent="0.2">
      <c r="A49" t="s">
        <v>73</v>
      </c>
      <c r="B49">
        <v>1.1591999999999998E-5</v>
      </c>
      <c r="C49" t="s">
        <v>52</v>
      </c>
      <c r="D49" t="s">
        <v>21</v>
      </c>
      <c r="E49" t="s">
        <v>9</v>
      </c>
      <c r="G49" t="s">
        <v>19</v>
      </c>
      <c r="H49" t="s">
        <v>74</v>
      </c>
    </row>
    <row r="50" spans="1:8" x14ac:dyDescent="0.2">
      <c r="A50" t="s">
        <v>75</v>
      </c>
      <c r="B50">
        <v>7.5384409542456998</v>
      </c>
      <c r="C50" t="s">
        <v>52</v>
      </c>
      <c r="D50" t="s">
        <v>76</v>
      </c>
      <c r="E50" t="s">
        <v>9</v>
      </c>
      <c r="G50" t="s">
        <v>19</v>
      </c>
      <c r="H50" t="s">
        <v>77</v>
      </c>
    </row>
    <row r="51" spans="1:8" x14ac:dyDescent="0.2">
      <c r="A51" t="s">
        <v>78</v>
      </c>
      <c r="B51">
        <v>8.8290154606725723E-4</v>
      </c>
      <c r="C51" t="s">
        <v>52</v>
      </c>
      <c r="D51" t="s">
        <v>21</v>
      </c>
      <c r="E51" t="s">
        <v>9</v>
      </c>
      <c r="G51" t="s">
        <v>19</v>
      </c>
      <c r="H51" t="s">
        <v>79</v>
      </c>
    </row>
    <row r="52" spans="1:8" x14ac:dyDescent="0.2">
      <c r="A52" t="s">
        <v>80</v>
      </c>
      <c r="B52">
        <v>3.7140000000000003E-4</v>
      </c>
      <c r="C52" t="s">
        <v>52</v>
      </c>
      <c r="D52" t="s">
        <v>21</v>
      </c>
      <c r="E52" t="s">
        <v>9</v>
      </c>
      <c r="G52" t="s">
        <v>19</v>
      </c>
      <c r="H52" t="s">
        <v>81</v>
      </c>
    </row>
    <row r="53" spans="1:8" x14ac:dyDescent="0.2">
      <c r="A53" t="s">
        <v>82</v>
      </c>
      <c r="B53">
        <v>0</v>
      </c>
      <c r="C53" t="s">
        <v>52</v>
      </c>
      <c r="D53" t="s">
        <v>3</v>
      </c>
      <c r="E53" t="s">
        <v>20</v>
      </c>
      <c r="G53" t="s">
        <v>19</v>
      </c>
      <c r="H53" t="s">
        <v>83</v>
      </c>
    </row>
    <row r="56" spans="1:8" ht="16" x14ac:dyDescent="0.2">
      <c r="A56" s="2" t="s">
        <v>1</v>
      </c>
      <c r="B56" s="2" t="s">
        <v>142</v>
      </c>
    </row>
    <row r="57" spans="1:8" x14ac:dyDescent="0.2">
      <c r="A57" t="s">
        <v>22</v>
      </c>
      <c r="B57">
        <v>1.3097345915810461</v>
      </c>
    </row>
    <row r="58" spans="1:8" x14ac:dyDescent="0.2">
      <c r="A58" t="s">
        <v>2</v>
      </c>
      <c r="B58" t="s">
        <v>3</v>
      </c>
    </row>
    <row r="59" spans="1:8" x14ac:dyDescent="0.2">
      <c r="A59" t="s">
        <v>5</v>
      </c>
      <c r="B59" t="s">
        <v>143</v>
      </c>
    </row>
    <row r="60" spans="1:8" ht="15.5" customHeight="1" x14ac:dyDescent="0.2">
      <c r="A60" t="s">
        <v>10</v>
      </c>
      <c r="B60" s="4" t="s">
        <v>84</v>
      </c>
    </row>
    <row r="61" spans="1:8" x14ac:dyDescent="0.2">
      <c r="A61" t="s">
        <v>8</v>
      </c>
      <c r="B61" t="s">
        <v>9</v>
      </c>
    </row>
    <row r="62" spans="1:8" x14ac:dyDescent="0.2">
      <c r="A62" t="s">
        <v>119</v>
      </c>
      <c r="B62" t="s">
        <v>120</v>
      </c>
    </row>
    <row r="63" spans="1:8" x14ac:dyDescent="0.2">
      <c r="A63" t="s">
        <v>10</v>
      </c>
      <c r="B63" t="s">
        <v>131</v>
      </c>
    </row>
    <row r="64" spans="1:8" ht="16" x14ac:dyDescent="0.2">
      <c r="A64" s="2" t="s">
        <v>11</v>
      </c>
    </row>
    <row r="65" spans="1:8" x14ac:dyDescent="0.2">
      <c r="A65" t="s">
        <v>12</v>
      </c>
      <c r="B65" t="s">
        <v>13</v>
      </c>
      <c r="C65" t="s">
        <v>14</v>
      </c>
      <c r="D65" t="s">
        <v>2</v>
      </c>
      <c r="E65" t="s">
        <v>8</v>
      </c>
      <c r="F65" t="s">
        <v>24</v>
      </c>
      <c r="G65" t="s">
        <v>6</v>
      </c>
      <c r="H65" t="s">
        <v>5</v>
      </c>
    </row>
    <row r="66" spans="1:8" ht="16" x14ac:dyDescent="0.2">
      <c r="A66" s="3" t="str">
        <f>B56</f>
        <v>hydrogen production, steam methane reforming, from biomethane</v>
      </c>
      <c r="B66">
        <v>1</v>
      </c>
      <c r="C66" t="s">
        <v>15</v>
      </c>
      <c r="D66" t="str">
        <f>B58</f>
        <v>RER</v>
      </c>
      <c r="E66" t="s">
        <v>9</v>
      </c>
      <c r="G66" t="s">
        <v>16</v>
      </c>
      <c r="H66" t="str">
        <f>B59</f>
        <v>hydrogen, gaseous, low pressure</v>
      </c>
    </row>
    <row r="67" spans="1:8" x14ac:dyDescent="0.2">
      <c r="A67" t="s">
        <v>25</v>
      </c>
      <c r="B67">
        <v>3.1712942535739586E-8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30</v>
      </c>
      <c r="B68">
        <v>4.7569413803609367E-6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31</v>
      </c>
      <c r="B69">
        <v>1.268547829628838E-5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32</v>
      </c>
      <c r="B70">
        <v>3.1712942535739584E-10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33</v>
      </c>
      <c r="B71">
        <v>2.2199662339002805E-5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123</v>
      </c>
      <c r="B72">
        <f>2.65*B89</f>
        <v>8.7683284236373176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34</v>
      </c>
      <c r="B73">
        <v>6.6598384453023306E-5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35</v>
      </c>
      <c r="B74">
        <v>3.1712942535739587E-6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36</v>
      </c>
      <c r="B75">
        <v>3.1712942535739587E-6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37</v>
      </c>
      <c r="B76">
        <v>9.5141840427144231E-10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38</v>
      </c>
      <c r="B77">
        <v>6.3428897891404663E-5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39</v>
      </c>
      <c r="B78">
        <v>5.6767553036139577E-4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40</v>
      </c>
      <c r="B79">
        <v>3.1712942535739582E-7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41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9" x14ac:dyDescent="0.2">
      <c r="A81" t="s">
        <v>42</v>
      </c>
      <c r="B81">
        <v>3.8057941298827897E-5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9" x14ac:dyDescent="0.2">
      <c r="A82" t="s">
        <v>43</v>
      </c>
      <c r="B82">
        <v>6.3428897891404652E-6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9" x14ac:dyDescent="0.2">
      <c r="A83" t="s">
        <v>44</v>
      </c>
      <c r="B83">
        <v>6.3428897891404654E-7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9" x14ac:dyDescent="0.2">
      <c r="A84" t="s">
        <v>45</v>
      </c>
      <c r="B84">
        <v>1.7442720958641864E-5</v>
      </c>
      <c r="C84" t="s">
        <v>26</v>
      </c>
      <c r="D84" t="s">
        <v>27</v>
      </c>
      <c r="E84" t="s">
        <v>9</v>
      </c>
      <c r="F84" t="s">
        <v>28</v>
      </c>
      <c r="G84" t="s">
        <v>29</v>
      </c>
      <c r="H84" t="s">
        <v>27</v>
      </c>
    </row>
    <row r="85" spans="1:9" x14ac:dyDescent="0.2">
      <c r="A85" t="s">
        <v>46</v>
      </c>
      <c r="B85">
        <v>6.3428897891404652E-6</v>
      </c>
      <c r="C85" t="s">
        <v>26</v>
      </c>
      <c r="D85" t="s">
        <v>27</v>
      </c>
      <c r="E85" t="s">
        <v>9</v>
      </c>
      <c r="F85" t="s">
        <v>28</v>
      </c>
      <c r="G85" t="s">
        <v>29</v>
      </c>
      <c r="H85" t="s">
        <v>27</v>
      </c>
    </row>
    <row r="86" spans="1:9" x14ac:dyDescent="0.2">
      <c r="A86" t="s">
        <v>47</v>
      </c>
      <c r="B86">
        <v>0.38037452713377895</v>
      </c>
      <c r="C86" t="s">
        <v>26</v>
      </c>
      <c r="D86" t="s">
        <v>27</v>
      </c>
      <c r="E86" t="s">
        <v>48</v>
      </c>
      <c r="F86" t="s">
        <v>49</v>
      </c>
      <c r="G86" t="s">
        <v>29</v>
      </c>
      <c r="H86" t="s">
        <v>27</v>
      </c>
    </row>
    <row r="87" spans="1:9" x14ac:dyDescent="0.2">
      <c r="A87" t="s">
        <v>138</v>
      </c>
      <c r="B87" s="5">
        <f>B86-B88</f>
        <v>0.37128954313377893</v>
      </c>
      <c r="C87" t="s">
        <v>26</v>
      </c>
      <c r="E87" t="s">
        <v>48</v>
      </c>
      <c r="F87" t="s">
        <v>139</v>
      </c>
      <c r="G87" t="s">
        <v>29</v>
      </c>
    </row>
    <row r="88" spans="1:9" x14ac:dyDescent="0.2">
      <c r="A88" t="s">
        <v>138</v>
      </c>
      <c r="B88" s="5">
        <f>(2.4/1000)*3.78541</f>
        <v>9.0849839999999991E-3</v>
      </c>
      <c r="C88" t="s">
        <v>26</v>
      </c>
      <c r="E88" t="s">
        <v>48</v>
      </c>
      <c r="F88" t="s">
        <v>28</v>
      </c>
      <c r="G88" t="s">
        <v>29</v>
      </c>
      <c r="I88" t="s">
        <v>140</v>
      </c>
    </row>
    <row r="89" spans="1:9" x14ac:dyDescent="0.2">
      <c r="A89" t="s">
        <v>128</v>
      </c>
      <c r="B89">
        <f>(120*B57)/47.5</f>
        <v>3.3088031787310634</v>
      </c>
      <c r="C89" t="s">
        <v>50</v>
      </c>
      <c r="D89" t="s">
        <v>3</v>
      </c>
      <c r="E89" t="s">
        <v>9</v>
      </c>
      <c r="G89" t="s">
        <v>19</v>
      </c>
      <c r="H89" t="s">
        <v>129</v>
      </c>
    </row>
    <row r="90" spans="1:9" x14ac:dyDescent="0.2">
      <c r="A90" t="s">
        <v>51</v>
      </c>
      <c r="B90" s="6">
        <v>2.6180197338995299E-11</v>
      </c>
      <c r="C90" t="s">
        <v>52</v>
      </c>
      <c r="D90" t="s">
        <v>3</v>
      </c>
      <c r="E90" t="s">
        <v>8</v>
      </c>
      <c r="G90" t="s">
        <v>19</v>
      </c>
      <c r="H90" t="s">
        <v>53</v>
      </c>
      <c r="I90" t="s">
        <v>148</v>
      </c>
    </row>
    <row r="91" spans="1:9" x14ac:dyDescent="0.2">
      <c r="A91" t="s">
        <v>54</v>
      </c>
      <c r="B91">
        <v>5.3272799999999989E-4</v>
      </c>
      <c r="C91" t="s">
        <v>52</v>
      </c>
      <c r="D91" t="s">
        <v>55</v>
      </c>
      <c r="E91" t="s">
        <v>9</v>
      </c>
      <c r="G91" t="s">
        <v>19</v>
      </c>
      <c r="H91" t="s">
        <v>56</v>
      </c>
    </row>
    <row r="92" spans="1:9" x14ac:dyDescent="0.2">
      <c r="A92" t="s">
        <v>57</v>
      </c>
      <c r="B92">
        <v>3.6000000000000001E-5</v>
      </c>
      <c r="C92" t="s">
        <v>52</v>
      </c>
      <c r="D92" t="s">
        <v>21</v>
      </c>
      <c r="E92" t="s">
        <v>9</v>
      </c>
      <c r="G92" t="s">
        <v>19</v>
      </c>
      <c r="H92" t="s">
        <v>58</v>
      </c>
    </row>
    <row r="93" spans="1:9" x14ac:dyDescent="0.2">
      <c r="A93" t="s">
        <v>59</v>
      </c>
      <c r="B93">
        <v>3.6239999999999997E-4</v>
      </c>
      <c r="C93" t="s">
        <v>52</v>
      </c>
      <c r="D93" t="s">
        <v>21</v>
      </c>
      <c r="E93" t="s">
        <v>9</v>
      </c>
      <c r="G93" t="s">
        <v>19</v>
      </c>
      <c r="H93" t="s">
        <v>60</v>
      </c>
    </row>
    <row r="94" spans="1:9" x14ac:dyDescent="0.2">
      <c r="A94" t="s">
        <v>63</v>
      </c>
      <c r="B94">
        <v>2.54628E-9</v>
      </c>
      <c r="C94" t="s">
        <v>52</v>
      </c>
      <c r="D94" t="s">
        <v>21</v>
      </c>
      <c r="E94" t="s">
        <v>8</v>
      </c>
      <c r="G94" t="s">
        <v>19</v>
      </c>
      <c r="H94" t="s">
        <v>64</v>
      </c>
    </row>
    <row r="95" spans="1:9" x14ac:dyDescent="0.2">
      <c r="A95" t="s">
        <v>65</v>
      </c>
      <c r="B95">
        <v>2.796E-5</v>
      </c>
      <c r="C95" t="s">
        <v>52</v>
      </c>
      <c r="D95" t="s">
        <v>21</v>
      </c>
      <c r="E95" t="s">
        <v>9</v>
      </c>
      <c r="G95" t="s">
        <v>19</v>
      </c>
      <c r="H95" t="s">
        <v>66</v>
      </c>
    </row>
    <row r="96" spans="1:9" x14ac:dyDescent="0.2">
      <c r="A96" t="s">
        <v>67</v>
      </c>
      <c r="B96">
        <v>1.668E-5</v>
      </c>
      <c r="C96" t="s">
        <v>52</v>
      </c>
      <c r="D96" t="s">
        <v>21</v>
      </c>
      <c r="E96" t="s">
        <v>9</v>
      </c>
      <c r="G96" t="s">
        <v>19</v>
      </c>
      <c r="H96" t="s">
        <v>68</v>
      </c>
    </row>
    <row r="97" spans="1:8" x14ac:dyDescent="0.2">
      <c r="A97" t="s">
        <v>121</v>
      </c>
      <c r="B97">
        <v>2.0292014459767033E-4</v>
      </c>
      <c r="C97" t="s">
        <v>52</v>
      </c>
      <c r="D97" t="s">
        <v>21</v>
      </c>
      <c r="E97" t="s">
        <v>9</v>
      </c>
      <c r="G97" t="s">
        <v>19</v>
      </c>
      <c r="H97" t="s">
        <v>122</v>
      </c>
    </row>
    <row r="98" spans="1:8" x14ac:dyDescent="0.2">
      <c r="A98" t="s">
        <v>69</v>
      </c>
      <c r="B98">
        <v>3.1235999999999997E-4</v>
      </c>
      <c r="C98" t="s">
        <v>52</v>
      </c>
      <c r="D98" t="s">
        <v>21</v>
      </c>
      <c r="E98" t="s">
        <v>9</v>
      </c>
      <c r="G98" t="s">
        <v>19</v>
      </c>
      <c r="H98" t="s">
        <v>70</v>
      </c>
    </row>
    <row r="99" spans="1:8" x14ac:dyDescent="0.2">
      <c r="A99" t="s">
        <v>71</v>
      </c>
      <c r="B99">
        <v>4.8000000000000001E-5</v>
      </c>
      <c r="C99" t="s">
        <v>52</v>
      </c>
      <c r="D99" t="s">
        <v>3</v>
      </c>
      <c r="E99" t="s">
        <v>9</v>
      </c>
      <c r="G99" t="s">
        <v>19</v>
      </c>
      <c r="H99" t="s">
        <v>72</v>
      </c>
    </row>
    <row r="100" spans="1:8" x14ac:dyDescent="0.2">
      <c r="A100" t="s">
        <v>73</v>
      </c>
      <c r="B100">
        <v>1.1591999999999998E-5</v>
      </c>
      <c r="C100" t="s">
        <v>52</v>
      </c>
      <c r="D100" t="s">
        <v>21</v>
      </c>
      <c r="E100" t="s">
        <v>9</v>
      </c>
      <c r="G100" t="s">
        <v>19</v>
      </c>
      <c r="H100" t="s">
        <v>74</v>
      </c>
    </row>
    <row r="101" spans="1:8" x14ac:dyDescent="0.2">
      <c r="A101" t="s">
        <v>75</v>
      </c>
      <c r="B101">
        <v>7.5384135551020997</v>
      </c>
      <c r="C101" t="s">
        <v>52</v>
      </c>
      <c r="D101" t="s">
        <v>76</v>
      </c>
      <c r="E101" t="s">
        <v>9</v>
      </c>
      <c r="G101" t="s">
        <v>19</v>
      </c>
      <c r="H101" t="s">
        <v>77</v>
      </c>
    </row>
    <row r="102" spans="1:8" x14ac:dyDescent="0.2">
      <c r="A102" t="s">
        <v>78</v>
      </c>
      <c r="B102">
        <v>8.8290154606725723E-4</v>
      </c>
      <c r="C102" t="s">
        <v>52</v>
      </c>
      <c r="D102" t="s">
        <v>21</v>
      </c>
      <c r="E102" t="s">
        <v>9</v>
      </c>
      <c r="G102" t="s">
        <v>19</v>
      </c>
      <c r="H102" t="s">
        <v>79</v>
      </c>
    </row>
    <row r="103" spans="1:8" x14ac:dyDescent="0.2">
      <c r="A103" t="s">
        <v>80</v>
      </c>
      <c r="B103">
        <v>3.7140000000000003E-4</v>
      </c>
      <c r="C103" t="s">
        <v>52</v>
      </c>
      <c r="D103" t="s">
        <v>21</v>
      </c>
      <c r="E103" t="s">
        <v>9</v>
      </c>
      <c r="G103" t="s">
        <v>19</v>
      </c>
      <c r="H103" t="s">
        <v>81</v>
      </c>
    </row>
    <row r="104" spans="1:8" x14ac:dyDescent="0.2">
      <c r="A104" t="s">
        <v>82</v>
      </c>
      <c r="B104">
        <v>0</v>
      </c>
      <c r="C104" t="s">
        <v>52</v>
      </c>
      <c r="D104" t="s">
        <v>3</v>
      </c>
      <c r="E104" t="s">
        <v>20</v>
      </c>
      <c r="G104" t="s">
        <v>19</v>
      </c>
      <c r="H104" t="s">
        <v>83</v>
      </c>
    </row>
    <row r="106" spans="1:8" ht="16" x14ac:dyDescent="0.2">
      <c r="A106" s="2" t="s">
        <v>1</v>
      </c>
      <c r="B106" s="2" t="s">
        <v>145</v>
      </c>
    </row>
    <row r="107" spans="1:8" x14ac:dyDescent="0.2">
      <c r="A107" t="s">
        <v>22</v>
      </c>
      <c r="B107">
        <v>1.3051904328123036</v>
      </c>
    </row>
    <row r="108" spans="1:8" x14ac:dyDescent="0.2">
      <c r="A108" t="s">
        <v>2</v>
      </c>
      <c r="B108" t="s">
        <v>3</v>
      </c>
    </row>
    <row r="109" spans="1:8" x14ac:dyDescent="0.2">
      <c r="A109" t="s">
        <v>5</v>
      </c>
      <c r="B109" t="s">
        <v>143</v>
      </c>
    </row>
    <row r="110" spans="1:8" x14ac:dyDescent="0.2">
      <c r="A110" t="s">
        <v>8</v>
      </c>
      <c r="B110" t="s">
        <v>9</v>
      </c>
    </row>
    <row r="111" spans="1:8" x14ac:dyDescent="0.2">
      <c r="A111" t="s">
        <v>119</v>
      </c>
      <c r="B111" t="s">
        <v>120</v>
      </c>
    </row>
    <row r="112" spans="1:8" x14ac:dyDescent="0.2">
      <c r="A112" t="s">
        <v>10</v>
      </c>
      <c r="B112" t="s">
        <v>124</v>
      </c>
    </row>
    <row r="113" spans="1:9" ht="16" x14ac:dyDescent="0.2">
      <c r="A113" s="2" t="s">
        <v>11</v>
      </c>
    </row>
    <row r="114" spans="1:9" x14ac:dyDescent="0.2">
      <c r="A114" t="s">
        <v>12</v>
      </c>
      <c r="B114" t="s">
        <v>13</v>
      </c>
      <c r="C114" t="s">
        <v>14</v>
      </c>
      <c r="D114" t="s">
        <v>2</v>
      </c>
      <c r="E114" t="s">
        <v>8</v>
      </c>
      <c r="F114" t="s">
        <v>24</v>
      </c>
      <c r="G114" t="s">
        <v>6</v>
      </c>
      <c r="H114" t="s">
        <v>5</v>
      </c>
    </row>
    <row r="115" spans="1:9" x14ac:dyDescent="0.2">
      <c r="A115" t="str">
        <f>B106</f>
        <v>hydrogen production, auto-thermal reforming, from biomethane</v>
      </c>
      <c r="B115">
        <v>1</v>
      </c>
      <c r="C115" t="s">
        <v>15</v>
      </c>
      <c r="D115" t="str">
        <f>B108</f>
        <v>RER</v>
      </c>
      <c r="E115" t="s">
        <v>9</v>
      </c>
      <c r="G115" t="s">
        <v>16</v>
      </c>
      <c r="H115" t="str">
        <f>B109</f>
        <v>hydrogen, gaseous, low pressure</v>
      </c>
    </row>
    <row r="116" spans="1:9" x14ac:dyDescent="0.2">
      <c r="A116" t="s">
        <v>123</v>
      </c>
      <c r="B116">
        <f>B136*2.65</f>
        <v>8.7379064765118422</v>
      </c>
      <c r="C116" t="s">
        <v>26</v>
      </c>
      <c r="D116" t="s">
        <v>27</v>
      </c>
      <c r="E116" t="s">
        <v>9</v>
      </c>
      <c r="F116" t="s">
        <v>28</v>
      </c>
      <c r="G116" t="s">
        <v>29</v>
      </c>
      <c r="H116" t="s">
        <v>27</v>
      </c>
    </row>
    <row r="117" spans="1:9" x14ac:dyDescent="0.2">
      <c r="A117" t="s">
        <v>39</v>
      </c>
      <c r="B117">
        <v>2.9996721816189444E-3</v>
      </c>
      <c r="C117" t="s">
        <v>26</v>
      </c>
      <c r="D117" t="s">
        <v>27</v>
      </c>
      <c r="E117" t="s">
        <v>9</v>
      </c>
      <c r="F117" t="s">
        <v>28</v>
      </c>
      <c r="G117" t="s">
        <v>29</v>
      </c>
      <c r="H117" t="s">
        <v>27</v>
      </c>
    </row>
    <row r="118" spans="1:9" x14ac:dyDescent="0.2">
      <c r="A118" t="s">
        <v>47</v>
      </c>
      <c r="B118">
        <v>0.38041197561668283</v>
      </c>
      <c r="C118" t="s">
        <v>26</v>
      </c>
      <c r="E118" t="s">
        <v>48</v>
      </c>
      <c r="F118" t="s">
        <v>49</v>
      </c>
      <c r="G118" t="s">
        <v>29</v>
      </c>
    </row>
    <row r="119" spans="1:9" x14ac:dyDescent="0.2">
      <c r="A119" t="s">
        <v>138</v>
      </c>
      <c r="B119" s="5">
        <f>B118-B120</f>
        <v>0.37132699161668281</v>
      </c>
      <c r="C119" t="s">
        <v>26</v>
      </c>
      <c r="E119" t="s">
        <v>48</v>
      </c>
      <c r="F119" t="s">
        <v>139</v>
      </c>
      <c r="G119" t="s">
        <v>29</v>
      </c>
    </row>
    <row r="120" spans="1:9" x14ac:dyDescent="0.2">
      <c r="A120" t="s">
        <v>138</v>
      </c>
      <c r="B120" s="5">
        <f>(2.4/1000)*3.78541</f>
        <v>9.0849839999999991E-3</v>
      </c>
      <c r="C120" t="s">
        <v>26</v>
      </c>
      <c r="E120" t="s">
        <v>48</v>
      </c>
      <c r="F120" t="s">
        <v>28</v>
      </c>
      <c r="G120" t="s">
        <v>29</v>
      </c>
      <c r="I120" t="s">
        <v>140</v>
      </c>
    </row>
    <row r="121" spans="1:9" x14ac:dyDescent="0.2">
      <c r="A121" t="s">
        <v>51</v>
      </c>
      <c r="B121" s="6">
        <v>2.6180197338995299E-11</v>
      </c>
      <c r="C121" t="s">
        <v>86</v>
      </c>
      <c r="D121" t="s">
        <v>3</v>
      </c>
      <c r="E121" t="s">
        <v>8</v>
      </c>
      <c r="G121" t="s">
        <v>19</v>
      </c>
      <c r="H121" t="s">
        <v>53</v>
      </c>
      <c r="I121" t="s">
        <v>148</v>
      </c>
    </row>
    <row r="122" spans="1:9" x14ac:dyDescent="0.2">
      <c r="A122" t="s">
        <v>54</v>
      </c>
      <c r="B122">
        <v>5.3272799999999989E-4</v>
      </c>
      <c r="C122" t="s">
        <v>86</v>
      </c>
      <c r="D122" t="s">
        <v>55</v>
      </c>
      <c r="E122" t="s">
        <v>9</v>
      </c>
      <c r="G122" t="s">
        <v>19</v>
      </c>
      <c r="H122" t="s">
        <v>56</v>
      </c>
    </row>
    <row r="123" spans="1:9" x14ac:dyDescent="0.2">
      <c r="A123" t="s">
        <v>57</v>
      </c>
      <c r="B123">
        <v>3.6000000000000001E-5</v>
      </c>
      <c r="C123" t="s">
        <v>86</v>
      </c>
      <c r="D123" t="s">
        <v>21</v>
      </c>
      <c r="E123" t="s">
        <v>9</v>
      </c>
      <c r="G123" t="s">
        <v>19</v>
      </c>
      <c r="H123" t="s">
        <v>58</v>
      </c>
    </row>
    <row r="124" spans="1:9" x14ac:dyDescent="0.2">
      <c r="A124" t="s">
        <v>59</v>
      </c>
      <c r="B124">
        <v>3.6239999999999997E-4</v>
      </c>
      <c r="C124" t="s">
        <v>86</v>
      </c>
      <c r="D124" t="s">
        <v>21</v>
      </c>
      <c r="E124" t="s">
        <v>9</v>
      </c>
      <c r="G124" t="s">
        <v>19</v>
      </c>
      <c r="H124" t="s">
        <v>60</v>
      </c>
    </row>
    <row r="125" spans="1:9" x14ac:dyDescent="0.2">
      <c r="A125" t="s">
        <v>63</v>
      </c>
      <c r="B125">
        <v>2.54628E-9</v>
      </c>
      <c r="C125" t="s">
        <v>86</v>
      </c>
      <c r="D125" t="s">
        <v>21</v>
      </c>
      <c r="E125" t="s">
        <v>8</v>
      </c>
      <c r="G125" t="s">
        <v>19</v>
      </c>
      <c r="H125" t="s">
        <v>64</v>
      </c>
    </row>
    <row r="126" spans="1:9" x14ac:dyDescent="0.2">
      <c r="A126" t="s">
        <v>65</v>
      </c>
      <c r="B126">
        <v>2.796E-5</v>
      </c>
      <c r="C126" t="s">
        <v>86</v>
      </c>
      <c r="D126" t="s">
        <v>21</v>
      </c>
      <c r="E126" t="s">
        <v>9</v>
      </c>
      <c r="G126" t="s">
        <v>19</v>
      </c>
      <c r="H126" t="s">
        <v>66</v>
      </c>
    </row>
    <row r="127" spans="1:9" x14ac:dyDescent="0.2">
      <c r="A127" t="s">
        <v>67</v>
      </c>
      <c r="B127">
        <v>1.668E-5</v>
      </c>
      <c r="C127" t="s">
        <v>86</v>
      </c>
      <c r="D127" t="s">
        <v>21</v>
      </c>
      <c r="E127" t="s">
        <v>9</v>
      </c>
      <c r="G127" t="s">
        <v>19</v>
      </c>
      <c r="H127" t="s">
        <v>68</v>
      </c>
    </row>
    <row r="128" spans="1:9" x14ac:dyDescent="0.2">
      <c r="A128" t="s">
        <v>121</v>
      </c>
      <c r="B128">
        <v>2.0292014459767036E-4</v>
      </c>
      <c r="C128" t="s">
        <v>86</v>
      </c>
      <c r="D128" t="s">
        <v>21</v>
      </c>
      <c r="E128" t="s">
        <v>9</v>
      </c>
      <c r="G128" t="s">
        <v>19</v>
      </c>
      <c r="H128" t="s">
        <v>122</v>
      </c>
    </row>
    <row r="129" spans="1:8" x14ac:dyDescent="0.2">
      <c r="A129" t="s">
        <v>69</v>
      </c>
      <c r="B129">
        <v>3.1235999999999997E-4</v>
      </c>
      <c r="C129" t="s">
        <v>86</v>
      </c>
      <c r="D129" t="s">
        <v>21</v>
      </c>
      <c r="E129" t="s">
        <v>9</v>
      </c>
      <c r="G129" t="s">
        <v>19</v>
      </c>
      <c r="H129" t="s">
        <v>70</v>
      </c>
    </row>
    <row r="130" spans="1:8" x14ac:dyDescent="0.2">
      <c r="A130" t="s">
        <v>71</v>
      </c>
      <c r="B130">
        <v>4.8000000000000001E-5</v>
      </c>
      <c r="C130" t="s">
        <v>86</v>
      </c>
      <c r="D130" t="s">
        <v>3</v>
      </c>
      <c r="E130" t="s">
        <v>9</v>
      </c>
      <c r="G130" t="s">
        <v>19</v>
      </c>
      <c r="H130" t="s">
        <v>72</v>
      </c>
    </row>
    <row r="131" spans="1:8" x14ac:dyDescent="0.2">
      <c r="A131" t="s">
        <v>73</v>
      </c>
      <c r="B131">
        <v>1.1591999999999998E-5</v>
      </c>
      <c r="C131" t="s">
        <v>86</v>
      </c>
      <c r="D131" t="s">
        <v>21</v>
      </c>
      <c r="E131" t="s">
        <v>9</v>
      </c>
      <c r="G131" t="s">
        <v>19</v>
      </c>
      <c r="H131" t="s">
        <v>74</v>
      </c>
    </row>
    <row r="132" spans="1:8" x14ac:dyDescent="0.2">
      <c r="A132" t="s">
        <v>75</v>
      </c>
      <c r="B132">
        <v>7.5390157563601576</v>
      </c>
      <c r="C132" t="s">
        <v>86</v>
      </c>
      <c r="D132" t="s">
        <v>76</v>
      </c>
      <c r="E132" t="s">
        <v>9</v>
      </c>
      <c r="G132" t="s">
        <v>19</v>
      </c>
      <c r="H132" t="s">
        <v>77</v>
      </c>
    </row>
    <row r="133" spans="1:8" x14ac:dyDescent="0.2">
      <c r="A133" t="s">
        <v>78</v>
      </c>
      <c r="B133">
        <v>8.8290154606725723E-4</v>
      </c>
      <c r="C133" t="s">
        <v>86</v>
      </c>
      <c r="D133" t="s">
        <v>21</v>
      </c>
      <c r="E133" t="s">
        <v>9</v>
      </c>
      <c r="G133" t="s">
        <v>19</v>
      </c>
      <c r="H133" t="s">
        <v>79</v>
      </c>
    </row>
    <row r="134" spans="1:8" x14ac:dyDescent="0.2">
      <c r="A134" t="s">
        <v>80</v>
      </c>
      <c r="B134">
        <v>3.7140000000000003E-4</v>
      </c>
      <c r="C134" t="s">
        <v>86</v>
      </c>
      <c r="D134" t="s">
        <v>21</v>
      </c>
      <c r="E134" t="s">
        <v>9</v>
      </c>
      <c r="G134" t="s">
        <v>19</v>
      </c>
      <c r="H134" t="s">
        <v>81</v>
      </c>
    </row>
    <row r="135" spans="1:8" x14ac:dyDescent="0.2">
      <c r="A135" t="s">
        <v>82</v>
      </c>
      <c r="B135">
        <v>0</v>
      </c>
      <c r="C135" t="s">
        <v>86</v>
      </c>
      <c r="D135" t="s">
        <v>3</v>
      </c>
      <c r="E135" t="s">
        <v>20</v>
      </c>
      <c r="G135" t="s">
        <v>19</v>
      </c>
      <c r="H135" t="s">
        <v>83</v>
      </c>
    </row>
    <row r="136" spans="1:8" x14ac:dyDescent="0.2">
      <c r="A136" t="s">
        <v>128</v>
      </c>
      <c r="B136">
        <f>(120*B107)/47.5</f>
        <v>3.2973231986837144</v>
      </c>
      <c r="C136" t="s">
        <v>86</v>
      </c>
      <c r="D136" t="s">
        <v>3</v>
      </c>
      <c r="E136" t="s">
        <v>9</v>
      </c>
      <c r="G136" t="s">
        <v>19</v>
      </c>
      <c r="H136" t="s">
        <v>129</v>
      </c>
    </row>
    <row r="138" spans="1:8" ht="16" x14ac:dyDescent="0.2">
      <c r="A138" s="2" t="s">
        <v>1</v>
      </c>
      <c r="B138" s="2" t="s">
        <v>146</v>
      </c>
    </row>
    <row r="139" spans="1:8" x14ac:dyDescent="0.2">
      <c r="A139" t="s">
        <v>22</v>
      </c>
      <c r="B139">
        <v>1.3052025620169032</v>
      </c>
    </row>
    <row r="140" spans="1:8" x14ac:dyDescent="0.2">
      <c r="A140" t="s">
        <v>2</v>
      </c>
      <c r="B140" t="s">
        <v>3</v>
      </c>
    </row>
    <row r="141" spans="1:8" x14ac:dyDescent="0.2">
      <c r="A141" t="s">
        <v>5</v>
      </c>
      <c r="B141" t="s">
        <v>143</v>
      </c>
    </row>
    <row r="142" spans="1:8" x14ac:dyDescent="0.2">
      <c r="A142" t="s">
        <v>8</v>
      </c>
      <c r="B142" t="s">
        <v>9</v>
      </c>
    </row>
    <row r="143" spans="1:8" x14ac:dyDescent="0.2">
      <c r="A143" t="s">
        <v>119</v>
      </c>
      <c r="B143" t="s">
        <v>120</v>
      </c>
    </row>
    <row r="144" spans="1:8" x14ac:dyDescent="0.2">
      <c r="A144" t="s">
        <v>10</v>
      </c>
      <c r="B144" t="s">
        <v>124</v>
      </c>
    </row>
    <row r="145" spans="1:9" ht="16" x14ac:dyDescent="0.2">
      <c r="A145" s="2" t="s">
        <v>11</v>
      </c>
    </row>
    <row r="146" spans="1:9" x14ac:dyDescent="0.2">
      <c r="A146" t="s">
        <v>12</v>
      </c>
      <c r="B146" t="s">
        <v>13</v>
      </c>
      <c r="C146" t="s">
        <v>14</v>
      </c>
      <c r="D146" t="s">
        <v>2</v>
      </c>
      <c r="E146" t="s">
        <v>8</v>
      </c>
      <c r="F146" t="s">
        <v>24</v>
      </c>
      <c r="G146" t="s">
        <v>6</v>
      </c>
      <c r="H146" t="s">
        <v>5</v>
      </c>
    </row>
    <row r="147" spans="1:9" x14ac:dyDescent="0.2">
      <c r="A147" t="str">
        <f>B138</f>
        <v>hydrogen production, auto-thermal reforming, from biomethane, with CCS</v>
      </c>
      <c r="B147">
        <v>1</v>
      </c>
      <c r="C147" t="s">
        <v>15</v>
      </c>
      <c r="D147" t="str">
        <f>B140</f>
        <v>RER</v>
      </c>
      <c r="E147" t="s">
        <v>9</v>
      </c>
      <c r="G147" t="s">
        <v>16</v>
      </c>
      <c r="H147" t="str">
        <f>B141</f>
        <v>hydrogen, gaseous, low pressure</v>
      </c>
    </row>
    <row r="148" spans="1:9" x14ac:dyDescent="0.2">
      <c r="A148" t="s">
        <v>123</v>
      </c>
      <c r="B148">
        <v>0.58838389214647391</v>
      </c>
      <c r="C148" t="s">
        <v>26</v>
      </c>
      <c r="D148" t="s">
        <v>27</v>
      </c>
      <c r="E148" t="s">
        <v>9</v>
      </c>
      <c r="F148" t="s">
        <v>28</v>
      </c>
      <c r="G148" t="s">
        <v>29</v>
      </c>
      <c r="H148" t="s">
        <v>27</v>
      </c>
    </row>
    <row r="149" spans="1:9" x14ac:dyDescent="0.2">
      <c r="A149" t="s">
        <v>39</v>
      </c>
      <c r="B149">
        <v>2.9996721816189444E-3</v>
      </c>
      <c r="C149" t="s">
        <v>26</v>
      </c>
      <c r="D149" t="s">
        <v>27</v>
      </c>
      <c r="E149" t="s">
        <v>9</v>
      </c>
      <c r="F149" t="s">
        <v>28</v>
      </c>
      <c r="G149" t="s">
        <v>29</v>
      </c>
      <c r="H149" t="s">
        <v>27</v>
      </c>
    </row>
    <row r="150" spans="1:9" x14ac:dyDescent="0.2">
      <c r="A150" t="s">
        <v>47</v>
      </c>
      <c r="B150">
        <v>0.38041305426253447</v>
      </c>
      <c r="C150" t="s">
        <v>26</v>
      </c>
      <c r="E150" t="s">
        <v>48</v>
      </c>
      <c r="F150" t="s">
        <v>49</v>
      </c>
      <c r="G150" t="s">
        <v>29</v>
      </c>
    </row>
    <row r="151" spans="1:9" x14ac:dyDescent="0.2">
      <c r="A151" t="s">
        <v>138</v>
      </c>
      <c r="B151" s="5">
        <f>B150-B152</f>
        <v>0.36943536526253445</v>
      </c>
      <c r="C151" t="s">
        <v>26</v>
      </c>
      <c r="E151" t="s">
        <v>48</v>
      </c>
      <c r="F151" t="s">
        <v>139</v>
      </c>
      <c r="G151" t="s">
        <v>29</v>
      </c>
    </row>
    <row r="152" spans="1:9" x14ac:dyDescent="0.2">
      <c r="A152" t="s">
        <v>138</v>
      </c>
      <c r="B152" s="5">
        <f>(2.9/1000)*3.78541</f>
        <v>1.0977689000000001E-2</v>
      </c>
      <c r="C152" t="s">
        <v>26</v>
      </c>
      <c r="E152" t="s">
        <v>48</v>
      </c>
      <c r="F152" t="s">
        <v>28</v>
      </c>
      <c r="G152" t="s">
        <v>29</v>
      </c>
      <c r="I152" t="s">
        <v>141</v>
      </c>
    </row>
    <row r="153" spans="1:9" x14ac:dyDescent="0.2">
      <c r="A153" t="s">
        <v>125</v>
      </c>
      <c r="B153">
        <v>8.318133856294887</v>
      </c>
      <c r="C153" t="s">
        <v>86</v>
      </c>
      <c r="D153" t="s">
        <v>3</v>
      </c>
      <c r="E153" t="s">
        <v>9</v>
      </c>
      <c r="G153" t="s">
        <v>19</v>
      </c>
      <c r="H153" t="s">
        <v>125</v>
      </c>
    </row>
    <row r="154" spans="1:9" x14ac:dyDescent="0.2">
      <c r="A154" t="s">
        <v>51</v>
      </c>
      <c r="B154" s="6">
        <v>2.6180197338995299E-11</v>
      </c>
      <c r="C154" t="s">
        <v>86</v>
      </c>
      <c r="D154" t="s">
        <v>3</v>
      </c>
      <c r="E154" t="s">
        <v>8</v>
      </c>
      <c r="G154" t="s">
        <v>19</v>
      </c>
      <c r="H154" t="s">
        <v>53</v>
      </c>
      <c r="I154" t="s">
        <v>148</v>
      </c>
    </row>
    <row r="155" spans="1:9" x14ac:dyDescent="0.2">
      <c r="A155" t="s">
        <v>54</v>
      </c>
      <c r="B155">
        <v>5.3272799999999989E-4</v>
      </c>
      <c r="C155" t="s">
        <v>86</v>
      </c>
      <c r="D155" t="s">
        <v>55</v>
      </c>
      <c r="E155" t="s">
        <v>9</v>
      </c>
      <c r="G155" t="s">
        <v>19</v>
      </c>
      <c r="H155" t="s">
        <v>56</v>
      </c>
    </row>
    <row r="156" spans="1:9" x14ac:dyDescent="0.2">
      <c r="A156" t="s">
        <v>57</v>
      </c>
      <c r="B156">
        <v>3.6000000000000001E-5</v>
      </c>
      <c r="C156" t="s">
        <v>86</v>
      </c>
      <c r="D156" t="s">
        <v>21</v>
      </c>
      <c r="E156" t="s">
        <v>9</v>
      </c>
      <c r="G156" t="s">
        <v>19</v>
      </c>
      <c r="H156" t="s">
        <v>58</v>
      </c>
    </row>
    <row r="157" spans="1:9" x14ac:dyDescent="0.2">
      <c r="A157" t="s">
        <v>59</v>
      </c>
      <c r="B157">
        <v>3.6239999999999997E-4</v>
      </c>
      <c r="C157" t="s">
        <v>86</v>
      </c>
      <c r="D157" t="s">
        <v>21</v>
      </c>
      <c r="E157" t="s">
        <v>9</v>
      </c>
      <c r="G157" t="s">
        <v>19</v>
      </c>
      <c r="H157" t="s">
        <v>60</v>
      </c>
    </row>
    <row r="158" spans="1:9" x14ac:dyDescent="0.2">
      <c r="A158" t="s">
        <v>61</v>
      </c>
      <c r="B158">
        <v>2.8370495812424056E-4</v>
      </c>
      <c r="C158" t="s">
        <v>86</v>
      </c>
      <c r="D158" t="s">
        <v>21</v>
      </c>
      <c r="E158" t="s">
        <v>9</v>
      </c>
      <c r="G158" t="s">
        <v>19</v>
      </c>
      <c r="H158" t="s">
        <v>62</v>
      </c>
    </row>
    <row r="159" spans="1:9" x14ac:dyDescent="0.2">
      <c r="A159" t="s">
        <v>63</v>
      </c>
      <c r="B159">
        <v>2.54628E-9</v>
      </c>
      <c r="C159" t="s">
        <v>86</v>
      </c>
      <c r="D159" t="s">
        <v>21</v>
      </c>
      <c r="E159" t="s">
        <v>8</v>
      </c>
      <c r="G159" t="s">
        <v>19</v>
      </c>
      <c r="H159" t="s">
        <v>64</v>
      </c>
    </row>
    <row r="160" spans="1:9" x14ac:dyDescent="0.2">
      <c r="A160" t="s">
        <v>65</v>
      </c>
      <c r="B160">
        <v>2.796E-5</v>
      </c>
      <c r="C160" t="s">
        <v>86</v>
      </c>
      <c r="D160" t="s">
        <v>21</v>
      </c>
      <c r="E160" t="s">
        <v>9</v>
      </c>
      <c r="G160" t="s">
        <v>19</v>
      </c>
      <c r="H160" t="s">
        <v>66</v>
      </c>
    </row>
    <row r="161" spans="1:8" x14ac:dyDescent="0.2">
      <c r="A161" t="s">
        <v>67</v>
      </c>
      <c r="B161">
        <v>1.668E-5</v>
      </c>
      <c r="C161" t="s">
        <v>86</v>
      </c>
      <c r="D161" t="s">
        <v>21</v>
      </c>
      <c r="E161" t="s">
        <v>9</v>
      </c>
      <c r="G161" t="s">
        <v>19</v>
      </c>
      <c r="H161" t="s">
        <v>68</v>
      </c>
    </row>
    <row r="162" spans="1:8" x14ac:dyDescent="0.2">
      <c r="A162" t="s">
        <v>121</v>
      </c>
      <c r="B162">
        <v>2.0292014459767036E-4</v>
      </c>
      <c r="C162" t="s">
        <v>86</v>
      </c>
      <c r="D162" t="s">
        <v>21</v>
      </c>
      <c r="E162" t="s">
        <v>9</v>
      </c>
      <c r="G162" t="s">
        <v>19</v>
      </c>
      <c r="H162" t="s">
        <v>122</v>
      </c>
    </row>
    <row r="163" spans="1:8" x14ac:dyDescent="0.2">
      <c r="A163" t="s">
        <v>69</v>
      </c>
      <c r="B163">
        <v>3.1235999999999997E-4</v>
      </c>
      <c r="C163" t="s">
        <v>86</v>
      </c>
      <c r="D163" t="s">
        <v>21</v>
      </c>
      <c r="E163" t="s">
        <v>9</v>
      </c>
      <c r="G163" t="s">
        <v>19</v>
      </c>
      <c r="H163" t="s">
        <v>70</v>
      </c>
    </row>
    <row r="164" spans="1:8" x14ac:dyDescent="0.2">
      <c r="A164" t="s">
        <v>71</v>
      </c>
      <c r="B164">
        <v>4.8000000000000001E-5</v>
      </c>
      <c r="C164" t="s">
        <v>86</v>
      </c>
      <c r="D164" t="s">
        <v>3</v>
      </c>
      <c r="E164" t="s">
        <v>9</v>
      </c>
      <c r="G164" t="s">
        <v>19</v>
      </c>
      <c r="H164" t="s">
        <v>72</v>
      </c>
    </row>
    <row r="165" spans="1:8" x14ac:dyDescent="0.2">
      <c r="A165" t="s">
        <v>73</v>
      </c>
      <c r="B165">
        <v>1.1591999999999998E-5</v>
      </c>
      <c r="C165" t="s">
        <v>86</v>
      </c>
      <c r="D165" t="s">
        <v>21</v>
      </c>
      <c r="E165" t="s">
        <v>9</v>
      </c>
      <c r="G165" t="s">
        <v>19</v>
      </c>
      <c r="H165" t="s">
        <v>74</v>
      </c>
    </row>
    <row r="166" spans="1:8" x14ac:dyDescent="0.2">
      <c r="A166" t="s">
        <v>75</v>
      </c>
      <c r="B166">
        <v>7.5385278801642412</v>
      </c>
      <c r="C166" t="s">
        <v>86</v>
      </c>
      <c r="D166" t="s">
        <v>76</v>
      </c>
      <c r="E166" t="s">
        <v>9</v>
      </c>
      <c r="G166" t="s">
        <v>19</v>
      </c>
      <c r="H166" t="s">
        <v>77</v>
      </c>
    </row>
    <row r="167" spans="1:8" x14ac:dyDescent="0.2">
      <c r="A167" t="s">
        <v>78</v>
      </c>
      <c r="B167">
        <v>8.8290154606725723E-4</v>
      </c>
      <c r="C167" t="s">
        <v>86</v>
      </c>
      <c r="D167" t="s">
        <v>21</v>
      </c>
      <c r="E167" t="s">
        <v>9</v>
      </c>
      <c r="G167" t="s">
        <v>19</v>
      </c>
      <c r="H167" t="s">
        <v>79</v>
      </c>
    </row>
    <row r="168" spans="1:8" x14ac:dyDescent="0.2">
      <c r="A168" t="s">
        <v>80</v>
      </c>
      <c r="B168">
        <v>3.7140000000000003E-4</v>
      </c>
      <c r="C168" t="s">
        <v>86</v>
      </c>
      <c r="D168" t="s">
        <v>21</v>
      </c>
      <c r="E168" t="s">
        <v>9</v>
      </c>
      <c r="G168" t="s">
        <v>19</v>
      </c>
      <c r="H168" t="s">
        <v>81</v>
      </c>
    </row>
    <row r="169" spans="1:8" x14ac:dyDescent="0.2">
      <c r="A169" t="s">
        <v>82</v>
      </c>
      <c r="B169">
        <v>0</v>
      </c>
      <c r="C169" t="s">
        <v>86</v>
      </c>
      <c r="D169" t="s">
        <v>3</v>
      </c>
      <c r="E169" t="s">
        <v>20</v>
      </c>
      <c r="G169" t="s">
        <v>19</v>
      </c>
      <c r="H169" t="s">
        <v>83</v>
      </c>
    </row>
    <row r="170" spans="1:8" x14ac:dyDescent="0.2">
      <c r="A170" t="s">
        <v>128</v>
      </c>
      <c r="B170">
        <f>(120*B139)/47.5</f>
        <v>3.2973538408848082</v>
      </c>
      <c r="C170" t="s">
        <v>50</v>
      </c>
      <c r="D170" t="s">
        <v>3</v>
      </c>
      <c r="E170" t="s">
        <v>9</v>
      </c>
      <c r="G170" t="s">
        <v>19</v>
      </c>
      <c r="H170" t="s">
        <v>129</v>
      </c>
    </row>
    <row r="172" spans="1:8" ht="16" x14ac:dyDescent="0.2">
      <c r="A172" s="2" t="s">
        <v>1</v>
      </c>
      <c r="B172" s="2" t="s">
        <v>127</v>
      </c>
    </row>
    <row r="173" spans="1:8" x14ac:dyDescent="0.2">
      <c r="A173" t="s">
        <v>2</v>
      </c>
      <c r="B173" t="s">
        <v>3</v>
      </c>
    </row>
    <row r="174" spans="1:8" x14ac:dyDescent="0.2">
      <c r="A174" t="s">
        <v>4</v>
      </c>
      <c r="B174">
        <v>1</v>
      </c>
    </row>
    <row r="175" spans="1:8" ht="16" x14ac:dyDescent="0.2">
      <c r="A175" t="s">
        <v>5</v>
      </c>
      <c r="B175" s="3" t="s">
        <v>83</v>
      </c>
    </row>
    <row r="176" spans="1:8" x14ac:dyDescent="0.2">
      <c r="A176" t="s">
        <v>6</v>
      </c>
      <c r="B176" t="s">
        <v>7</v>
      </c>
    </row>
    <row r="177" spans="1:12" x14ac:dyDescent="0.2">
      <c r="A177" t="s">
        <v>8</v>
      </c>
      <c r="B177" t="s">
        <v>20</v>
      </c>
    </row>
    <row r="178" spans="1:12" ht="16" x14ac:dyDescent="0.2">
      <c r="A178" s="2" t="s">
        <v>11</v>
      </c>
    </row>
    <row r="179" spans="1:12" x14ac:dyDescent="0.2">
      <c r="A179" s="1" t="s">
        <v>12</v>
      </c>
      <c r="B179" s="1" t="s">
        <v>13</v>
      </c>
      <c r="C179" s="1" t="s">
        <v>2</v>
      </c>
      <c r="D179" s="1" t="s">
        <v>8</v>
      </c>
      <c r="E179" s="1" t="s">
        <v>24</v>
      </c>
      <c r="F179" s="1" t="s">
        <v>6</v>
      </c>
      <c r="G179" s="1" t="s">
        <v>88</v>
      </c>
      <c r="H179" s="1" t="s">
        <v>89</v>
      </c>
      <c r="I179" s="1" t="s">
        <v>132</v>
      </c>
      <c r="J179" s="1" t="s">
        <v>5</v>
      </c>
      <c r="K179" s="1" t="s">
        <v>10</v>
      </c>
      <c r="L179" s="1" t="s">
        <v>147</v>
      </c>
    </row>
    <row r="180" spans="1:12" ht="16" x14ac:dyDescent="0.2">
      <c r="A180" s="3" t="s">
        <v>127</v>
      </c>
      <c r="B180">
        <v>1</v>
      </c>
      <c r="C180" t="s">
        <v>3</v>
      </c>
      <c r="D180" t="s">
        <v>20</v>
      </c>
      <c r="E180" t="s">
        <v>116</v>
      </c>
      <c r="F180" t="s">
        <v>16</v>
      </c>
      <c r="J180" t="s">
        <v>27</v>
      </c>
      <c r="K180" s="3" t="s">
        <v>127</v>
      </c>
    </row>
    <row r="181" spans="1:12" x14ac:dyDescent="0.2">
      <c r="A181" t="s">
        <v>90</v>
      </c>
      <c r="B181">
        <v>4.6073299999999991E-12</v>
      </c>
      <c r="D181" t="s">
        <v>9</v>
      </c>
      <c r="E181" t="s">
        <v>91</v>
      </c>
      <c r="F181" t="s">
        <v>29</v>
      </c>
      <c r="G181">
        <v>2</v>
      </c>
      <c r="H181">
        <v>-27.862953173275841</v>
      </c>
      <c r="I181">
        <f>LN(SQRT(EXP(
SQRT(
+POWER(LN(1.05),2)
+POWER(LN(1.2),2)
+POWER(LN(1),2)
+POWER(LN(1.01),2)
+POWER(LN(1.2),2)
+POWER(LN(1.2),2)
+POWER(LN(1.5),2)
)
)))</f>
        <v>0.25816898211842121</v>
      </c>
      <c r="K181" t="s">
        <v>92</v>
      </c>
    </row>
    <row r="182" spans="1:12" x14ac:dyDescent="0.2">
      <c r="A182" t="s">
        <v>25</v>
      </c>
      <c r="B182">
        <v>4.6479999999999997E-9</v>
      </c>
      <c r="D182" t="s">
        <v>9</v>
      </c>
      <c r="E182" t="s">
        <v>91</v>
      </c>
      <c r="F182" t="s">
        <v>29</v>
      </c>
      <c r="G182">
        <v>2</v>
      </c>
      <c r="H182">
        <v>-20.946409388260619</v>
      </c>
      <c r="I182">
        <f t="shared" ref="I182:I212" si="0">LN(SQRT(EXP(
SQRT(
+POWER(LN(1.05),2)
+POWER(LN(1.2),2)
+POWER(LN(1),2)
+POWER(LN(1.01),2)
+POWER(LN(1.2),2)
+POWER(LN(1.2),2)
+POWER(LN(1.5),2)
)
)))</f>
        <v>0.25816898211842121</v>
      </c>
      <c r="K182" t="s">
        <v>93</v>
      </c>
    </row>
    <row r="183" spans="1:12" x14ac:dyDescent="0.2">
      <c r="A183" t="s">
        <v>30</v>
      </c>
      <c r="B183">
        <v>7.0301000000000005E-7</v>
      </c>
      <c r="D183" t="s">
        <v>9</v>
      </c>
      <c r="E183" t="s">
        <v>91</v>
      </c>
      <c r="F183" t="s">
        <v>29</v>
      </c>
      <c r="G183">
        <v>2</v>
      </c>
      <c r="H183">
        <v>-15.927475291349671</v>
      </c>
      <c r="I183">
        <f t="shared" si="0"/>
        <v>0.25816898211842121</v>
      </c>
      <c r="K183" t="s">
        <v>93</v>
      </c>
    </row>
    <row r="184" spans="1:12" x14ac:dyDescent="0.2">
      <c r="A184" t="s">
        <v>31</v>
      </c>
      <c r="B184">
        <v>5.3800599999999993E-9</v>
      </c>
      <c r="D184" t="s">
        <v>9</v>
      </c>
      <c r="E184" t="s">
        <v>91</v>
      </c>
      <c r="F184" t="s">
        <v>29</v>
      </c>
      <c r="G184">
        <v>2</v>
      </c>
      <c r="H184">
        <v>-20.80014688128237</v>
      </c>
      <c r="I184">
        <f t="shared" si="0"/>
        <v>0.25816898211842121</v>
      </c>
      <c r="K184" t="s">
        <v>92</v>
      </c>
    </row>
    <row r="185" spans="1:12" x14ac:dyDescent="0.2">
      <c r="A185" t="s">
        <v>32</v>
      </c>
      <c r="B185">
        <v>3.0734899999999997E-12</v>
      </c>
      <c r="D185" t="s">
        <v>9</v>
      </c>
      <c r="E185" t="s">
        <v>91</v>
      </c>
      <c r="F185" t="s">
        <v>29</v>
      </c>
      <c r="G185">
        <v>2</v>
      </c>
      <c r="H185">
        <v>-28.267787963052381</v>
      </c>
      <c r="I185">
        <f t="shared" si="0"/>
        <v>0.25816898211842121</v>
      </c>
      <c r="K185" t="s">
        <v>92</v>
      </c>
    </row>
    <row r="186" spans="1:12" x14ac:dyDescent="0.2">
      <c r="A186" t="s">
        <v>33</v>
      </c>
      <c r="B186">
        <v>5.3800599999999993E-6</v>
      </c>
      <c r="D186" t="s">
        <v>9</v>
      </c>
      <c r="E186" t="s">
        <v>91</v>
      </c>
      <c r="F186" t="s">
        <v>29</v>
      </c>
      <c r="G186">
        <v>2</v>
      </c>
      <c r="H186">
        <v>-13.892391602300229</v>
      </c>
      <c r="I186">
        <f t="shared" si="0"/>
        <v>0.25816898211842121</v>
      </c>
      <c r="K186" t="s">
        <v>92</v>
      </c>
    </row>
    <row r="187" spans="1:12" x14ac:dyDescent="0.2">
      <c r="A187" t="s">
        <v>123</v>
      </c>
      <c r="B187">
        <f>0.058*(B211*47.5)*0.1</f>
        <v>3.6448650000000006E-2</v>
      </c>
      <c r="D187" t="s">
        <v>9</v>
      </c>
      <c r="E187" t="s">
        <v>28</v>
      </c>
      <c r="F187" t="s">
        <v>29</v>
      </c>
      <c r="G187">
        <v>2</v>
      </c>
      <c r="H187">
        <v>-5.1849886812410331</v>
      </c>
      <c r="I187">
        <f t="shared" si="0"/>
        <v>0.25816898211842121</v>
      </c>
      <c r="K187" t="s">
        <v>111</v>
      </c>
    </row>
    <row r="188" spans="1:12" x14ac:dyDescent="0.2">
      <c r="A188" t="s">
        <v>95</v>
      </c>
      <c r="B188">
        <v>1.2782000000000001E-5</v>
      </c>
      <c r="D188" t="s">
        <v>9</v>
      </c>
      <c r="E188" t="s">
        <v>91</v>
      </c>
      <c r="F188" t="s">
        <v>29</v>
      </c>
      <c r="G188">
        <v>2</v>
      </c>
      <c r="H188">
        <v>-13.027053197600001</v>
      </c>
      <c r="I188">
        <f t="shared" si="0"/>
        <v>0.25816898211842121</v>
      </c>
      <c r="K188" t="s">
        <v>96</v>
      </c>
    </row>
    <row r="189" spans="1:12" x14ac:dyDescent="0.2">
      <c r="A189" t="s">
        <v>35</v>
      </c>
      <c r="B189">
        <v>5.8099999999999994E-6</v>
      </c>
      <c r="D189" t="s">
        <v>9</v>
      </c>
      <c r="E189" t="s">
        <v>91</v>
      </c>
      <c r="F189" t="s">
        <v>29</v>
      </c>
      <c r="G189">
        <v>2</v>
      </c>
      <c r="H189">
        <v>-13.81551055796427</v>
      </c>
      <c r="I189">
        <f t="shared" si="0"/>
        <v>0.25816898211842121</v>
      </c>
      <c r="K189" t="s">
        <v>97</v>
      </c>
    </row>
    <row r="190" spans="1:12" x14ac:dyDescent="0.2">
      <c r="A190" t="s">
        <v>98</v>
      </c>
      <c r="B190">
        <v>1.6849E-16</v>
      </c>
      <c r="D190" t="s">
        <v>9</v>
      </c>
      <c r="E190" t="s">
        <v>91</v>
      </c>
      <c r="F190" t="s">
        <v>29</v>
      </c>
      <c r="G190">
        <v>2</v>
      </c>
      <c r="H190">
        <v>-38.079235843906353</v>
      </c>
      <c r="I190">
        <f t="shared" si="0"/>
        <v>0.25816898211842121</v>
      </c>
      <c r="K190" t="s">
        <v>93</v>
      </c>
    </row>
    <row r="191" spans="1:12" x14ac:dyDescent="0.2">
      <c r="A191" t="s">
        <v>99</v>
      </c>
      <c r="B191">
        <v>7.9596999999999994E-6</v>
      </c>
      <c r="D191" t="s">
        <v>9</v>
      </c>
      <c r="E191" t="s">
        <v>91</v>
      </c>
      <c r="F191" t="s">
        <v>29</v>
      </c>
      <c r="G191">
        <v>2</v>
      </c>
      <c r="H191">
        <v>-13.500699818124239</v>
      </c>
      <c r="I191">
        <f t="shared" si="0"/>
        <v>0.25816898211842121</v>
      </c>
      <c r="K191" t="s">
        <v>92</v>
      </c>
    </row>
    <row r="192" spans="1:12" x14ac:dyDescent="0.2">
      <c r="A192" t="s">
        <v>36</v>
      </c>
      <c r="B192">
        <v>1.9231099999999998E-7</v>
      </c>
      <c r="D192" t="s">
        <v>9</v>
      </c>
      <c r="E192" t="s">
        <v>91</v>
      </c>
      <c r="F192" t="s">
        <v>29</v>
      </c>
      <c r="G192">
        <v>2</v>
      </c>
      <c r="H192">
        <v>-17.223732554563391</v>
      </c>
      <c r="I192">
        <f t="shared" si="0"/>
        <v>0.25816898211842121</v>
      </c>
      <c r="K192" t="s">
        <v>92</v>
      </c>
    </row>
    <row r="193" spans="1:11" x14ac:dyDescent="0.2">
      <c r="A193" t="s">
        <v>100</v>
      </c>
      <c r="B193">
        <v>3.0502500000000001</v>
      </c>
      <c r="D193" t="s">
        <v>18</v>
      </c>
      <c r="E193" t="s">
        <v>91</v>
      </c>
      <c r="F193" t="s">
        <v>29</v>
      </c>
      <c r="G193">
        <v>2</v>
      </c>
      <c r="H193">
        <v>-0.64435701639051324</v>
      </c>
      <c r="I193">
        <f t="shared" si="0"/>
        <v>0.25816898211842121</v>
      </c>
      <c r="K193" t="s">
        <v>101</v>
      </c>
    </row>
    <row r="194" spans="1:11" x14ac:dyDescent="0.2">
      <c r="A194" t="s">
        <v>102</v>
      </c>
      <c r="B194">
        <v>4.6073299999999995E-6</v>
      </c>
      <c r="D194" t="s">
        <v>9</v>
      </c>
      <c r="E194" t="s">
        <v>91</v>
      </c>
      <c r="F194" t="s">
        <v>29</v>
      </c>
      <c r="G194">
        <v>2</v>
      </c>
      <c r="H194">
        <v>-14.04744261531156</v>
      </c>
      <c r="I194">
        <f t="shared" si="0"/>
        <v>0.25816898211842121</v>
      </c>
      <c r="K194" t="s">
        <v>92</v>
      </c>
    </row>
    <row r="195" spans="1:11" x14ac:dyDescent="0.2">
      <c r="A195" t="s">
        <v>37</v>
      </c>
      <c r="B195">
        <v>1.7429999999999998E-10</v>
      </c>
      <c r="D195" t="s">
        <v>9</v>
      </c>
      <c r="E195" t="s">
        <v>91</v>
      </c>
      <c r="F195" t="s">
        <v>29</v>
      </c>
      <c r="G195">
        <v>2</v>
      </c>
      <c r="H195">
        <v>-24.22982373426639</v>
      </c>
      <c r="I195">
        <f t="shared" si="0"/>
        <v>0.25816898211842121</v>
      </c>
      <c r="K195" t="s">
        <v>103</v>
      </c>
    </row>
    <row r="196" spans="1:11" x14ac:dyDescent="0.2">
      <c r="A196" t="s">
        <v>85</v>
      </c>
      <c r="B196">
        <v>5.8099999999999994E-6</v>
      </c>
      <c r="D196" t="s">
        <v>9</v>
      </c>
      <c r="E196" t="s">
        <v>91</v>
      </c>
      <c r="F196" t="s">
        <v>29</v>
      </c>
      <c r="G196">
        <v>2</v>
      </c>
      <c r="H196">
        <v>-13.81551055796427</v>
      </c>
      <c r="I196">
        <f t="shared" si="0"/>
        <v>0.25816898211842121</v>
      </c>
      <c r="K196" t="s">
        <v>104</v>
      </c>
    </row>
    <row r="197" spans="1:11" x14ac:dyDescent="0.2">
      <c r="A197" t="s">
        <v>39</v>
      </c>
      <c r="B197">
        <v>5.7925699999999993E-5</v>
      </c>
      <c r="D197" t="s">
        <v>9</v>
      </c>
      <c r="E197" t="s">
        <v>91</v>
      </c>
      <c r="F197" t="s">
        <v>29</v>
      </c>
      <c r="G197">
        <v>2</v>
      </c>
      <c r="H197">
        <v>-11.515929973990531</v>
      </c>
      <c r="I197">
        <f t="shared" si="0"/>
        <v>0.25816898211842121</v>
      </c>
      <c r="K197" t="s">
        <v>112</v>
      </c>
    </row>
    <row r="198" spans="1:11" x14ac:dyDescent="0.2">
      <c r="A198" t="s">
        <v>40</v>
      </c>
      <c r="B198">
        <v>4.6479999999999997E-8</v>
      </c>
      <c r="D198" t="s">
        <v>9</v>
      </c>
      <c r="E198" t="s">
        <v>91</v>
      </c>
      <c r="F198" t="s">
        <v>29</v>
      </c>
      <c r="G198">
        <v>2</v>
      </c>
      <c r="H198">
        <v>-18.64382429526658</v>
      </c>
      <c r="I198">
        <f t="shared" si="0"/>
        <v>0.25816898211842121</v>
      </c>
      <c r="K198" t="s">
        <v>93</v>
      </c>
    </row>
    <row r="199" spans="1:11" x14ac:dyDescent="0.2">
      <c r="A199" t="s">
        <v>41</v>
      </c>
      <c r="B199">
        <v>2.9049999999999997E-6</v>
      </c>
      <c r="D199" t="s">
        <v>9</v>
      </c>
      <c r="E199" t="s">
        <v>91</v>
      </c>
      <c r="F199" t="s">
        <v>29</v>
      </c>
      <c r="G199">
        <v>2</v>
      </c>
      <c r="H199">
        <v>-14.508657738524221</v>
      </c>
      <c r="I199">
        <f t="shared" si="0"/>
        <v>0.25816898211842121</v>
      </c>
      <c r="K199" t="s">
        <v>97</v>
      </c>
    </row>
    <row r="200" spans="1:11" x14ac:dyDescent="0.2">
      <c r="A200" t="s">
        <v>42</v>
      </c>
      <c r="B200">
        <v>6.6814999999999995E-6</v>
      </c>
      <c r="D200" t="s">
        <v>9</v>
      </c>
      <c r="E200" t="s">
        <v>91</v>
      </c>
      <c r="F200" t="s">
        <v>29</v>
      </c>
      <c r="G200">
        <v>2</v>
      </c>
      <c r="H200">
        <v>-13.67574861558912</v>
      </c>
      <c r="I200">
        <f t="shared" si="0"/>
        <v>0.25816898211842121</v>
      </c>
      <c r="K200" t="s">
        <v>92</v>
      </c>
    </row>
    <row r="201" spans="1:11" x14ac:dyDescent="0.2">
      <c r="A201" t="s">
        <v>43</v>
      </c>
      <c r="B201">
        <v>4.0960499999999995E-6</v>
      </c>
      <c r="D201" t="s">
        <v>9</v>
      </c>
      <c r="E201" t="s">
        <v>91</v>
      </c>
      <c r="F201" t="s">
        <v>29</v>
      </c>
      <c r="G201">
        <v>2</v>
      </c>
      <c r="H201">
        <v>-14.165068034134141</v>
      </c>
      <c r="I201">
        <f t="shared" si="0"/>
        <v>0.25816898211842121</v>
      </c>
      <c r="K201" t="s">
        <v>92</v>
      </c>
    </row>
    <row r="202" spans="1:11" x14ac:dyDescent="0.2">
      <c r="A202" t="s">
        <v>44</v>
      </c>
      <c r="B202">
        <v>9.2959999999999993E-8</v>
      </c>
      <c r="D202" t="s">
        <v>9</v>
      </c>
      <c r="E202" t="s">
        <v>91</v>
      </c>
      <c r="F202" t="s">
        <v>29</v>
      </c>
      <c r="G202">
        <v>2</v>
      </c>
      <c r="H202">
        <v>-17.950677114706629</v>
      </c>
      <c r="I202">
        <f t="shared" si="0"/>
        <v>0.25816898211842121</v>
      </c>
      <c r="K202" t="s">
        <v>93</v>
      </c>
    </row>
    <row r="203" spans="1:11" x14ac:dyDescent="0.2">
      <c r="A203" t="s">
        <v>45</v>
      </c>
      <c r="B203">
        <v>2.9049999999999997E-6</v>
      </c>
      <c r="D203" t="s">
        <v>9</v>
      </c>
      <c r="E203" t="s">
        <v>91</v>
      </c>
      <c r="F203" t="s">
        <v>29</v>
      </c>
      <c r="G203">
        <v>2</v>
      </c>
      <c r="H203">
        <v>-14.508657738524221</v>
      </c>
      <c r="I203">
        <f t="shared" si="0"/>
        <v>0.25816898211842121</v>
      </c>
      <c r="K203" t="s">
        <v>94</v>
      </c>
    </row>
    <row r="204" spans="1:11" x14ac:dyDescent="0.2">
      <c r="A204" t="s">
        <v>46</v>
      </c>
      <c r="B204">
        <v>8.714999999999999E-9</v>
      </c>
      <c r="D204" t="s">
        <v>9</v>
      </c>
      <c r="E204" t="s">
        <v>91</v>
      </c>
      <c r="F204" t="s">
        <v>29</v>
      </c>
      <c r="G204">
        <v>2</v>
      </c>
      <c r="H204">
        <v>-20.31780072883825</v>
      </c>
      <c r="I204">
        <f t="shared" si="0"/>
        <v>0.25816898211842121</v>
      </c>
      <c r="K204" t="s">
        <v>92</v>
      </c>
    </row>
    <row r="205" spans="1:11" x14ac:dyDescent="0.2">
      <c r="A205" t="s">
        <v>126</v>
      </c>
      <c r="B205">
        <f>0.054*(B211*47.5)*0.9</f>
        <v>0.30541455000000001</v>
      </c>
      <c r="C205" t="s">
        <v>3</v>
      </c>
      <c r="D205" t="s">
        <v>9</v>
      </c>
      <c r="F205" t="s">
        <v>19</v>
      </c>
      <c r="G205">
        <v>0</v>
      </c>
      <c r="H205">
        <v>5.04E-2</v>
      </c>
      <c r="I205">
        <f t="shared" si="0"/>
        <v>0.25816898211842121</v>
      </c>
      <c r="K205" t="s">
        <v>111</v>
      </c>
    </row>
    <row r="206" spans="1:11" x14ac:dyDescent="0.2">
      <c r="A206" t="s">
        <v>113</v>
      </c>
      <c r="B206">
        <v>4.4736999999999999E-4</v>
      </c>
      <c r="C206" t="s">
        <v>21</v>
      </c>
      <c r="D206" t="s">
        <v>9</v>
      </c>
      <c r="F206" t="s">
        <v>19</v>
      </c>
      <c r="G206">
        <v>0</v>
      </c>
      <c r="H206">
        <v>7.7000000000000001E-5</v>
      </c>
      <c r="I206">
        <f t="shared" si="0"/>
        <v>0.25816898211842121</v>
      </c>
      <c r="J206" t="s">
        <v>137</v>
      </c>
      <c r="K206" t="s">
        <v>114</v>
      </c>
    </row>
    <row r="207" spans="1:11" x14ac:dyDescent="0.2">
      <c r="A207" t="s">
        <v>105</v>
      </c>
      <c r="B207">
        <v>1.27239E-11</v>
      </c>
      <c r="C207" t="s">
        <v>21</v>
      </c>
      <c r="D207" t="s">
        <v>8</v>
      </c>
      <c r="F207" t="s">
        <v>19</v>
      </c>
      <c r="G207">
        <v>2</v>
      </c>
      <c r="H207">
        <v>-26.847119572100141</v>
      </c>
      <c r="I207">
        <f>LN(SQRT(EXP(
SQRT(
+POWER(LN(1.05),2)
+POWER(LN(1.2),2)
+POWER(LN(1),2)
+POWER(LN(1.01),2)
+POWER(LN(1.2),2)
+POWER(LN(1.2),2)
+POWER(LN(3),2)
)
)))</f>
        <v>0.57209088006881903</v>
      </c>
      <c r="J207" t="s">
        <v>133</v>
      </c>
      <c r="K207" t="s">
        <v>106</v>
      </c>
    </row>
    <row r="208" spans="1:11" x14ac:dyDescent="0.2">
      <c r="A208" t="s">
        <v>107</v>
      </c>
      <c r="B208">
        <v>1.4525000000000001E-5</v>
      </c>
      <c r="C208" t="s">
        <v>3</v>
      </c>
      <c r="D208" t="s">
        <v>9</v>
      </c>
      <c r="F208" t="s">
        <v>19</v>
      </c>
      <c r="G208">
        <v>2</v>
      </c>
      <c r="H208">
        <v>-12.899219826090119</v>
      </c>
      <c r="I208">
        <f t="shared" si="0"/>
        <v>0.25816898211842121</v>
      </c>
      <c r="J208" t="s">
        <v>134</v>
      </c>
      <c r="K208" t="s">
        <v>108</v>
      </c>
    </row>
    <row r="209" spans="1:12" x14ac:dyDescent="0.2">
      <c r="A209" t="s">
        <v>109</v>
      </c>
      <c r="B209">
        <v>1.1619999999999999E-5</v>
      </c>
      <c r="C209" t="s">
        <v>21</v>
      </c>
      <c r="D209" t="s">
        <v>9</v>
      </c>
      <c r="F209" t="s">
        <v>19</v>
      </c>
      <c r="G209">
        <v>2</v>
      </c>
      <c r="H209">
        <v>-13.12236337740433</v>
      </c>
      <c r="I209">
        <f t="shared" si="0"/>
        <v>0.25816898211842121</v>
      </c>
      <c r="J209" t="s">
        <v>135</v>
      </c>
      <c r="K209" t="s">
        <v>108</v>
      </c>
    </row>
    <row r="210" spans="1:12" x14ac:dyDescent="0.2">
      <c r="A210" t="s">
        <v>117</v>
      </c>
      <c r="B210">
        <v>2.9049999999999998</v>
      </c>
      <c r="C210" t="s">
        <v>17</v>
      </c>
      <c r="D210" t="s">
        <v>9</v>
      </c>
      <c r="F210" t="s">
        <v>19</v>
      </c>
      <c r="G210">
        <v>2</v>
      </c>
      <c r="H210">
        <v>-0.69314718055994529</v>
      </c>
      <c r="I210">
        <f t="shared" si="0"/>
        <v>0.25816898211842121</v>
      </c>
      <c r="J210" t="s">
        <v>118</v>
      </c>
      <c r="K210" t="s">
        <v>104</v>
      </c>
    </row>
    <row r="211" spans="1:12" x14ac:dyDescent="0.2">
      <c r="A211" t="s">
        <v>128</v>
      </c>
      <c r="B211">
        <f>0.18*0.735</f>
        <v>0.1323</v>
      </c>
      <c r="C211" t="s">
        <v>3</v>
      </c>
      <c r="D211" t="s">
        <v>9</v>
      </c>
      <c r="F211" t="s">
        <v>19</v>
      </c>
      <c r="G211">
        <v>2</v>
      </c>
      <c r="H211">
        <v>2.564102564102564E-2</v>
      </c>
      <c r="I211">
        <f t="shared" si="0"/>
        <v>0.25816898211842121</v>
      </c>
      <c r="J211" t="s">
        <v>129</v>
      </c>
      <c r="K211" t="s">
        <v>115</v>
      </c>
    </row>
    <row r="212" spans="1:12" x14ac:dyDescent="0.2">
      <c r="A212" t="s">
        <v>110</v>
      </c>
      <c r="B212">
        <v>-5.8099999999999994E-6</v>
      </c>
      <c r="C212" t="s">
        <v>17</v>
      </c>
      <c r="D212" t="s">
        <v>9</v>
      </c>
      <c r="F212" t="s">
        <v>19</v>
      </c>
      <c r="G212">
        <v>2</v>
      </c>
      <c r="H212">
        <v>-13.81551055796427</v>
      </c>
      <c r="I212">
        <f t="shared" si="0"/>
        <v>0.25816898211842121</v>
      </c>
      <c r="J212" t="s">
        <v>136</v>
      </c>
      <c r="K212" t="s">
        <v>93</v>
      </c>
      <c r="L212" t="b">
        <v>1</v>
      </c>
    </row>
  </sheetData>
  <autoFilter ref="A1:M21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2025-02-06T10:04:59Z</dcterms:modified>
</cp:coreProperties>
</file>