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haithamdata/Documents/Prog/My Productivity/Project Managment/Project managment tamblet/"/>
    </mc:Choice>
  </mc:AlternateContent>
  <xr:revisionPtr revIDLastSave="0" documentId="13_ncr:1_{9A0A617D-79FA-BB43-BA46-7A89626C5838}" xr6:coauthVersionLast="47" xr6:coauthVersionMax="47" xr10:uidLastSave="{00000000-0000-0000-0000-000000000000}"/>
  <bookViews>
    <workbookView xWindow="0" yWindow="500" windowWidth="28800" windowHeight="16600" xr2:uid="{00000000-000D-0000-FFFF-FFFF00000000}"/>
  </bookViews>
  <sheets>
    <sheet name="Project Tasks" sheetId="1" r:id="rId1"/>
    <sheet name="Dashboard" sheetId="2" r:id="rId2"/>
    <sheet name="Instru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N19" i="1"/>
  <c r="J19" i="1"/>
  <c r="R19" i="1" s="1"/>
  <c r="G19" i="1"/>
  <c r="N18" i="1"/>
  <c r="J18" i="1"/>
  <c r="X18" i="1" s="1"/>
  <c r="Y18" i="1" s="1"/>
  <c r="G18" i="1"/>
  <c r="N17" i="1"/>
  <c r="J17" i="1"/>
  <c r="X17" i="1" s="1"/>
  <c r="Y17" i="1" s="1"/>
  <c r="G17" i="1"/>
  <c r="N16" i="1"/>
  <c r="J16" i="1"/>
  <c r="R16" i="1" s="1"/>
  <c r="G16" i="1"/>
  <c r="N15" i="1"/>
  <c r="J15" i="1"/>
  <c r="X15" i="1" s="1"/>
  <c r="Y15" i="1" s="1"/>
  <c r="G15" i="1"/>
  <c r="N14" i="1"/>
  <c r="J14" i="1"/>
  <c r="X14" i="1" s="1"/>
  <c r="G14" i="1"/>
  <c r="N13" i="1"/>
  <c r="J13" i="1"/>
  <c r="Y13" i="1" s="1"/>
  <c r="G13" i="1"/>
  <c r="N12" i="1"/>
  <c r="J12" i="1"/>
  <c r="R12" i="1" s="1"/>
  <c r="G12" i="1"/>
  <c r="N11" i="1"/>
  <c r="J11" i="1"/>
  <c r="Y11" i="1" s="1"/>
  <c r="G11" i="1"/>
  <c r="N10" i="1"/>
  <c r="J10" i="1"/>
  <c r="X10" i="1" s="1"/>
  <c r="G10" i="1"/>
  <c r="N9" i="1"/>
  <c r="J9" i="1"/>
  <c r="Y9" i="1" s="1"/>
  <c r="G9" i="1"/>
  <c r="N8" i="1"/>
  <c r="J8" i="1"/>
  <c r="R8" i="1" s="1"/>
  <c r="G8" i="1"/>
  <c r="N7" i="1"/>
  <c r="J7" i="1"/>
  <c r="Y7" i="1" s="1"/>
  <c r="G7" i="1"/>
  <c r="N6" i="1"/>
  <c r="J6" i="1"/>
  <c r="R6" i="1" s="1"/>
  <c r="G6" i="1"/>
  <c r="N5" i="1"/>
  <c r="J5" i="1"/>
  <c r="R5" i="1" s="1"/>
  <c r="G5" i="1"/>
  <c r="N4" i="1"/>
  <c r="J4" i="1"/>
  <c r="R4" i="1" s="1"/>
  <c r="G4" i="1"/>
  <c r="N3" i="1"/>
  <c r="J3" i="1"/>
  <c r="G3" i="1"/>
  <c r="N2" i="1"/>
  <c r="J2" i="1"/>
  <c r="R2" i="1" s="1"/>
  <c r="G2" i="1"/>
  <c r="C9" i="2" l="1"/>
  <c r="R9" i="1"/>
  <c r="R17" i="1"/>
  <c r="X5" i="1"/>
  <c r="Y5" i="1" s="1"/>
  <c r="Y14" i="1"/>
  <c r="X9" i="1"/>
  <c r="X13" i="1"/>
  <c r="Y10" i="1"/>
  <c r="R13" i="1"/>
  <c r="X3" i="1"/>
  <c r="Y3" i="1" s="1"/>
  <c r="X7" i="1"/>
  <c r="X19" i="1"/>
  <c r="Y19" i="1" s="1"/>
  <c r="X4" i="1"/>
  <c r="Y4" i="1" s="1"/>
  <c r="X8" i="1"/>
  <c r="R3" i="1"/>
  <c r="R7" i="1"/>
  <c r="Y8" i="1"/>
  <c r="R11" i="1"/>
  <c r="Y12" i="1"/>
  <c r="R15" i="1"/>
  <c r="X11" i="1"/>
  <c r="R10" i="1"/>
  <c r="R14" i="1"/>
  <c r="R18" i="1"/>
  <c r="X6" i="1"/>
  <c r="Y6" i="1" s="1"/>
  <c r="X2" i="1"/>
  <c r="Y2" i="1" s="1"/>
  <c r="X12" i="1"/>
  <c r="X16" i="1"/>
  <c r="Y16" i="1" s="1"/>
  <c r="C5" i="2" l="1"/>
  <c r="C10" i="2"/>
</calcChain>
</file>

<file path=xl/sharedStrings.xml><?xml version="1.0" encoding="utf-8"?>
<sst xmlns="http://schemas.openxmlformats.org/spreadsheetml/2006/main" count="225" uniqueCount="148">
  <si>
    <t>Task ID</t>
  </si>
  <si>
    <t>Task Name</t>
  </si>
  <si>
    <t>Task Type</t>
  </si>
  <si>
    <t>Parent Task ID</t>
  </si>
  <si>
    <t>Duration (Days)</t>
  </si>
  <si>
    <t>Start Date</t>
  </si>
  <si>
    <t>End Date</t>
  </si>
  <si>
    <t>Actual Start</t>
  </si>
  <si>
    <t>Actual End</t>
  </si>
  <si>
    <t>% Complete</t>
  </si>
  <si>
    <t>Task Agility</t>
  </si>
  <si>
    <t>Dependencies</t>
  </si>
  <si>
    <t>Dependency Type</t>
  </si>
  <si>
    <t>Impact Score</t>
  </si>
  <si>
    <t>Criticality Level</t>
  </si>
  <si>
    <t>Resource Assignment</t>
  </si>
  <si>
    <t>Status</t>
  </si>
  <si>
    <t>Health Indicator</t>
  </si>
  <si>
    <t>Notes</t>
  </si>
  <si>
    <t>Blocking Tasks</t>
  </si>
  <si>
    <t>Blocked By</t>
  </si>
  <si>
    <t>Total Float</t>
  </si>
  <si>
    <t>Free Float</t>
  </si>
  <si>
    <t>Weighted Progress</t>
  </si>
  <si>
    <t>Rolled Up Progress</t>
  </si>
  <si>
    <t>P001</t>
  </si>
  <si>
    <t>Project Initiation</t>
  </si>
  <si>
    <t>Parent</t>
  </si>
  <si>
    <t>2024-01-01</t>
  </si>
  <si>
    <t>Sequential</t>
  </si>
  <si>
    <t>High</t>
  </si>
  <si>
    <t>PM Team</t>
  </si>
  <si>
    <t>Not Started</t>
  </si>
  <si>
    <t>Project kickoff phase</t>
  </si>
  <si>
    <t>P002</t>
  </si>
  <si>
    <t>Requirements Gathering</t>
  </si>
  <si>
    <t>2024-01-11</t>
  </si>
  <si>
    <t>FS</t>
  </si>
  <si>
    <t>Business Analysts</t>
  </si>
  <si>
    <t>Gather all requirements</t>
  </si>
  <si>
    <t>P003</t>
  </si>
  <si>
    <t>Design Phase</t>
  </si>
  <si>
    <t>2024-01-26</t>
  </si>
  <si>
    <t>Parallel</t>
  </si>
  <si>
    <t>Design Team</t>
  </si>
  <si>
    <t>System design</t>
  </si>
  <si>
    <t>P004</t>
  </si>
  <si>
    <t>Development</t>
  </si>
  <si>
    <t>2024-02-15</t>
  </si>
  <si>
    <t>Dev Team</t>
  </si>
  <si>
    <t>Build the system</t>
  </si>
  <si>
    <t>P005</t>
  </si>
  <si>
    <t>Testing</t>
  </si>
  <si>
    <t>2024-03-26</t>
  </si>
  <si>
    <t>QA Team</t>
  </si>
  <si>
    <t>System testing</t>
  </si>
  <si>
    <t>C001</t>
  </si>
  <si>
    <t>Form Project Team</t>
  </si>
  <si>
    <t>Child</t>
  </si>
  <si>
    <t>HR</t>
  </si>
  <si>
    <t>Assemble team</t>
  </si>
  <si>
    <t>C002</t>
  </si>
  <si>
    <t>Define Project Charter</t>
  </si>
  <si>
    <t>2024-01-04</t>
  </si>
  <si>
    <t>PM</t>
  </si>
  <si>
    <t>Create charter</t>
  </si>
  <si>
    <t>C003</t>
  </si>
  <si>
    <t>Stakeholder Analysis</t>
  </si>
  <si>
    <t>2024-01-06</t>
  </si>
  <si>
    <t>Medium</t>
  </si>
  <si>
    <t>Identify stakeholders</t>
  </si>
  <si>
    <t>C004</t>
  </si>
  <si>
    <t>Kickoff Meeting</t>
  </si>
  <si>
    <t>2024-01-08</t>
  </si>
  <si>
    <t>C002,C003</t>
  </si>
  <si>
    <t>All</t>
  </si>
  <si>
    <t>Project kickoff</t>
  </si>
  <si>
    <t>C005</t>
  </si>
  <si>
    <t>Business Requirements</t>
  </si>
  <si>
    <t>BA</t>
  </si>
  <si>
    <t>Gather business reqs</t>
  </si>
  <si>
    <t>C006</t>
  </si>
  <si>
    <t>Technical Requirements</t>
  </si>
  <si>
    <t>2024-01-16</t>
  </si>
  <si>
    <t>Tech Lead</t>
  </si>
  <si>
    <t>Define tech reqs</t>
  </si>
  <si>
    <t>C007</t>
  </si>
  <si>
    <t>Requirements Review</t>
  </si>
  <si>
    <t>2024-01-21</t>
  </si>
  <si>
    <t>C005,C006</t>
  </si>
  <si>
    <t>Review all reqs</t>
  </si>
  <si>
    <t>C008</t>
  </si>
  <si>
    <t>Requirements Sign-off</t>
  </si>
  <si>
    <t>2024-01-24</t>
  </si>
  <si>
    <t>Stakeholders</t>
  </si>
  <si>
    <t>Get approval</t>
  </si>
  <si>
    <t>PROJECT EXECUTIVE DASHBOARD</t>
  </si>
  <si>
    <t>KEY METRICS</t>
  </si>
  <si>
    <t>Overall Progress:</t>
  </si>
  <si>
    <t>Critical Tasks:</t>
  </si>
  <si>
    <t>Delayed Tasks:</t>
  </si>
  <si>
    <t>Blocked Tasks:</t>
  </si>
  <si>
    <t>Average Impact Score:</t>
  </si>
  <si>
    <t>Health Status:</t>
  </si>
  <si>
    <t>TOP 5 CRITICAL TASKS BY IMPACT</t>
  </si>
  <si>
    <t>Health</t>
  </si>
  <si>
    <t>PROJECT MANAGEMENT TEMPLATE - USER GUIDE</t>
  </si>
  <si>
    <t>OVERVIEW:</t>
  </si>
  <si>
    <t>This template uses an impact-based scoring system to provide accurate project progress tracking.</t>
  </si>
  <si>
    <t>KEY FEATURES:</t>
  </si>
  <si>
    <t>1. Impact Score Algorithm:</t>
  </si>
  <si>
    <t>Calculates task importance based on duration, dependencies, criticality, and timeline position</t>
  </si>
  <si>
    <t>2. Parent-Child Hierarchy:</t>
  </si>
  <si>
    <t>Progress rolls up from child tasks to parent tasks weighted by impact scores</t>
  </si>
  <si>
    <t>3. Automatic Health Tracking:</t>
  </si>
  <si>
    <t>Health indicators update based on progress and deadlines</t>
  </si>
  <si>
    <t>HOW TO USE:</t>
  </si>
  <si>
    <t>1. Enter Tasks:</t>
  </si>
  <si>
    <t>Start by entering parent tasks, then add child tasks with parent IDs</t>
  </si>
  <si>
    <t>2. Set Dependencies:</t>
  </si>
  <si>
    <t>Link tasks using Task IDs in the Dependencies column</t>
  </si>
  <si>
    <t>3. Assign Resources:</t>
  </si>
  <si>
    <t>Add team members or departments to Resource Assignment</t>
  </si>
  <si>
    <t>4. Track Progress:</t>
  </si>
  <si>
    <t>Update Actual Start dates and Status - progress calculates automatically</t>
  </si>
  <si>
    <t>5. Monitor Health:</t>
  </si>
  <si>
    <t>Watch the Health Indicator column for risk identification</t>
  </si>
  <si>
    <t>IMPACT SCORE COMPONENTS:</t>
  </si>
  <si>
    <t>- Duration Weight (25%):</t>
  </si>
  <si>
    <t>Longer tasks have higher impact</t>
  </si>
  <si>
    <t>- Dependency Count (30%):</t>
  </si>
  <si>
    <t>More dependencies increase impact</t>
  </si>
  <si>
    <t>- Resource Criticality (20%):</t>
  </si>
  <si>
    <t>High criticality resources increase impact</t>
  </si>
  <si>
    <t>- Timeline Position (25%):</t>
  </si>
  <si>
    <t>Earlier tasks have higher impact</t>
  </si>
  <si>
    <t>BEST PRACTICES:</t>
  </si>
  <si>
    <t>1. Update Daily:</t>
  </si>
  <si>
    <t>Keep actual dates and status current for accurate tracking</t>
  </si>
  <si>
    <t>2. Review Impact Scores:</t>
  </si>
  <si>
    <t>Focus on high-impact tasks for maximum efficiency</t>
  </si>
  <si>
    <t>3. Use Filters:</t>
  </si>
  <si>
    <t>Filter by Status, Health, or Resource for focused views</t>
  </si>
  <si>
    <t>4. Check Dashboard:</t>
  </si>
  <si>
    <t>Review executive dashboard for quick project health assessment</t>
  </si>
  <si>
    <t>Complete</t>
  </si>
  <si>
    <t>SS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</si>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</sst>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rgb="FF9E1F63"/>
      <name val="Verdana"/>
    </font>
    <font>
      <b/>
      <sz val="10"/>
      <name val="Verdana"/>
    </font>
    <font>
      <sz val="10"/>
      <name val="Verdana"/>
    </font>
    <font>
      <b/>
      <sz val="20"/>
      <color rgb="FF9E1F63"/>
      <name val="Verdana"/>
    </font>
    <font>
      <b/>
      <sz val="12"/>
      <color rgb="FF721548"/>
      <name val="Verdana"/>
    </font>
    <font>
      <b/>
      <sz val="12"/>
      <color rgb="FF72154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E9ECEF"/>
        <bgColor rgb="FFE9ECEF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3" fillId="0" borderId="2" xfId="0" applyFont="1" applyBorder="1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0" fontId="0" fillId="0" borderId="0" xfId="0"/>
    <xf numFmtId="0" fontId="6" fillId="0" borderId="0" xfId="0" applyFont="1"/>
  </cellXfs>
  <cellStyles count="1">
    <cellStyle name="Normal" xfId="0" builtinId="0"/>
  </cellStyles>
  <dxfs count="3">
    <dxf>
      <fill>
        <patternFill patternType="solid">
          <fgColor rgb="FFE74C3C"/>
          <bgColor rgb="FFE74C3C"/>
        </patternFill>
      </fill>
    </dxf>
    <dxf>
      <fill>
        <patternFill patternType="solid">
          <fgColor rgb="FFF1C40F"/>
          <bgColor rgb="FFF1C40F"/>
        </patternFill>
      </fill>
    </dxf>
    <dxf>
      <fill>
        <patternFill patternType="solid">
          <fgColor rgb="FF2ECC71"/>
          <bgColor rgb="FF2ECC7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workbookViewId="0">
      <pane ySplit="1" topLeftCell="A2" activePane="bottomLeft" state="frozen"/>
      <selection pane="bottomLeft" activeCell="X2" sqref="X2"/>
    </sheetView>
  </sheetViews>
  <sheetFormatPr baseColWidth="10" defaultColWidth="8.83203125" defaultRowHeight="15" x14ac:dyDescent="0.2"/>
  <cols>
    <col min="1" max="1" width="7.5" bestFit="1" customWidth="1"/>
    <col min="2" max="2" width="24.6640625" bestFit="1" customWidth="1"/>
    <col min="3" max="3" width="7.83203125" bestFit="1" customWidth="1"/>
    <col min="4" max="4" width="11.6640625" bestFit="1" customWidth="1"/>
    <col min="5" max="5" width="19.1640625" customWidth="1"/>
    <col min="6" max="6" width="12.1640625" bestFit="1" customWidth="1"/>
    <col min="7" max="7" width="13.33203125" bestFit="1" customWidth="1"/>
    <col min="8" max="9" width="9.6640625" bestFit="1" customWidth="1"/>
    <col min="10" max="10" width="18.33203125" customWidth="1"/>
    <col min="11" max="11" width="11.1640625" bestFit="1" customWidth="1"/>
    <col min="12" max="13" width="14.6640625" bestFit="1" customWidth="1"/>
    <col min="14" max="14" width="10.83203125" bestFit="1" customWidth="1"/>
    <col min="15" max="15" width="14" bestFit="1" customWidth="1"/>
    <col min="16" max="16" width="18.33203125" bestFit="1" customWidth="1"/>
    <col min="17" max="17" width="12.1640625" bestFit="1" customWidth="1"/>
    <col min="18" max="18" width="13.6640625" bestFit="1" customWidth="1"/>
    <col min="19" max="19" width="24" bestFit="1" customWidth="1"/>
    <col min="20" max="20" width="20.6640625" customWidth="1"/>
    <col min="21" max="21" width="11.83203125" bestFit="1" customWidth="1"/>
    <col min="22" max="22" width="8.1640625" bestFit="1" customWidth="1"/>
    <col min="23" max="23" width="8" bestFit="1" customWidth="1"/>
    <col min="24" max="24" width="14" bestFit="1" customWidth="1"/>
    <col min="25" max="25" width="14.1640625" bestFit="1" customWidth="1"/>
  </cols>
  <sheetData>
    <row r="1" spans="1:25" ht="5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 t="s">
        <v>25</v>
      </c>
      <c r="B2" s="2" t="s">
        <v>26</v>
      </c>
      <c r="C2" s="2" t="s">
        <v>27</v>
      </c>
      <c r="D2" s="2"/>
      <c r="E2" s="2">
        <v>10</v>
      </c>
      <c r="F2" s="2" t="s">
        <v>28</v>
      </c>
      <c r="G2" s="2">
        <f t="shared" ref="G2:G19" si="0">IF(AND(F2&lt;&gt;"",E2&lt;&gt;""),WORKDAY(F2,E2-1),"")</f>
        <v>45303</v>
      </c>
      <c r="H2" s="2"/>
      <c r="I2" s="2"/>
      <c r="J2" s="2">
        <f t="shared" ref="J2:J19" ca="1" si="1">IF(Q2="Complete",100,IF(AND(H2&lt;&gt;"",H2&lt;=TODAY()),MIN((TODAY()-H2)/(G2-F2)*100,99),0))</f>
        <v>0</v>
      </c>
      <c r="K2" s="2" t="s">
        <v>29</v>
      </c>
      <c r="L2" s="2"/>
      <c r="M2" s="2"/>
      <c r="N2" s="2">
        <f t="shared" ref="N2:N19" si="2">ROUND(
            (
                (E2/MAX(E:E)*25) +
                (LEN(L2)-LEN(SUBSTITUTE(L2,",",""))+1)*30/10 +
                (IF(O2="High",100,IF(O2="Medium",60,30))*0.2) +
                ((1-ROW()/COUNTA(A:A))*25)
            ) *
            IF(LEN(T2)&gt;0,1.5,1) *
            IF(K2="Parallel",0.7,1) *
            IF(Q2="Delayed",1.3,IF(Q2="Blocked",1.5,1)),0)</f>
        <v>51</v>
      </c>
      <c r="O2" s="2" t="s">
        <v>30</v>
      </c>
      <c r="P2" s="2" t="s">
        <v>31</v>
      </c>
      <c r="Q2" s="2" t="s">
        <v>147</v>
      </c>
      <c r="R2" s="2" t="str">
        <f t="shared" ref="R2:R19" ca="1" si="3">IF(Q2="Complete","Green",
                IF(OR(Q2="Delayed",Q2="Blocked"),"Red",
                IF(AND(J2&lt;100,G2&lt;TODAY()),"Red",
                IF(AND(J2&lt;80,G2&lt;=TODAY()+7),"Yellow","Green"))))</f>
        <v>Red</v>
      </c>
      <c r="S2" s="2" t="s">
        <v>33</v>
      </c>
      <c r="X2">
        <f ca="1">IF(C2="Parent",SUMPRODUCT((D2:D100=A2)*(J2:J100)*(N2:N100))/SUMIF(D2:D100,A2,N2:N100),J2)</f>
        <v>28.225806451612904</v>
      </c>
      <c r="Y2">
        <f t="shared" ref="Y2:Y19" ca="1" si="4">IF(C2="Child",J2,X2)</f>
        <v>28.225806451612904</v>
      </c>
    </row>
    <row r="3" spans="1:25" x14ac:dyDescent="0.2">
      <c r="A3" s="2" t="s">
        <v>34</v>
      </c>
      <c r="B3" s="2" t="s">
        <v>35</v>
      </c>
      <c r="C3" s="2" t="s">
        <v>27</v>
      </c>
      <c r="D3" s="2"/>
      <c r="E3" s="2">
        <v>15</v>
      </c>
      <c r="F3" s="2" t="s">
        <v>36</v>
      </c>
      <c r="G3" s="2">
        <f t="shared" si="0"/>
        <v>45322</v>
      </c>
      <c r="H3" s="2"/>
      <c r="I3" s="2"/>
      <c r="J3" s="2">
        <f t="shared" ca="1" si="1"/>
        <v>0</v>
      </c>
      <c r="K3" s="2" t="s">
        <v>29</v>
      </c>
      <c r="L3" s="2" t="s">
        <v>25</v>
      </c>
      <c r="M3" s="2" t="s">
        <v>37</v>
      </c>
      <c r="N3" s="2">
        <f t="shared" si="2"/>
        <v>52</v>
      </c>
      <c r="O3" s="2" t="s">
        <v>30</v>
      </c>
      <c r="P3" s="2" t="s">
        <v>38</v>
      </c>
      <c r="Q3" s="2" t="s">
        <v>32</v>
      </c>
      <c r="R3" s="2" t="str">
        <f t="shared" ca="1" si="3"/>
        <v>Red</v>
      </c>
      <c r="S3" s="2" t="s">
        <v>39</v>
      </c>
      <c r="X3">
        <f ca="1">IF(C3="Parent",SUMPRODUCT((D2:D100=A3)*(J2:J100)*(N2:N100))/SUMIF(D2:D100,A3,N2:N100),J3)</f>
        <v>26.086956521739129</v>
      </c>
      <c r="Y3">
        <f t="shared" ca="1" si="4"/>
        <v>26.086956521739129</v>
      </c>
    </row>
    <row r="4" spans="1:25" x14ac:dyDescent="0.2">
      <c r="A4" s="2" t="s">
        <v>40</v>
      </c>
      <c r="B4" s="2" t="s">
        <v>41</v>
      </c>
      <c r="C4" s="2" t="s">
        <v>27</v>
      </c>
      <c r="D4" s="2"/>
      <c r="E4" s="2">
        <v>20</v>
      </c>
      <c r="F4" s="2" t="s">
        <v>42</v>
      </c>
      <c r="G4" s="2">
        <f t="shared" si="0"/>
        <v>45344</v>
      </c>
      <c r="H4" s="2"/>
      <c r="I4" s="2"/>
      <c r="J4" s="2">
        <f t="shared" ca="1" si="1"/>
        <v>100</v>
      </c>
      <c r="K4" s="2" t="s">
        <v>43</v>
      </c>
      <c r="L4" s="2" t="s">
        <v>34</v>
      </c>
      <c r="M4" s="2" t="s">
        <v>37</v>
      </c>
      <c r="N4" s="2">
        <f t="shared" si="2"/>
        <v>37</v>
      </c>
      <c r="O4" s="2" t="s">
        <v>30</v>
      </c>
      <c r="P4" s="2" t="s">
        <v>44</v>
      </c>
      <c r="Q4" s="2" t="s">
        <v>145</v>
      </c>
      <c r="R4" s="2" t="str">
        <f t="shared" ca="1" si="3"/>
        <v>Green</v>
      </c>
      <c r="S4" s="2" t="s">
        <v>45</v>
      </c>
      <c r="X4" t="e">
        <f ca="1">IF(C4="Parent",SUMPRODUCT((D2:D100=A4)*(J2:J100)*(N2:N100))/SUMIF(D2:D100,A4,N2:N100),J4)</f>
        <v>#DIV/0!</v>
      </c>
      <c r="Y4" t="e">
        <f t="shared" ca="1" si="4"/>
        <v>#DIV/0!</v>
      </c>
    </row>
    <row r="5" spans="1:25" x14ac:dyDescent="0.2">
      <c r="A5" s="2" t="s">
        <v>46</v>
      </c>
      <c r="B5" s="2" t="s">
        <v>47</v>
      </c>
      <c r="C5" s="2" t="s">
        <v>27</v>
      </c>
      <c r="D5" s="2"/>
      <c r="E5" s="2">
        <v>40</v>
      </c>
      <c r="F5" s="2" t="s">
        <v>48</v>
      </c>
      <c r="G5" s="2">
        <f t="shared" si="0"/>
        <v>45392</v>
      </c>
      <c r="H5" s="2"/>
      <c r="I5" s="2"/>
      <c r="J5" s="2">
        <f t="shared" ca="1" si="1"/>
        <v>100</v>
      </c>
      <c r="K5" s="2" t="s">
        <v>43</v>
      </c>
      <c r="L5" s="2" t="s">
        <v>40</v>
      </c>
      <c r="M5" s="2" t="s">
        <v>37</v>
      </c>
      <c r="N5" s="2">
        <f t="shared" si="2"/>
        <v>45</v>
      </c>
      <c r="O5" s="2" t="s">
        <v>30</v>
      </c>
      <c r="P5" s="2" t="s">
        <v>49</v>
      </c>
      <c r="Q5" s="2" t="s">
        <v>145</v>
      </c>
      <c r="R5" s="2" t="str">
        <f t="shared" ca="1" si="3"/>
        <v>Green</v>
      </c>
      <c r="S5" s="2" t="s">
        <v>50</v>
      </c>
      <c r="X5" t="e">
        <f ca="1">IF(C5="Parent",SUMPRODUCT((D2:D100=A5)*(J2:J100)*(N2:N100))/SUMIF(D2:D100,A5,N2:N100),J5)</f>
        <v>#DIV/0!</v>
      </c>
      <c r="Y5" t="e">
        <f t="shared" ca="1" si="4"/>
        <v>#DIV/0!</v>
      </c>
    </row>
    <row r="6" spans="1:25" x14ac:dyDescent="0.2">
      <c r="A6" s="2" t="s">
        <v>51</v>
      </c>
      <c r="B6" s="2" t="s">
        <v>52</v>
      </c>
      <c r="C6" s="2" t="s">
        <v>27</v>
      </c>
      <c r="D6" s="2"/>
      <c r="E6" s="2">
        <v>15</v>
      </c>
      <c r="F6" s="2" t="s">
        <v>53</v>
      </c>
      <c r="G6" s="2">
        <f t="shared" si="0"/>
        <v>45397</v>
      </c>
      <c r="H6" s="2"/>
      <c r="I6" s="2"/>
      <c r="J6" s="2">
        <f t="shared" ca="1" si="1"/>
        <v>0</v>
      </c>
      <c r="K6" s="2" t="s">
        <v>29</v>
      </c>
      <c r="L6" s="2" t="s">
        <v>46</v>
      </c>
      <c r="M6" s="2" t="s">
        <v>37</v>
      </c>
      <c r="N6" s="2">
        <f t="shared" si="2"/>
        <v>47</v>
      </c>
      <c r="O6" s="2" t="s">
        <v>30</v>
      </c>
      <c r="P6" s="2" t="s">
        <v>54</v>
      </c>
      <c r="Q6" s="2" t="s">
        <v>32</v>
      </c>
      <c r="R6" s="2" t="str">
        <f t="shared" ca="1" si="3"/>
        <v>Red</v>
      </c>
      <c r="S6" s="2" t="s">
        <v>55</v>
      </c>
      <c r="X6" t="e">
        <f ca="1">IF(C6="Parent",SUMPRODUCT((D2:D100=A6)*(J2:J100)*(N2:N100))/SUMIF(D2:D100,A6,N2:N100),J6)</f>
        <v>#DIV/0!</v>
      </c>
      <c r="Y6" t="e">
        <f t="shared" ca="1" si="4"/>
        <v>#DIV/0!</v>
      </c>
    </row>
    <row r="7" spans="1:25" x14ac:dyDescent="0.2">
      <c r="A7" s="3" t="s">
        <v>56</v>
      </c>
      <c r="B7" s="3" t="s">
        <v>57</v>
      </c>
      <c r="C7" s="3" t="s">
        <v>58</v>
      </c>
      <c r="D7" s="3" t="s">
        <v>25</v>
      </c>
      <c r="E7" s="3">
        <v>3</v>
      </c>
      <c r="F7" s="3" t="s">
        <v>28</v>
      </c>
      <c r="G7" s="3">
        <f t="shared" si="0"/>
        <v>45294</v>
      </c>
      <c r="H7" s="3"/>
      <c r="I7" s="3"/>
      <c r="J7" s="3">
        <f t="shared" ca="1" si="1"/>
        <v>0</v>
      </c>
      <c r="K7" s="3" t="s">
        <v>29</v>
      </c>
      <c r="L7" s="3"/>
      <c r="M7" s="3" t="s">
        <v>146</v>
      </c>
      <c r="N7" s="3">
        <f t="shared" si="2"/>
        <v>37</v>
      </c>
      <c r="O7" s="3" t="s">
        <v>30</v>
      </c>
      <c r="P7" s="3" t="s">
        <v>59</v>
      </c>
      <c r="Q7" s="3" t="s">
        <v>32</v>
      </c>
      <c r="R7" s="3" t="str">
        <f t="shared" ca="1" si="3"/>
        <v>Red</v>
      </c>
      <c r="S7" s="3" t="s">
        <v>60</v>
      </c>
      <c r="X7">
        <f ca="1">IF(C7="Parent",SUMPRODUCT((D2:D100=A7)*(J2:J100)*(N2:N100))/SUMIF(D2:D100,A7,N2:N100),J7)</f>
        <v>0</v>
      </c>
      <c r="Y7">
        <f t="shared" ca="1" si="4"/>
        <v>0</v>
      </c>
    </row>
    <row r="8" spans="1:25" x14ac:dyDescent="0.2">
      <c r="A8" s="3" t="s">
        <v>61</v>
      </c>
      <c r="B8" s="3" t="s">
        <v>62</v>
      </c>
      <c r="C8" s="3" t="s">
        <v>58</v>
      </c>
      <c r="D8" s="3" t="s">
        <v>25</v>
      </c>
      <c r="E8" s="3">
        <v>2</v>
      </c>
      <c r="F8" s="3" t="s">
        <v>63</v>
      </c>
      <c r="G8" s="3">
        <f t="shared" si="0"/>
        <v>45296</v>
      </c>
      <c r="H8" s="3"/>
      <c r="I8" s="3"/>
      <c r="J8" s="3">
        <f t="shared" ca="1" si="1"/>
        <v>100</v>
      </c>
      <c r="K8" s="3" t="s">
        <v>29</v>
      </c>
      <c r="L8" s="3" t="s">
        <v>56</v>
      </c>
      <c r="M8" s="3" t="s">
        <v>37</v>
      </c>
      <c r="N8" s="3">
        <f t="shared" si="2"/>
        <v>35</v>
      </c>
      <c r="O8" s="3" t="s">
        <v>30</v>
      </c>
      <c r="P8" s="3" t="s">
        <v>64</v>
      </c>
      <c r="Q8" s="3" t="s">
        <v>145</v>
      </c>
      <c r="R8" s="3" t="str">
        <f t="shared" ca="1" si="3"/>
        <v>Green</v>
      </c>
      <c r="S8" s="3" t="s">
        <v>65</v>
      </c>
      <c r="X8">
        <f ca="1">IF(C8="Parent",SUMPRODUCT((D2:D100=A8)*(J2:J100)*(N2:N100))/SUMIF(D2:D100,A8,N2:N100),J8)</f>
        <v>100</v>
      </c>
      <c r="Y8">
        <f t="shared" ca="1" si="4"/>
        <v>100</v>
      </c>
    </row>
    <row r="9" spans="1:25" x14ac:dyDescent="0.2">
      <c r="A9" s="3" t="s">
        <v>66</v>
      </c>
      <c r="B9" s="3" t="s">
        <v>67</v>
      </c>
      <c r="C9" s="3" t="s">
        <v>58</v>
      </c>
      <c r="D9" s="3" t="s">
        <v>25</v>
      </c>
      <c r="E9" s="3">
        <v>2</v>
      </c>
      <c r="F9" s="3" t="s">
        <v>68</v>
      </c>
      <c r="G9" s="3">
        <f t="shared" si="0"/>
        <v>45299</v>
      </c>
      <c r="H9" s="3"/>
      <c r="I9" s="3"/>
      <c r="J9" s="3">
        <f t="shared" ca="1" si="1"/>
        <v>0</v>
      </c>
      <c r="K9" s="3" t="s">
        <v>43</v>
      </c>
      <c r="L9" s="3" t="s">
        <v>56</v>
      </c>
      <c r="M9" s="3" t="s">
        <v>37</v>
      </c>
      <c r="N9" s="3">
        <f t="shared" si="2"/>
        <v>18</v>
      </c>
      <c r="O9" s="3" t="s">
        <v>69</v>
      </c>
      <c r="P9" s="3" t="s">
        <v>64</v>
      </c>
      <c r="Q9" s="3" t="s">
        <v>32</v>
      </c>
      <c r="R9" s="3" t="str">
        <f t="shared" ca="1" si="3"/>
        <v>Red</v>
      </c>
      <c r="S9" s="3" t="s">
        <v>70</v>
      </c>
      <c r="X9">
        <f ca="1">IF(C9="Parent",SUMPRODUCT((D2:D100=A9)*(J2:J100)*(N2:N100))/SUMIF(D2:D100,A9,N2:N100),J9)</f>
        <v>0</v>
      </c>
      <c r="Y9">
        <f t="shared" ca="1" si="4"/>
        <v>0</v>
      </c>
    </row>
    <row r="10" spans="1:25" x14ac:dyDescent="0.2">
      <c r="A10" s="3" t="s">
        <v>71</v>
      </c>
      <c r="B10" s="3" t="s">
        <v>72</v>
      </c>
      <c r="C10" s="3" t="s">
        <v>58</v>
      </c>
      <c r="D10" s="3" t="s">
        <v>25</v>
      </c>
      <c r="E10" s="3">
        <v>1</v>
      </c>
      <c r="F10" s="3" t="s">
        <v>73</v>
      </c>
      <c r="G10" s="3">
        <f t="shared" si="0"/>
        <v>45299</v>
      </c>
      <c r="H10" s="3"/>
      <c r="I10" s="3"/>
      <c r="J10" s="3">
        <f t="shared" ca="1" si="1"/>
        <v>0</v>
      </c>
      <c r="K10" s="3" t="s">
        <v>29</v>
      </c>
      <c r="L10" s="3" t="s">
        <v>74</v>
      </c>
      <c r="M10" s="3" t="s">
        <v>37</v>
      </c>
      <c r="N10" s="3">
        <f t="shared" si="2"/>
        <v>34</v>
      </c>
      <c r="O10" s="3" t="s">
        <v>30</v>
      </c>
      <c r="P10" s="3" t="s">
        <v>75</v>
      </c>
      <c r="Q10" s="3" t="s">
        <v>32</v>
      </c>
      <c r="R10" s="3" t="str">
        <f t="shared" ca="1" si="3"/>
        <v>Red</v>
      </c>
      <c r="S10" s="3" t="s">
        <v>76</v>
      </c>
      <c r="X10">
        <f ca="1">IF(C10="Parent",SUMPRODUCT((D2:D100=A10)*(J2:J100)*(N2:N100))/SUMIF(D2:D100,A10,N2:N100),J10)</f>
        <v>0</v>
      </c>
      <c r="Y10">
        <f t="shared" ca="1" si="4"/>
        <v>0</v>
      </c>
    </row>
    <row r="11" spans="1:25" x14ac:dyDescent="0.2">
      <c r="A11" s="3" t="s">
        <v>77</v>
      </c>
      <c r="B11" s="3" t="s">
        <v>78</v>
      </c>
      <c r="C11" s="3" t="s">
        <v>58</v>
      </c>
      <c r="D11" s="3" t="s">
        <v>34</v>
      </c>
      <c r="E11" s="3">
        <v>5</v>
      </c>
      <c r="F11" s="3" t="s">
        <v>36</v>
      </c>
      <c r="G11" s="3">
        <f t="shared" si="0"/>
        <v>45308</v>
      </c>
      <c r="H11" s="3"/>
      <c r="I11" s="3"/>
      <c r="J11" s="3">
        <f t="shared" ca="1" si="1"/>
        <v>0</v>
      </c>
      <c r="K11" s="3" t="s">
        <v>29</v>
      </c>
      <c r="L11" s="3" t="s">
        <v>25</v>
      </c>
      <c r="M11" s="3" t="s">
        <v>37</v>
      </c>
      <c r="N11" s="3">
        <f t="shared" si="2"/>
        <v>31</v>
      </c>
      <c r="O11" s="3" t="s">
        <v>30</v>
      </c>
      <c r="P11" s="3" t="s">
        <v>79</v>
      </c>
      <c r="Q11" s="3" t="s">
        <v>32</v>
      </c>
      <c r="R11" s="3" t="str">
        <f t="shared" ca="1" si="3"/>
        <v>Red</v>
      </c>
      <c r="S11" s="3" t="s">
        <v>80</v>
      </c>
      <c r="X11">
        <f ca="1">IF(C11="Parent",SUMPRODUCT((D2:D100=A11)*(J2:J100)*(N2:N100))/SUMIF(D2:D100,A11,N2:N100),J11)</f>
        <v>0</v>
      </c>
      <c r="Y11">
        <f t="shared" ca="1" si="4"/>
        <v>0</v>
      </c>
    </row>
    <row r="12" spans="1:25" x14ac:dyDescent="0.2">
      <c r="A12" s="3" t="s">
        <v>81</v>
      </c>
      <c r="B12" s="3" t="s">
        <v>82</v>
      </c>
      <c r="C12" s="3" t="s">
        <v>58</v>
      </c>
      <c r="D12" s="3" t="s">
        <v>34</v>
      </c>
      <c r="E12" s="3">
        <v>5</v>
      </c>
      <c r="F12" s="3" t="s">
        <v>83</v>
      </c>
      <c r="G12" s="3">
        <f t="shared" si="0"/>
        <v>45313</v>
      </c>
      <c r="H12" s="3"/>
      <c r="I12" s="3"/>
      <c r="J12" s="3">
        <f t="shared" ca="1" si="1"/>
        <v>0</v>
      </c>
      <c r="K12" s="3" t="s">
        <v>29</v>
      </c>
      <c r="L12" s="3" t="s">
        <v>77</v>
      </c>
      <c r="M12" s="3" t="s">
        <v>37</v>
      </c>
      <c r="N12" s="3">
        <f t="shared" si="2"/>
        <v>30</v>
      </c>
      <c r="O12" s="3" t="s">
        <v>30</v>
      </c>
      <c r="P12" s="3" t="s">
        <v>84</v>
      </c>
      <c r="Q12" s="3" t="s">
        <v>32</v>
      </c>
      <c r="R12" s="3" t="str">
        <f t="shared" ca="1" si="3"/>
        <v>Red</v>
      </c>
      <c r="S12" s="3" t="s">
        <v>85</v>
      </c>
      <c r="X12">
        <f ca="1">IF(C12="Parent",SUMPRODUCT((D2:D100=A12)*(J2:J100)*(N2:N100))/SUMIF(D2:D100,A12,N2:N100),J12)</f>
        <v>0</v>
      </c>
      <c r="Y12">
        <f t="shared" ca="1" si="4"/>
        <v>0</v>
      </c>
    </row>
    <row r="13" spans="1:25" x14ac:dyDescent="0.2">
      <c r="A13" s="3" t="s">
        <v>86</v>
      </c>
      <c r="B13" s="3" t="s">
        <v>87</v>
      </c>
      <c r="C13" s="3" t="s">
        <v>58</v>
      </c>
      <c r="D13" s="3" t="s">
        <v>34</v>
      </c>
      <c r="E13" s="3">
        <v>3</v>
      </c>
      <c r="F13" s="3" t="s">
        <v>88</v>
      </c>
      <c r="G13" s="3">
        <f t="shared" si="0"/>
        <v>45314</v>
      </c>
      <c r="H13" s="3"/>
      <c r="I13" s="3"/>
      <c r="J13" s="3">
        <f t="shared" ca="1" si="1"/>
        <v>100</v>
      </c>
      <c r="K13" s="3" t="s">
        <v>29</v>
      </c>
      <c r="L13" s="3" t="s">
        <v>89</v>
      </c>
      <c r="M13" s="3" t="s">
        <v>37</v>
      </c>
      <c r="N13" s="3">
        <f t="shared" si="2"/>
        <v>30</v>
      </c>
      <c r="O13" s="3" t="s">
        <v>30</v>
      </c>
      <c r="P13" s="3" t="s">
        <v>75</v>
      </c>
      <c r="Q13" s="3" t="s">
        <v>145</v>
      </c>
      <c r="R13" s="3" t="str">
        <f t="shared" ca="1" si="3"/>
        <v>Green</v>
      </c>
      <c r="S13" s="3" t="s">
        <v>90</v>
      </c>
      <c r="X13">
        <f ca="1">IF(C13="Parent",SUMPRODUCT((D2:D100=A13)*(J2:J100)*(N2:N100))/SUMIF(D2:D100,A13,N2:N100),J13)</f>
        <v>100</v>
      </c>
      <c r="Y13">
        <f t="shared" ca="1" si="4"/>
        <v>100</v>
      </c>
    </row>
    <row r="14" spans="1:25" x14ac:dyDescent="0.2">
      <c r="A14" s="3" t="s">
        <v>91</v>
      </c>
      <c r="B14" s="3" t="s">
        <v>92</v>
      </c>
      <c r="C14" s="3" t="s">
        <v>58</v>
      </c>
      <c r="D14" s="3" t="s">
        <v>34</v>
      </c>
      <c r="E14" s="3">
        <v>2</v>
      </c>
      <c r="F14" s="3" t="s">
        <v>93</v>
      </c>
      <c r="G14" s="3">
        <f t="shared" si="0"/>
        <v>45316</v>
      </c>
      <c r="H14" s="3"/>
      <c r="I14" s="3"/>
      <c r="J14" s="3">
        <f t="shared" ca="1" si="1"/>
        <v>0</v>
      </c>
      <c r="K14" s="3" t="s">
        <v>29</v>
      </c>
      <c r="L14" s="3" t="s">
        <v>86</v>
      </c>
      <c r="M14" s="3" t="s">
        <v>37</v>
      </c>
      <c r="N14" s="3">
        <f t="shared" si="2"/>
        <v>24</v>
      </c>
      <c r="O14" s="3" t="s">
        <v>30</v>
      </c>
      <c r="P14" s="3" t="s">
        <v>94</v>
      </c>
      <c r="Q14" s="3" t="s">
        <v>32</v>
      </c>
      <c r="R14" s="3" t="str">
        <f t="shared" ca="1" si="3"/>
        <v>Red</v>
      </c>
      <c r="S14" s="3" t="s">
        <v>95</v>
      </c>
      <c r="X14">
        <f ca="1">IF(C14="Parent",SUMPRODUCT((D2:D100=A14)*(J2:J100)*(N2:N100))/SUMIF(D2:D100,A14,N2:N100),J14)</f>
        <v>0</v>
      </c>
      <c r="Y14">
        <f t="shared" ca="1" si="4"/>
        <v>0</v>
      </c>
    </row>
    <row r="15" spans="1:25" x14ac:dyDescent="0.2">
      <c r="G15" t="str">
        <f t="shared" si="0"/>
        <v/>
      </c>
      <c r="J15">
        <f t="shared" ca="1" si="1"/>
        <v>0</v>
      </c>
      <c r="N15">
        <f t="shared" si="2"/>
        <v>7</v>
      </c>
      <c r="R15" t="str">
        <f t="shared" ca="1" si="3"/>
        <v>Green</v>
      </c>
      <c r="X15">
        <f ca="1">IF(C15="Parent",SUMPRODUCT((D2:D100=A15)*(J2:J100)*(N2:N100))/SUMIF(D2:D100,A15,N2:N100),J15)</f>
        <v>0</v>
      </c>
      <c r="Y15">
        <f t="shared" ca="1" si="4"/>
        <v>0</v>
      </c>
    </row>
    <row r="16" spans="1:25" x14ac:dyDescent="0.2">
      <c r="G16" t="str">
        <f t="shared" si="0"/>
        <v/>
      </c>
      <c r="J16">
        <f t="shared" ca="1" si="1"/>
        <v>0</v>
      </c>
      <c r="N16">
        <f t="shared" si="2"/>
        <v>5</v>
      </c>
      <c r="R16" t="str">
        <f t="shared" ca="1" si="3"/>
        <v>Green</v>
      </c>
      <c r="X16">
        <f ca="1">IF(C16="Parent",SUMPRODUCT((D2:D100=A16)*(J2:J100)*(N2:N100))/SUMIF(D2:D100,A16,N2:N100),J16)</f>
        <v>0</v>
      </c>
      <c r="Y16">
        <f t="shared" ca="1" si="4"/>
        <v>0</v>
      </c>
    </row>
    <row r="17" spans="7:25" x14ac:dyDescent="0.2">
      <c r="G17" t="str">
        <f t="shared" si="0"/>
        <v/>
      </c>
      <c r="J17">
        <f t="shared" ca="1" si="1"/>
        <v>0</v>
      </c>
      <c r="N17">
        <f t="shared" si="2"/>
        <v>4</v>
      </c>
      <c r="R17" t="str">
        <f t="shared" ca="1" si="3"/>
        <v>Green</v>
      </c>
      <c r="X17">
        <f ca="1">IF(C17="Parent",SUMPRODUCT((D2:D100=A17)*(J2:J100)*(N2:N100))/SUMIF(D2:D100,A17,N2:N100),J17)</f>
        <v>0</v>
      </c>
      <c r="Y17">
        <f t="shared" ca="1" si="4"/>
        <v>0</v>
      </c>
    </row>
    <row r="18" spans="7:25" x14ac:dyDescent="0.2">
      <c r="G18" t="str">
        <f t="shared" si="0"/>
        <v/>
      </c>
      <c r="J18">
        <f t="shared" ca="1" si="1"/>
        <v>0</v>
      </c>
      <c r="N18">
        <f t="shared" si="2"/>
        <v>2</v>
      </c>
      <c r="R18" t="str">
        <f t="shared" ca="1" si="3"/>
        <v>Green</v>
      </c>
      <c r="X18">
        <f ca="1">IF(C18="Parent",SUMPRODUCT((D2:D100=A18)*(J2:J100)*(N2:N100))/SUMIF(D2:D100,A18,N2:N100),J18)</f>
        <v>0</v>
      </c>
      <c r="Y18">
        <f t="shared" ca="1" si="4"/>
        <v>0</v>
      </c>
    </row>
    <row r="19" spans="7:25" x14ac:dyDescent="0.2">
      <c r="G19" t="str">
        <f t="shared" si="0"/>
        <v/>
      </c>
      <c r="J19">
        <f t="shared" ca="1" si="1"/>
        <v>0</v>
      </c>
      <c r="N19">
        <f t="shared" si="2"/>
        <v>0</v>
      </c>
      <c r="R19" t="str">
        <f t="shared" ca="1" si="3"/>
        <v>Green</v>
      </c>
      <c r="X19">
        <f ca="1">IF(C19="Parent",SUMPRODUCT((D2:D100=A19)*(J2:J100)*(N2:N100))/SUMIF(D2:D100,A19,N2:N100),J19)</f>
        <v>0</v>
      </c>
      <c r="Y19">
        <f t="shared" ca="1" si="4"/>
        <v>0</v>
      </c>
    </row>
  </sheetData>
  <conditionalFormatting sqref="J2:J1000">
    <cfRule type="colorScale" priority="4">
      <colorScale>
        <cfvo type="num" val="0"/>
        <cfvo type="num" val="50"/>
        <cfvo type="num" val="100"/>
        <color rgb="FFFF0000"/>
        <color rgb="FFFFFF00"/>
        <color rgb="FF00FF00"/>
      </colorScale>
    </cfRule>
  </conditionalFormatting>
  <conditionalFormatting sqref="N2:N1000">
    <cfRule type="colorScale" priority="5">
      <colorScale>
        <cfvo type="num" val="0"/>
        <cfvo type="num" val="50"/>
        <cfvo type="num" val="100"/>
        <color rgb="FF00FF00"/>
        <color rgb="FFFFFF00"/>
        <color rgb="FFFF0000"/>
      </colorScale>
    </cfRule>
  </conditionalFormatting>
  <conditionalFormatting sqref="R2:R1000">
    <cfRule type="cellIs" dxfId="2" priority="1" operator="equal">
      <formula>"Green"</formula>
    </cfRule>
    <cfRule type="cellIs" dxfId="1" priority="2" operator="equal">
      <formula>"Yellow"</formula>
    </cfRule>
    <cfRule type="cellIs" dxfId="0" priority="3" operator="equal">
      <formula>"Red"</formula>
    </cfRule>
  </conditionalFormatting>
  <dataValidations count="6">
    <dataValidation type="list" sqref="C2:C1000" xr:uid="{00000000-0002-0000-0000-000000000000}">
      <formula1>"Parent,Child"</formula1>
    </dataValidation>
    <dataValidation type="list" sqref="K2:K1000" xr:uid="{00000000-0002-0000-0000-000001000000}">
      <formula1>"Parallel,Sequential"</formula1>
    </dataValidation>
    <dataValidation type="list" allowBlank="1" sqref="M2:M1000" xr:uid="{00000000-0002-0000-0000-000002000000}">
      <formula1>"FS,SS,FF,SF"</formula1>
    </dataValidation>
    <dataValidation type="list" sqref="O2:O1000" xr:uid="{00000000-0002-0000-0000-000003000000}">
      <formula1>"High,Medium,Low"</formula1>
    </dataValidation>
    <dataValidation type="list" sqref="Q2:Q1000" xr:uid="{00000000-0002-0000-0000-000004000000}">
      <formula1>"Not Started,In Progress,Complete,Delayed,Blocked"</formula1>
    </dataValidation>
    <dataValidation type="list" sqref="R2:R1000" xr:uid="{00000000-0002-0000-0000-000005000000}">
      <formula1>"Green,Yellow,Red"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49.1640625" bestFit="1" customWidth="1"/>
    <col min="2" max="2" width="16.6640625" bestFit="1" customWidth="1"/>
    <col min="3" max="3" width="19.33203125" bestFit="1" customWidth="1"/>
  </cols>
  <sheetData>
    <row r="1" spans="1:8" ht="25" x14ac:dyDescent="0.25">
      <c r="A1" s="8" t="s">
        <v>96</v>
      </c>
      <c r="B1" s="9"/>
      <c r="C1" s="9"/>
      <c r="D1" s="9"/>
      <c r="E1" s="9"/>
      <c r="F1" s="9"/>
      <c r="G1" s="9"/>
      <c r="H1" s="9"/>
    </row>
    <row r="3" spans="1:8" ht="18" x14ac:dyDescent="0.2">
      <c r="A3" s="4" t="s">
        <v>97</v>
      </c>
    </row>
    <row r="5" spans="1:8" x14ac:dyDescent="0.2">
      <c r="A5" s="5" t="s">
        <v>98</v>
      </c>
      <c r="C5" t="e">
        <f ca="1">AVERAGE('Project Tasks'!Y:Y)</f>
        <v>#DIV/0!</v>
      </c>
    </row>
    <row r="6" spans="1:8" x14ac:dyDescent="0.2">
      <c r="A6" s="5" t="s">
        <v>99</v>
      </c>
      <c r="C6">
        <f>COUNTIF('Project Tasks'!O:O,"High")</f>
        <v>12</v>
      </c>
    </row>
    <row r="7" spans="1:8" x14ac:dyDescent="0.2">
      <c r="A7" s="5" t="s">
        <v>100</v>
      </c>
      <c r="C7">
        <f>COUNTIF('Project Tasks'!Q:Q,"Delayed")</f>
        <v>0</v>
      </c>
    </row>
    <row r="8" spans="1:8" x14ac:dyDescent="0.2">
      <c r="A8" s="5" t="s">
        <v>101</v>
      </c>
      <c r="C8">
        <f>COUNTIF('Project Tasks'!Q:Q,"Blocked")</f>
        <v>0</v>
      </c>
    </row>
    <row r="9" spans="1:8" x14ac:dyDescent="0.2">
      <c r="A9" s="5" t="s">
        <v>102</v>
      </c>
      <c r="C9">
        <f>AVERAGE('Project Tasks'!N:N)</f>
        <v>27.166666666666668</v>
      </c>
    </row>
    <row r="10" spans="1:8" x14ac:dyDescent="0.2">
      <c r="A10" s="5" t="s">
        <v>103</v>
      </c>
      <c r="C10" t="str">
        <f ca="1">COUNTIF('Project Tasks'!R:R,"Red")&amp;" Red, "&amp;COUNTIF('Project Tasks'!R:R,"Yellow")&amp;" Yellow, "&amp;COUNTIF('Project Tasks'!R:R,"Green")&amp;" Green"</f>
        <v>9 Red, 0 Yellow, 9 Green</v>
      </c>
    </row>
    <row r="12" spans="1:8" ht="18" x14ac:dyDescent="0.2">
      <c r="A12" s="4" t="s">
        <v>104</v>
      </c>
    </row>
    <row r="14" spans="1:8" ht="16" x14ac:dyDescent="0.2">
      <c r="A14" s="6" t="s">
        <v>1</v>
      </c>
      <c r="B14" s="10" t="s">
        <v>13</v>
      </c>
      <c r="C14" s="6" t="s">
        <v>16</v>
      </c>
      <c r="D14" s="6" t="s">
        <v>105</v>
      </c>
    </row>
  </sheetData>
  <mergeCells count="1"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68.83203125" bestFit="1" customWidth="1"/>
    <col min="2" max="2" width="75.33203125" bestFit="1" customWidth="1"/>
  </cols>
  <sheetData>
    <row r="1" spans="1:2" ht="18" x14ac:dyDescent="0.2">
      <c r="A1" s="4" t="s">
        <v>106</v>
      </c>
    </row>
    <row r="2" spans="1:2" x14ac:dyDescent="0.2">
      <c r="A2" s="5"/>
      <c r="B2" s="7"/>
    </row>
    <row r="3" spans="1:2" ht="16" x14ac:dyDescent="0.2">
      <c r="A3" s="6" t="s">
        <v>107</v>
      </c>
      <c r="B3" t="s">
        <v>108</v>
      </c>
    </row>
    <row r="4" spans="1:2" x14ac:dyDescent="0.2">
      <c r="A4" s="5"/>
      <c r="B4" s="7"/>
    </row>
    <row r="5" spans="1:2" ht="18" x14ac:dyDescent="0.2">
      <c r="A5" s="4" t="s">
        <v>109</v>
      </c>
    </row>
    <row r="6" spans="1:2" ht="16" x14ac:dyDescent="0.2">
      <c r="A6" s="6" t="s">
        <v>110</v>
      </c>
      <c r="B6" t="s">
        <v>111</v>
      </c>
    </row>
    <row r="7" spans="1:2" ht="16" x14ac:dyDescent="0.2">
      <c r="A7" s="6" t="s">
        <v>112</v>
      </c>
      <c r="B7" t="s">
        <v>113</v>
      </c>
    </row>
    <row r="8" spans="1:2" ht="16" x14ac:dyDescent="0.2">
      <c r="A8" s="6" t="s">
        <v>114</v>
      </c>
      <c r="B8" t="s">
        <v>115</v>
      </c>
    </row>
    <row r="9" spans="1:2" x14ac:dyDescent="0.2">
      <c r="A9" s="5"/>
      <c r="B9" s="7"/>
    </row>
    <row r="10" spans="1:2" ht="18" x14ac:dyDescent="0.2">
      <c r="A10" s="4" t="s">
        <v>116</v>
      </c>
    </row>
    <row r="11" spans="1:2" ht="16" x14ac:dyDescent="0.2">
      <c r="A11" s="6" t="s">
        <v>117</v>
      </c>
      <c r="B11" t="s">
        <v>118</v>
      </c>
    </row>
    <row r="12" spans="1:2" ht="16" x14ac:dyDescent="0.2">
      <c r="A12" s="6" t="s">
        <v>119</v>
      </c>
      <c r="B12" t="s">
        <v>120</v>
      </c>
    </row>
    <row r="13" spans="1:2" ht="16" x14ac:dyDescent="0.2">
      <c r="A13" s="6" t="s">
        <v>121</v>
      </c>
      <c r="B13" t="s">
        <v>122</v>
      </c>
    </row>
    <row r="14" spans="1:2" ht="16" x14ac:dyDescent="0.2">
      <c r="A14" s="6" t="s">
        <v>123</v>
      </c>
      <c r="B14" t="s">
        <v>124</v>
      </c>
    </row>
    <row r="15" spans="1:2" ht="16" x14ac:dyDescent="0.2">
      <c r="A15" s="6" t="s">
        <v>125</v>
      </c>
      <c r="B15" t="s">
        <v>126</v>
      </c>
    </row>
    <row r="16" spans="1:2" x14ac:dyDescent="0.2">
      <c r="A16" s="5"/>
      <c r="B16" s="7"/>
    </row>
    <row r="17" spans="1:2" ht="18" x14ac:dyDescent="0.2">
      <c r="A17" s="4" t="s">
        <v>127</v>
      </c>
    </row>
    <row r="18" spans="1:2" ht="16" x14ac:dyDescent="0.2">
      <c r="A18" s="6" t="s">
        <v>128</v>
      </c>
      <c r="B18" t="s">
        <v>129</v>
      </c>
    </row>
    <row r="19" spans="1:2" ht="16" x14ac:dyDescent="0.2">
      <c r="A19" s="6" t="s">
        <v>130</v>
      </c>
      <c r="B19" t="s">
        <v>131</v>
      </c>
    </row>
    <row r="20" spans="1:2" ht="16" x14ac:dyDescent="0.2">
      <c r="A20" s="6" t="s">
        <v>132</v>
      </c>
      <c r="B20" t="s">
        <v>133</v>
      </c>
    </row>
    <row r="21" spans="1:2" ht="16" x14ac:dyDescent="0.2">
      <c r="A21" s="6" t="s">
        <v>134</v>
      </c>
      <c r="B21" t="s">
        <v>135</v>
      </c>
    </row>
    <row r="22" spans="1:2" x14ac:dyDescent="0.2">
      <c r="A22" s="5"/>
      <c r="B22" s="7"/>
    </row>
    <row r="23" spans="1:2" ht="18" x14ac:dyDescent="0.2">
      <c r="A23" s="4" t="s">
        <v>136</v>
      </c>
    </row>
    <row r="24" spans="1:2" ht="16" x14ac:dyDescent="0.2">
      <c r="A24" s="6" t="s">
        <v>137</v>
      </c>
      <c r="B24" t="s">
        <v>138</v>
      </c>
    </row>
    <row r="25" spans="1:2" ht="16" x14ac:dyDescent="0.2">
      <c r="A25" s="6" t="s">
        <v>139</v>
      </c>
      <c r="B25" t="s">
        <v>140</v>
      </c>
    </row>
    <row r="26" spans="1:2" ht="16" x14ac:dyDescent="0.2">
      <c r="A26" s="6" t="s">
        <v>141</v>
      </c>
      <c r="B26" t="s">
        <v>142</v>
      </c>
    </row>
    <row r="27" spans="1:2" ht="16" x14ac:dyDescent="0.2">
      <c r="A27" s="6" t="s">
        <v>143</v>
      </c>
      <c r="B27" t="s">
        <v>144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Tasks</vt:lpstr>
      <vt:lpstr>Dashboard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haitham Attia</cp:lastModifiedBy>
  <dcterms:created xsi:type="dcterms:W3CDTF">2025-07-03T14:40:34Z</dcterms:created>
  <dcterms:modified xsi:type="dcterms:W3CDTF">2025-07-03T15:00:52Z</dcterms:modified>
</cp:coreProperties>
</file>