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om/Desktop/EXPORTS cruise/"/>
    </mc:Choice>
  </mc:AlternateContent>
  <xr:revisionPtr revIDLastSave="0" documentId="13_ncr:1_{E1222B78-A7A9-844D-9260-216F317BE01B}" xr6:coauthVersionLast="32" xr6:coauthVersionMax="32" xr10:uidLastSave="{00000000-0000-0000-0000-000000000000}"/>
  <bookViews>
    <workbookView xWindow="0" yWindow="460" windowWidth="16720" windowHeight="1432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5" i="1" l="1"/>
  <c r="I95" i="1" s="1"/>
  <c r="B91" i="1"/>
  <c r="I91" i="1" s="1"/>
  <c r="B87" i="1"/>
  <c r="I87" i="1" s="1"/>
  <c r="B83" i="1"/>
  <c r="I83" i="1" s="1"/>
  <c r="B79" i="1"/>
  <c r="I79" i="1" s="1"/>
  <c r="B75" i="1"/>
  <c r="I75" i="1" s="1"/>
  <c r="G97" i="1"/>
  <c r="G96" i="1"/>
  <c r="H95" i="1"/>
  <c r="G95" i="1"/>
  <c r="G94" i="1"/>
  <c r="G93" i="1"/>
  <c r="G92" i="1"/>
  <c r="H91" i="1"/>
  <c r="G91" i="1"/>
  <c r="G90" i="1"/>
  <c r="G89" i="1"/>
  <c r="G88" i="1"/>
  <c r="H87" i="1"/>
  <c r="G87" i="1"/>
  <c r="G86" i="1"/>
  <c r="G85" i="1"/>
  <c r="H84" i="1"/>
  <c r="G84" i="1"/>
  <c r="H83" i="1"/>
  <c r="G83" i="1"/>
  <c r="G82" i="1"/>
  <c r="G81" i="1"/>
  <c r="H80" i="1"/>
  <c r="G80" i="1"/>
  <c r="H79" i="1"/>
  <c r="G79" i="1"/>
  <c r="G78" i="1"/>
  <c r="G77" i="1"/>
  <c r="H76" i="1"/>
  <c r="G76" i="1"/>
  <c r="H75" i="1"/>
  <c r="G75" i="1"/>
  <c r="G74" i="1"/>
  <c r="B71" i="1"/>
  <c r="I71" i="1" s="1"/>
  <c r="G73" i="1"/>
  <c r="H72" i="1"/>
  <c r="G72" i="1"/>
  <c r="H71" i="1"/>
  <c r="G71" i="1"/>
  <c r="G70" i="1"/>
  <c r="B70" i="1" s="1"/>
  <c r="G26" i="1"/>
  <c r="G27" i="1"/>
  <c r="G28" i="1"/>
  <c r="G29" i="1"/>
  <c r="B29" i="1" s="1"/>
  <c r="I29" i="1" s="1"/>
  <c r="G30" i="1"/>
  <c r="G31" i="1"/>
  <c r="G32" i="1"/>
  <c r="G33" i="1"/>
  <c r="B33" i="1" s="1"/>
  <c r="I33" i="1" s="1"/>
  <c r="G34" i="1"/>
  <c r="G35" i="1"/>
  <c r="G36" i="1"/>
  <c r="G37" i="1"/>
  <c r="B37" i="1" s="1"/>
  <c r="I37" i="1" s="1"/>
  <c r="G38" i="1"/>
  <c r="G39" i="1"/>
  <c r="G40" i="1"/>
  <c r="G41" i="1"/>
  <c r="B41" i="1" s="1"/>
  <c r="I41" i="1" s="1"/>
  <c r="G42" i="1"/>
  <c r="G43" i="1"/>
  <c r="G44" i="1"/>
  <c r="G45" i="1"/>
  <c r="B45" i="1" s="1"/>
  <c r="I45" i="1" s="1"/>
  <c r="G46" i="1"/>
  <c r="G47" i="1"/>
  <c r="G48" i="1"/>
  <c r="G49" i="1"/>
  <c r="B49" i="1" s="1"/>
  <c r="I49" i="1" s="1"/>
  <c r="M5" i="1"/>
  <c r="N5" i="1"/>
  <c r="B97" i="1" s="1"/>
  <c r="B26" i="1"/>
  <c r="I26" i="1" s="1"/>
  <c r="B27" i="1"/>
  <c r="B30" i="1"/>
  <c r="B31" i="1"/>
  <c r="B34" i="1"/>
  <c r="I34" i="1" s="1"/>
  <c r="B35" i="1"/>
  <c r="I35" i="1" s="1"/>
  <c r="B38" i="1"/>
  <c r="I38" i="1" s="1"/>
  <c r="B39" i="1"/>
  <c r="I39" i="1" s="1"/>
  <c r="B42" i="1"/>
  <c r="I42" i="1" s="1"/>
  <c r="B43" i="1"/>
  <c r="B46" i="1"/>
  <c r="I46" i="1" s="1"/>
  <c r="B47" i="1"/>
  <c r="G69" i="1"/>
  <c r="B69" i="1" s="1"/>
  <c r="H68" i="1"/>
  <c r="G68" i="1"/>
  <c r="H67" i="1"/>
  <c r="G67" i="1"/>
  <c r="H66" i="1"/>
  <c r="G66" i="1"/>
  <c r="G65" i="1"/>
  <c r="B65" i="1" s="1"/>
  <c r="H64" i="1"/>
  <c r="G64" i="1"/>
  <c r="H63" i="1"/>
  <c r="G63" i="1"/>
  <c r="H62" i="1"/>
  <c r="G62" i="1"/>
  <c r="G61" i="1"/>
  <c r="B61" i="1" s="1"/>
  <c r="H60" i="1"/>
  <c r="G60" i="1"/>
  <c r="H59" i="1"/>
  <c r="G59" i="1"/>
  <c r="H58" i="1"/>
  <c r="G58" i="1"/>
  <c r="G57" i="1"/>
  <c r="B57" i="1" s="1"/>
  <c r="H56" i="1"/>
  <c r="G56" i="1"/>
  <c r="H55" i="1"/>
  <c r="G55" i="1"/>
  <c r="G54" i="1"/>
  <c r="B54" i="1" s="1"/>
  <c r="I54" i="1" s="1"/>
  <c r="G53" i="1"/>
  <c r="G52" i="1"/>
  <c r="G51" i="1"/>
  <c r="B51" i="1" s="1"/>
  <c r="I51" i="1" s="1"/>
  <c r="G50" i="1"/>
  <c r="G25" i="1"/>
  <c r="G24" i="1"/>
  <c r="G23" i="1"/>
  <c r="G22" i="1"/>
  <c r="G21" i="1"/>
  <c r="G20" i="1"/>
  <c r="G19" i="1"/>
  <c r="B19" i="1" s="1"/>
  <c r="I19" i="1" s="1"/>
  <c r="G18" i="1"/>
  <c r="G17" i="1"/>
  <c r="G16" i="1"/>
  <c r="G15" i="1"/>
  <c r="G14" i="1"/>
  <c r="B14" i="1" s="1"/>
  <c r="I14" i="1" s="1"/>
  <c r="G13" i="1"/>
  <c r="G12" i="1"/>
  <c r="B12" i="1" s="1"/>
  <c r="I12" i="1" s="1"/>
  <c r="G11" i="1"/>
  <c r="B11" i="1" s="1"/>
  <c r="I11" i="1" s="1"/>
  <c r="G10" i="1"/>
  <c r="G9" i="1"/>
  <c r="G8" i="1"/>
  <c r="B8" i="1" s="1"/>
  <c r="I8" i="1" s="1"/>
  <c r="G7" i="1"/>
  <c r="G6" i="1"/>
  <c r="B6" i="1" s="1"/>
  <c r="I6" i="1" s="1"/>
  <c r="H54" i="1"/>
  <c r="G5" i="1"/>
  <c r="G4" i="1"/>
  <c r="B4" i="1" s="1"/>
  <c r="I4" i="1" s="1"/>
  <c r="G3" i="1"/>
  <c r="B3" i="1" s="1"/>
  <c r="I3" i="1" s="1"/>
  <c r="G2" i="1"/>
  <c r="H3" i="1"/>
  <c r="H5" i="1"/>
  <c r="B7" i="1"/>
  <c r="B9" i="1"/>
  <c r="B13" i="1"/>
  <c r="I13" i="1" s="1"/>
  <c r="B15" i="1"/>
  <c r="I15" i="1" s="1"/>
  <c r="H15" i="1"/>
  <c r="B17" i="1"/>
  <c r="I17" i="1" s="1"/>
  <c r="H17" i="1"/>
  <c r="B21" i="1"/>
  <c r="B23" i="1"/>
  <c r="B25" i="1"/>
  <c r="H31" i="1"/>
  <c r="I31" i="1"/>
  <c r="H33" i="1"/>
  <c r="H47" i="1"/>
  <c r="I47" i="1"/>
  <c r="H49" i="1"/>
  <c r="B53" i="1"/>
  <c r="I53" i="1" s="1"/>
  <c r="B2" i="1"/>
  <c r="I2" i="1" s="1"/>
  <c r="H7" i="1"/>
  <c r="H9" i="1"/>
  <c r="I9" i="1" s="1"/>
  <c r="H11" i="1"/>
  <c r="H13" i="1"/>
  <c r="H19" i="1"/>
  <c r="H21" i="1"/>
  <c r="H23" i="1"/>
  <c r="H25" i="1"/>
  <c r="H27" i="1"/>
  <c r="H29" i="1"/>
  <c r="H35" i="1"/>
  <c r="H37" i="1"/>
  <c r="H39" i="1"/>
  <c r="H41" i="1"/>
  <c r="H43" i="1"/>
  <c r="I43" i="1" s="1"/>
  <c r="H45" i="1"/>
  <c r="H51" i="1"/>
  <c r="H53" i="1"/>
  <c r="H2" i="1"/>
  <c r="H4" i="1"/>
  <c r="H6" i="1"/>
  <c r="H8" i="1"/>
  <c r="B10" i="1"/>
  <c r="I10" i="1" s="1"/>
  <c r="B16" i="1"/>
  <c r="I16" i="1" s="1"/>
  <c r="B18" i="1"/>
  <c r="I18" i="1" s="1"/>
  <c r="B20" i="1"/>
  <c r="H20" i="1"/>
  <c r="I20" i="1"/>
  <c r="B22" i="1"/>
  <c r="I22" i="1" s="1"/>
  <c r="H22" i="1"/>
  <c r="B24" i="1"/>
  <c r="I24" i="1" s="1"/>
  <c r="H24" i="1"/>
  <c r="H36" i="1"/>
  <c r="H38" i="1"/>
  <c r="H40" i="1"/>
  <c r="B50" i="1"/>
  <c r="B52" i="1"/>
  <c r="H52" i="1"/>
  <c r="I52" i="1"/>
  <c r="B5" i="1"/>
  <c r="I5" i="1"/>
  <c r="H10" i="1"/>
  <c r="H12" i="1"/>
  <c r="H14" i="1"/>
  <c r="H16" i="1"/>
  <c r="H18" i="1"/>
  <c r="H26" i="1"/>
  <c r="H28" i="1"/>
  <c r="H30" i="1"/>
  <c r="I30" i="1" s="1"/>
  <c r="H32" i="1"/>
  <c r="H34" i="1"/>
  <c r="H42" i="1"/>
  <c r="H44" i="1"/>
  <c r="H46" i="1"/>
  <c r="H48" i="1"/>
  <c r="H50" i="1"/>
  <c r="I50" i="1"/>
  <c r="I27" i="1"/>
  <c r="I25" i="1"/>
  <c r="I23" i="1"/>
  <c r="I7" i="1"/>
  <c r="I21" i="1"/>
  <c r="I97" i="1" l="1"/>
  <c r="H88" i="1"/>
  <c r="H92" i="1"/>
  <c r="H96" i="1"/>
  <c r="B74" i="1"/>
  <c r="B78" i="1"/>
  <c r="B82" i="1"/>
  <c r="B86" i="1"/>
  <c r="B90" i="1"/>
  <c r="I90" i="1" s="1"/>
  <c r="B94" i="1"/>
  <c r="H70" i="1"/>
  <c r="I70" i="1" s="1"/>
  <c r="B72" i="1"/>
  <c r="I72" i="1" s="1"/>
  <c r="H74" i="1"/>
  <c r="H78" i="1"/>
  <c r="H82" i="1"/>
  <c r="H86" i="1"/>
  <c r="H90" i="1"/>
  <c r="H94" i="1"/>
  <c r="B76" i="1"/>
  <c r="I76" i="1" s="1"/>
  <c r="B80" i="1"/>
  <c r="I80" i="1" s="1"/>
  <c r="B84" i="1"/>
  <c r="I84" i="1" s="1"/>
  <c r="B88" i="1"/>
  <c r="I88" i="1" s="1"/>
  <c r="B92" i="1"/>
  <c r="I92" i="1" s="1"/>
  <c r="B96" i="1"/>
  <c r="I96" i="1" s="1"/>
  <c r="B55" i="1"/>
  <c r="I55" i="1" s="1"/>
  <c r="B56" i="1"/>
  <c r="I56" i="1" s="1"/>
  <c r="H57" i="1"/>
  <c r="I57" i="1" s="1"/>
  <c r="B58" i="1"/>
  <c r="I58" i="1" s="1"/>
  <c r="B59" i="1"/>
  <c r="I59" i="1" s="1"/>
  <c r="B60" i="1"/>
  <c r="I60" i="1" s="1"/>
  <c r="H61" i="1"/>
  <c r="I61" i="1" s="1"/>
  <c r="B62" i="1"/>
  <c r="I62" i="1" s="1"/>
  <c r="B63" i="1"/>
  <c r="I63" i="1" s="1"/>
  <c r="B64" i="1"/>
  <c r="I64" i="1" s="1"/>
  <c r="H65" i="1"/>
  <c r="I65" i="1" s="1"/>
  <c r="B66" i="1"/>
  <c r="I66" i="1" s="1"/>
  <c r="B67" i="1"/>
  <c r="I67" i="1" s="1"/>
  <c r="B68" i="1"/>
  <c r="I68" i="1" s="1"/>
  <c r="H69" i="1"/>
  <c r="I69" i="1" s="1"/>
  <c r="B48" i="1"/>
  <c r="I48" i="1" s="1"/>
  <c r="B44" i="1"/>
  <c r="I44" i="1" s="1"/>
  <c r="B40" i="1"/>
  <c r="I40" i="1" s="1"/>
  <c r="B36" i="1"/>
  <c r="I36" i="1" s="1"/>
  <c r="B32" i="1"/>
  <c r="I32" i="1" s="1"/>
  <c r="B28" i="1"/>
  <c r="I28" i="1" s="1"/>
  <c r="H73" i="1"/>
  <c r="B73" i="1"/>
  <c r="I73" i="1" s="1"/>
  <c r="H77" i="1"/>
  <c r="H81" i="1"/>
  <c r="H85" i="1"/>
  <c r="H89" i="1"/>
  <c r="H93" i="1"/>
  <c r="H97" i="1"/>
  <c r="B77" i="1"/>
  <c r="I77" i="1" s="1"/>
  <c r="B81" i="1"/>
  <c r="I81" i="1" s="1"/>
  <c r="B85" i="1"/>
  <c r="B89" i="1"/>
  <c r="B93" i="1"/>
  <c r="I93" i="1" s="1"/>
  <c r="I78" i="1" l="1"/>
  <c r="I74" i="1"/>
  <c r="I82" i="1"/>
  <c r="I94" i="1"/>
  <c r="I89" i="1"/>
  <c r="I85" i="1"/>
  <c r="I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B1" authorId="0" shapeId="0" xr:uid="{1FBDDB9C-044A-5D44-87F8-DDC4DDE67FF3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volumes here are slightly diffent from the ones shown in the papersheet in each box</t>
        </r>
      </text>
    </comment>
  </commentList>
</comments>
</file>

<file path=xl/sharedStrings.xml><?xml version="1.0" encoding="utf-8"?>
<sst xmlns="http://schemas.openxmlformats.org/spreadsheetml/2006/main" count="140" uniqueCount="59">
  <si>
    <t>botid</t>
  </si>
  <si>
    <t>vol</t>
  </si>
  <si>
    <t>water_T</t>
  </si>
  <si>
    <t>air_T</t>
  </si>
  <si>
    <t>empty_g</t>
  </si>
  <si>
    <t>full_g</t>
  </si>
  <si>
    <t>density_w</t>
  </si>
  <si>
    <t>density_a</t>
  </si>
  <si>
    <t>air_g</t>
  </si>
  <si>
    <t>Natural comp of air</t>
  </si>
  <si>
    <t>O2</t>
  </si>
  <si>
    <t>Ar</t>
  </si>
  <si>
    <t>N2</t>
  </si>
  <si>
    <t>molar mass of air</t>
  </si>
  <si>
    <t>g/liter</t>
  </si>
  <si>
    <t>146A</t>
  </si>
  <si>
    <t>148B</t>
  </si>
  <si>
    <t>151A</t>
  </si>
  <si>
    <t>152B</t>
  </si>
  <si>
    <t>241A</t>
  </si>
  <si>
    <t>243A</t>
  </si>
  <si>
    <t>246A</t>
  </si>
  <si>
    <t>251A</t>
  </si>
  <si>
    <t>259A</t>
  </si>
  <si>
    <t>262A</t>
  </si>
  <si>
    <t>263A</t>
  </si>
  <si>
    <t>264A</t>
  </si>
  <si>
    <t>289a</t>
  </si>
  <si>
    <t>291A</t>
  </si>
  <si>
    <t>294a</t>
  </si>
  <si>
    <t>295a</t>
  </si>
  <si>
    <t>300B</t>
  </si>
  <si>
    <t>304A</t>
  </si>
  <si>
    <t>306a</t>
  </si>
  <si>
    <t>308A</t>
  </si>
  <si>
    <t>309A</t>
  </si>
  <si>
    <t>311A</t>
  </si>
  <si>
    <t>312A</t>
  </si>
  <si>
    <t>Broken Bottle Replaced</t>
  </si>
  <si>
    <t>Calibration date unknown</t>
  </si>
  <si>
    <t>Missing Bottle Replaced BM</t>
  </si>
  <si>
    <t>Broken bottle Replaced</t>
  </si>
  <si>
    <t>Missing Bottle Replaced BN</t>
  </si>
  <si>
    <t>Missing Flask Replaced BI</t>
  </si>
  <si>
    <t>Recalibrated</t>
  </si>
  <si>
    <t>Broken Bottle Replaced BJ</t>
  </si>
  <si>
    <t>Broken Bottle Replaced BK</t>
  </si>
  <si>
    <t>Broken Flask Replaced</t>
  </si>
  <si>
    <t>Broken Bottle Replaced BL</t>
  </si>
  <si>
    <t>Bottle Replaced 'BS'</t>
  </si>
  <si>
    <t>Bottle Replaced 'BT'</t>
  </si>
  <si>
    <t>Bottle Replaced 'BU'</t>
  </si>
  <si>
    <t>Date</t>
  </si>
  <si>
    <t>Notes</t>
  </si>
  <si>
    <t>422A</t>
  </si>
  <si>
    <t>Missing bottle replaced BR</t>
  </si>
  <si>
    <t>was broken when received</t>
  </si>
  <si>
    <t>no cap</t>
  </si>
  <si>
    <t>Weiyi broke this flask accidently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</si>
</sst>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)"/>
    <numFmt numFmtId="165" formatCode="0.000_)"/>
    <numFmt numFmtId="166" formatCode="0.0"/>
    <numFmt numFmtId="167" formatCode="0.0000"/>
    <numFmt numFmtId="168" formatCode="[$-409]d\-mmm\-yy"/>
    <numFmt numFmtId="169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 applyBorder="1" applyProtection="1"/>
    <xf numFmtId="2" fontId="0" fillId="0" borderId="0" xfId="0" applyNumberFormat="1" applyBorder="1" applyProtection="1"/>
    <xf numFmtId="0" fontId="0" fillId="0" borderId="0" xfId="0" applyFill="1"/>
    <xf numFmtId="0" fontId="0" fillId="0" borderId="0" xfId="0" applyBorder="1"/>
    <xf numFmtId="166" fontId="0" fillId="0" borderId="0" xfId="0" applyNumberFormat="1" applyBorder="1" applyProtection="1"/>
    <xf numFmtId="167" fontId="0" fillId="0" borderId="0" xfId="0" applyNumberFormat="1" applyBorder="1" applyProtection="1"/>
    <xf numFmtId="0" fontId="0" fillId="2" borderId="0" xfId="0" applyFill="1"/>
    <xf numFmtId="0" fontId="0" fillId="0" borderId="0" xfId="0" applyProtection="1"/>
    <xf numFmtId="0" fontId="0" fillId="0" borderId="0" xfId="0" applyFill="1" applyProtection="1"/>
    <xf numFmtId="167" fontId="0" fillId="0" borderId="0" xfId="0" applyNumberFormat="1" applyBorder="1"/>
    <xf numFmtId="168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164" fontId="1" fillId="0" borderId="0" xfId="0" applyNumberFormat="1" applyFont="1" applyAlignment="1"/>
    <xf numFmtId="164" fontId="0" fillId="0" borderId="0" xfId="0" applyNumberFormat="1" applyFill="1" applyBorder="1" applyProtection="1"/>
    <xf numFmtId="169" fontId="0" fillId="0" borderId="0" xfId="0" applyNumberFormat="1"/>
    <xf numFmtId="166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 applyProtection="1"/>
    <xf numFmtId="167" fontId="0" fillId="0" borderId="0" xfId="0" applyNumberFormat="1" applyFill="1" applyBorder="1"/>
    <xf numFmtId="0" fontId="0" fillId="0" borderId="0" xfId="0" applyBorder="1" applyAlignment="1">
      <alignment wrapText="1"/>
    </xf>
    <xf numFmtId="0" fontId="5" fillId="0" borderId="0" xfId="0" applyFont="1" applyBorder="1" applyProtection="1"/>
    <xf numFmtId="164" fontId="5" fillId="0" borderId="0" xfId="0" applyNumberFormat="1" applyFont="1" applyBorder="1" applyProtection="1"/>
    <xf numFmtId="0" fontId="6" fillId="0" borderId="0" xfId="0" applyFont="1" applyAlignment="1">
      <alignment horizontal="center"/>
    </xf>
    <xf numFmtId="165" fontId="5" fillId="0" borderId="0" xfId="0" applyNumberFormat="1" applyFont="1" applyBorder="1" applyProtection="1"/>
    <xf numFmtId="0" fontId="5" fillId="0" borderId="0" xfId="0" applyFont="1" applyBorder="1"/>
    <xf numFmtId="0" fontId="5" fillId="0" borderId="0" xfId="0" applyFont="1" applyFill="1" applyBorder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zoomScale="95" workbookViewId="0">
      <selection activeCell="F7" sqref="F7"/>
    </sheetView>
  </sheetViews>
  <sheetFormatPr baseColWidth="10" defaultColWidth="8.83203125" defaultRowHeight="15" x14ac:dyDescent="0.2"/>
  <cols>
    <col min="10" max="10" width="11.5" customWidth="1"/>
  </cols>
  <sheetData>
    <row r="1" spans="1:15" x14ac:dyDescent="0.2">
      <c r="A1" s="25" t="s">
        <v>0</v>
      </c>
      <c r="B1" s="26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5" t="s">
        <v>52</v>
      </c>
      <c r="K1" s="15" t="s">
        <v>53</v>
      </c>
      <c r="M1" t="s">
        <v>9</v>
      </c>
      <c r="O1" s="3"/>
    </row>
    <row r="2" spans="1:15" x14ac:dyDescent="0.2">
      <c r="A2" s="27">
        <v>145</v>
      </c>
      <c r="B2" s="28">
        <f t="shared" ref="B2:B33" si="0">1000*(F2-E2)*(1+$N$5/G2)/(G2)</f>
        <v>127.20775770462572</v>
      </c>
      <c r="C2" s="17">
        <v>21.8</v>
      </c>
      <c r="D2" s="5">
        <v>20</v>
      </c>
      <c r="E2" s="18">
        <v>136.96</v>
      </c>
      <c r="F2" s="19">
        <v>263.726</v>
      </c>
      <c r="G2" s="6">
        <f t="shared" ref="G2:G65" si="1">999.842594+0.06793952*C2-0.00909529*C2*C2+0.0001001685*C2*C2*C2-(1.120083*C2*C2*C2*C2/1000000)+(6.536332*C2*C2*C2*C2*C2/1000000000)</f>
        <v>997.81820690755194</v>
      </c>
      <c r="H2" s="6">
        <f t="shared" ref="H2:H33" si="2">$N$5*(D2+273.15)/298.15</f>
        <v>1.2709282590857911</v>
      </c>
      <c r="I2" s="1">
        <f t="shared" ref="I2:I54" si="3">B2*H2/1000</f>
        <v>0.1616719340417471</v>
      </c>
      <c r="J2" s="11">
        <v>41518</v>
      </c>
      <c r="K2" s="14" t="s">
        <v>44</v>
      </c>
      <c r="L2" s="13"/>
      <c r="M2" t="s">
        <v>10</v>
      </c>
      <c r="N2" t="s">
        <v>11</v>
      </c>
      <c r="O2" s="3" t="s">
        <v>12</v>
      </c>
    </row>
    <row r="3" spans="1:15" x14ac:dyDescent="0.2">
      <c r="A3" s="27" t="s">
        <v>15</v>
      </c>
      <c r="B3" s="28">
        <f t="shared" si="0"/>
        <v>143.66621768023595</v>
      </c>
      <c r="C3" s="17">
        <v>22.6</v>
      </c>
      <c r="D3" s="5">
        <v>20</v>
      </c>
      <c r="E3" s="18">
        <v>117.944</v>
      </c>
      <c r="F3" s="19">
        <v>261.08499999999998</v>
      </c>
      <c r="G3" s="6">
        <f t="shared" si="1"/>
        <v>997.63511379081967</v>
      </c>
      <c r="H3" s="6">
        <f t="shared" si="2"/>
        <v>1.2709282590857911</v>
      </c>
      <c r="I3" s="1">
        <f t="shared" si="3"/>
        <v>0.18258945592578257</v>
      </c>
      <c r="J3" s="11">
        <v>43222</v>
      </c>
      <c r="K3" s="14" t="s">
        <v>49</v>
      </c>
      <c r="L3" s="13"/>
      <c r="M3" s="7">
        <v>0.20946000000000001</v>
      </c>
      <c r="N3" s="7">
        <v>9.3399999999999993E-3</v>
      </c>
      <c r="O3" s="7">
        <v>0.78083999999999998</v>
      </c>
    </row>
    <row r="4" spans="1:15" x14ac:dyDescent="0.2">
      <c r="A4" s="27">
        <v>147</v>
      </c>
      <c r="B4" s="28">
        <f t="shared" si="0"/>
        <v>131.46249567675429</v>
      </c>
      <c r="C4" s="17">
        <v>21.9</v>
      </c>
      <c r="D4" s="5">
        <v>20</v>
      </c>
      <c r="E4" s="18">
        <v>120.69199999999999</v>
      </c>
      <c r="F4" s="19">
        <v>251.69499999999999</v>
      </c>
      <c r="G4" s="6">
        <f t="shared" si="1"/>
        <v>997.79567244003761</v>
      </c>
      <c r="H4" s="6">
        <f t="shared" si="2"/>
        <v>1.2709282590857911</v>
      </c>
      <c r="I4" s="1">
        <f t="shared" si="3"/>
        <v>0.16707940076553066</v>
      </c>
      <c r="J4" s="11">
        <v>41518</v>
      </c>
      <c r="K4" s="14" t="s">
        <v>44</v>
      </c>
      <c r="L4" s="13"/>
      <c r="M4" s="8" t="s">
        <v>13</v>
      </c>
      <c r="N4" s="8" t="s">
        <v>14</v>
      </c>
      <c r="O4" s="9"/>
    </row>
    <row r="5" spans="1:15" x14ac:dyDescent="0.2">
      <c r="A5" s="27" t="s">
        <v>16</v>
      </c>
      <c r="B5" s="28">
        <f t="shared" si="0"/>
        <v>130.13084119736791</v>
      </c>
      <c r="C5" s="17">
        <v>21.9</v>
      </c>
      <c r="D5" s="5">
        <v>20</v>
      </c>
      <c r="E5" s="18">
        <v>125.28100000000001</v>
      </c>
      <c r="F5" s="19">
        <v>254.95699999999999</v>
      </c>
      <c r="G5" s="6">
        <f t="shared" si="1"/>
        <v>997.79567244003761</v>
      </c>
      <c r="H5" s="6">
        <f t="shared" si="2"/>
        <v>1.2709282590857911</v>
      </c>
      <c r="I5" s="1">
        <f t="shared" si="3"/>
        <v>0.16538696345634035</v>
      </c>
      <c r="J5" s="11">
        <v>42369</v>
      </c>
      <c r="K5" s="14" t="s">
        <v>38</v>
      </c>
      <c r="L5" s="13"/>
      <c r="M5" s="7">
        <f>32*M3+40*N3+28*O3+0.00033*44</f>
        <v>28.954360000000001</v>
      </c>
      <c r="N5" s="7">
        <f>M5/22.4</f>
        <v>1.2926053571428573</v>
      </c>
      <c r="O5" s="3"/>
    </row>
    <row r="6" spans="1:15" x14ac:dyDescent="0.2">
      <c r="A6" s="27">
        <v>149</v>
      </c>
      <c r="B6" s="28">
        <f t="shared" si="0"/>
        <v>126.69182092543343</v>
      </c>
      <c r="C6" s="17">
        <v>21.9</v>
      </c>
      <c r="D6" s="5">
        <v>20</v>
      </c>
      <c r="E6" s="18">
        <v>124.48099999999999</v>
      </c>
      <c r="F6" s="19">
        <v>250.73</v>
      </c>
      <c r="G6" s="6">
        <f t="shared" si="1"/>
        <v>997.79567244003761</v>
      </c>
      <c r="H6" s="6">
        <f t="shared" si="2"/>
        <v>1.2709282590857911</v>
      </c>
      <c r="I6" s="1">
        <f t="shared" si="3"/>
        <v>0.16101621540916991</v>
      </c>
      <c r="J6" s="11">
        <v>41518</v>
      </c>
      <c r="K6" s="14" t="s">
        <v>44</v>
      </c>
      <c r="L6" s="13"/>
    </row>
    <row r="7" spans="1:15" x14ac:dyDescent="0.2">
      <c r="A7" s="27">
        <v>150</v>
      </c>
      <c r="B7" s="29">
        <f t="shared" si="0"/>
        <v>126.73396824128439</v>
      </c>
      <c r="C7" s="17">
        <v>21.9</v>
      </c>
      <c r="D7" s="5">
        <v>20</v>
      </c>
      <c r="E7" s="18">
        <v>132.42599999999999</v>
      </c>
      <c r="F7" s="19">
        <v>258.71699999999998</v>
      </c>
      <c r="G7" s="10">
        <f t="shared" si="1"/>
        <v>997.79567244003761</v>
      </c>
      <c r="H7" s="10">
        <f t="shared" si="2"/>
        <v>1.2709282590857911</v>
      </c>
      <c r="I7" s="4">
        <f t="shared" si="3"/>
        <v>0.16106978162392951</v>
      </c>
      <c r="J7" s="11">
        <v>41518</v>
      </c>
      <c r="K7" s="14" t="s">
        <v>44</v>
      </c>
    </row>
    <row r="8" spans="1:15" x14ac:dyDescent="0.2">
      <c r="A8" s="27" t="s">
        <v>17</v>
      </c>
      <c r="B8" s="29">
        <f t="shared" si="0"/>
        <v>145.04488738242048</v>
      </c>
      <c r="C8" s="17">
        <v>22.5</v>
      </c>
      <c r="D8" s="5">
        <v>20</v>
      </c>
      <c r="E8" s="18">
        <v>112.712</v>
      </c>
      <c r="F8" s="19">
        <v>257.23</v>
      </c>
      <c r="G8" s="10">
        <f t="shared" si="1"/>
        <v>997.65835121983093</v>
      </c>
      <c r="H8" s="10">
        <f t="shared" si="2"/>
        <v>1.2709282590857911</v>
      </c>
      <c r="I8" s="4">
        <f t="shared" si="3"/>
        <v>0.1843416462102343</v>
      </c>
      <c r="J8" s="11">
        <v>43222</v>
      </c>
      <c r="K8" s="14" t="s">
        <v>50</v>
      </c>
    </row>
    <row r="9" spans="1:15" x14ac:dyDescent="0.2">
      <c r="A9" s="27" t="s">
        <v>18</v>
      </c>
      <c r="B9" s="29">
        <f t="shared" si="0"/>
        <v>139.71677924839796</v>
      </c>
      <c r="C9" s="17">
        <v>22.6</v>
      </c>
      <c r="D9" s="5">
        <v>20</v>
      </c>
      <c r="E9" s="18">
        <v>117.881</v>
      </c>
      <c r="F9" s="19">
        <v>257.08699999999999</v>
      </c>
      <c r="G9" s="10">
        <f t="shared" si="1"/>
        <v>997.63511379081967</v>
      </c>
      <c r="H9" s="10">
        <f t="shared" si="2"/>
        <v>1.2709282590857911</v>
      </c>
      <c r="I9" s="4">
        <f t="shared" si="3"/>
        <v>0.1775700030152402</v>
      </c>
      <c r="J9" s="11">
        <v>43222</v>
      </c>
      <c r="K9" s="14" t="s">
        <v>51</v>
      </c>
    </row>
    <row r="10" spans="1:15" x14ac:dyDescent="0.2">
      <c r="A10" s="27">
        <v>153</v>
      </c>
      <c r="B10" s="29">
        <f t="shared" si="0"/>
        <v>128.32142141658016</v>
      </c>
      <c r="C10" s="17">
        <v>22</v>
      </c>
      <c r="D10" s="5">
        <v>20</v>
      </c>
      <c r="E10" s="18">
        <v>126.49</v>
      </c>
      <c r="F10" s="19">
        <v>254.36</v>
      </c>
      <c r="G10" s="10">
        <f t="shared" si="1"/>
        <v>997.77303695450973</v>
      </c>
      <c r="H10" s="10">
        <f t="shared" si="2"/>
        <v>1.2709282590857911</v>
      </c>
      <c r="I10" s="4">
        <f t="shared" si="3"/>
        <v>0.16308732072438839</v>
      </c>
      <c r="J10" s="11">
        <v>41518</v>
      </c>
      <c r="K10" s="14" t="s">
        <v>44</v>
      </c>
    </row>
    <row r="11" spans="1:15" x14ac:dyDescent="0.2">
      <c r="A11" s="27">
        <v>154</v>
      </c>
      <c r="B11" s="29">
        <f t="shared" si="0"/>
        <v>141.11342234562645</v>
      </c>
      <c r="C11" s="17">
        <v>22</v>
      </c>
      <c r="D11" s="5">
        <v>20</v>
      </c>
      <c r="E11" s="18">
        <v>127.721</v>
      </c>
      <c r="F11" s="19">
        <v>268.33800000000002</v>
      </c>
      <c r="G11" s="10">
        <f t="shared" si="1"/>
        <v>997.77303695450973</v>
      </c>
      <c r="H11" s="10">
        <f t="shared" si="2"/>
        <v>1.2709282590857911</v>
      </c>
      <c r="I11" s="4">
        <f t="shared" si="3"/>
        <v>0.17934503619536499</v>
      </c>
      <c r="J11" s="11">
        <v>41518</v>
      </c>
      <c r="K11" s="14" t="s">
        <v>44</v>
      </c>
    </row>
    <row r="12" spans="1:15" x14ac:dyDescent="0.2">
      <c r="A12" s="27">
        <v>155</v>
      </c>
      <c r="B12" s="29">
        <f t="shared" si="0"/>
        <v>126.37055848364956</v>
      </c>
      <c r="C12" s="17">
        <v>22</v>
      </c>
      <c r="D12" s="5">
        <v>20</v>
      </c>
      <c r="E12" s="18">
        <v>133.541</v>
      </c>
      <c r="F12" s="19">
        <v>259.46699999999998</v>
      </c>
      <c r="G12" s="10">
        <f t="shared" si="1"/>
        <v>997.77303695450973</v>
      </c>
      <c r="H12" s="10">
        <f t="shared" si="2"/>
        <v>1.2709282590857911</v>
      </c>
      <c r="I12" s="4">
        <f t="shared" si="3"/>
        <v>0.16060791389332388</v>
      </c>
      <c r="J12" s="11">
        <v>41518</v>
      </c>
      <c r="K12" s="14" t="s">
        <v>44</v>
      </c>
    </row>
    <row r="13" spans="1:15" x14ac:dyDescent="0.2">
      <c r="A13" s="27">
        <v>156</v>
      </c>
      <c r="B13" s="29">
        <f t="shared" si="0"/>
        <v>132.01642003749086</v>
      </c>
      <c r="C13" s="17">
        <v>22</v>
      </c>
      <c r="D13" s="5">
        <v>20</v>
      </c>
      <c r="E13" s="18">
        <v>127.685</v>
      </c>
      <c r="F13" s="19">
        <v>259.23700000000002</v>
      </c>
      <c r="G13" s="10">
        <f t="shared" si="1"/>
        <v>997.77303695450973</v>
      </c>
      <c r="H13" s="10">
        <f t="shared" si="2"/>
        <v>1.2709282590857911</v>
      </c>
      <c r="I13" s="4">
        <f t="shared" si="3"/>
        <v>0.1677833988889868</v>
      </c>
      <c r="J13" s="11">
        <v>41518</v>
      </c>
      <c r="K13" s="14" t="s">
        <v>44</v>
      </c>
    </row>
    <row r="14" spans="1:15" x14ac:dyDescent="0.2">
      <c r="A14" s="27">
        <v>157</v>
      </c>
      <c r="B14" s="29">
        <f t="shared" si="0"/>
        <v>133.39828128164999</v>
      </c>
      <c r="C14" s="17">
        <v>22</v>
      </c>
      <c r="D14" s="5">
        <v>20</v>
      </c>
      <c r="E14" s="18">
        <v>125.979</v>
      </c>
      <c r="F14" s="19">
        <v>258.90800000000002</v>
      </c>
      <c r="G14" s="10">
        <f t="shared" si="1"/>
        <v>997.77303695450973</v>
      </c>
      <c r="H14" s="10">
        <f t="shared" si="2"/>
        <v>1.2709282590857911</v>
      </c>
      <c r="I14" s="4">
        <f t="shared" si="3"/>
        <v>0.16953964539432409</v>
      </c>
      <c r="J14" s="11">
        <v>41518</v>
      </c>
      <c r="K14" s="14" t="s">
        <v>44</v>
      </c>
    </row>
    <row r="15" spans="1:15" x14ac:dyDescent="0.2">
      <c r="A15" s="27">
        <v>158</v>
      </c>
      <c r="B15" s="29">
        <f t="shared" si="0"/>
        <v>133.84986992353205</v>
      </c>
      <c r="C15" s="17">
        <v>22</v>
      </c>
      <c r="D15" s="5">
        <v>20</v>
      </c>
      <c r="E15" s="18">
        <v>117.73099999999999</v>
      </c>
      <c r="F15" s="19">
        <v>251.11</v>
      </c>
      <c r="G15" s="10">
        <f t="shared" si="1"/>
        <v>997.77303695450973</v>
      </c>
      <c r="H15" s="10">
        <f t="shared" si="2"/>
        <v>1.2709282590857911</v>
      </c>
      <c r="I15" s="4">
        <f t="shared" si="3"/>
        <v>0.17011358216077418</v>
      </c>
      <c r="J15" s="11">
        <v>41518</v>
      </c>
      <c r="K15" s="14" t="s">
        <v>44</v>
      </c>
    </row>
    <row r="16" spans="1:15" x14ac:dyDescent="0.2">
      <c r="A16" s="27">
        <v>159</v>
      </c>
      <c r="B16" s="29">
        <f t="shared" si="0"/>
        <v>133.57189202619577</v>
      </c>
      <c r="C16" s="17">
        <v>22</v>
      </c>
      <c r="D16" s="5">
        <v>20</v>
      </c>
      <c r="E16" s="18">
        <v>125.64</v>
      </c>
      <c r="F16" s="19">
        <v>258.74200000000002</v>
      </c>
      <c r="G16" s="10">
        <f t="shared" si="1"/>
        <v>997.77303695450973</v>
      </c>
      <c r="H16" s="10">
        <f t="shared" si="2"/>
        <v>1.2709282590857911</v>
      </c>
      <c r="I16" s="4">
        <f t="shared" si="3"/>
        <v>0.16976029219564825</v>
      </c>
      <c r="J16" s="11">
        <v>41518</v>
      </c>
      <c r="K16" s="14" t="s">
        <v>44</v>
      </c>
    </row>
    <row r="17" spans="1:11" x14ac:dyDescent="0.2">
      <c r="A17" s="27">
        <v>160</v>
      </c>
      <c r="B17" s="29">
        <f t="shared" si="0"/>
        <v>129.81868864699808</v>
      </c>
      <c r="C17" s="17">
        <v>22</v>
      </c>
      <c r="D17" s="5">
        <v>20</v>
      </c>
      <c r="E17" s="18">
        <v>119.628</v>
      </c>
      <c r="F17" s="19">
        <v>248.99</v>
      </c>
      <c r="G17" s="10">
        <f t="shared" si="1"/>
        <v>997.77303695450973</v>
      </c>
      <c r="H17" s="10">
        <f t="shared" si="2"/>
        <v>1.2709282590857911</v>
      </c>
      <c r="I17" s="4">
        <f t="shared" si="3"/>
        <v>0.16499023995892964</v>
      </c>
      <c r="J17" s="11">
        <v>41518</v>
      </c>
      <c r="K17" s="14" t="s">
        <v>44</v>
      </c>
    </row>
    <row r="18" spans="1:11" x14ac:dyDescent="0.2">
      <c r="A18" s="27">
        <v>161</v>
      </c>
      <c r="B18" s="29">
        <f t="shared" si="0"/>
        <v>131.60798319916634</v>
      </c>
      <c r="C18" s="17">
        <v>22</v>
      </c>
      <c r="D18" s="5">
        <v>20</v>
      </c>
      <c r="E18" s="18">
        <v>113.852</v>
      </c>
      <c r="F18" s="19">
        <v>244.99700000000001</v>
      </c>
      <c r="G18" s="10">
        <f t="shared" si="1"/>
        <v>997.77303695450973</v>
      </c>
      <c r="H18" s="10">
        <f t="shared" si="2"/>
        <v>1.2709282590857911</v>
      </c>
      <c r="I18" s="4">
        <f t="shared" si="3"/>
        <v>0.16726430496910852</v>
      </c>
      <c r="J18" s="11">
        <v>41518</v>
      </c>
      <c r="K18" s="14" t="s">
        <v>44</v>
      </c>
    </row>
    <row r="19" spans="1:11" x14ac:dyDescent="0.2">
      <c r="A19" s="27">
        <v>162</v>
      </c>
      <c r="B19" s="29">
        <f t="shared" si="0"/>
        <v>130.38066562356244</v>
      </c>
      <c r="C19" s="17">
        <v>22</v>
      </c>
      <c r="D19" s="5">
        <v>20</v>
      </c>
      <c r="E19" s="18">
        <v>124.069</v>
      </c>
      <c r="F19" s="19">
        <v>253.99100000000001</v>
      </c>
      <c r="G19" s="10">
        <f t="shared" si="1"/>
        <v>997.77303695450973</v>
      </c>
      <c r="H19" s="10">
        <f t="shared" si="2"/>
        <v>1.2709282590857911</v>
      </c>
      <c r="I19" s="4">
        <f t="shared" si="3"/>
        <v>0.16570447237940086</v>
      </c>
      <c r="J19" s="11">
        <v>41518</v>
      </c>
      <c r="K19" s="14" t="s">
        <v>44</v>
      </c>
    </row>
    <row r="20" spans="1:11" x14ac:dyDescent="0.2">
      <c r="A20" s="27">
        <v>163</v>
      </c>
      <c r="B20" s="29">
        <f t="shared" si="0"/>
        <v>130.35858795662591</v>
      </c>
      <c r="C20" s="17">
        <v>22</v>
      </c>
      <c r="D20" s="5">
        <v>20</v>
      </c>
      <c r="E20" s="18">
        <v>133.834</v>
      </c>
      <c r="F20" s="19">
        <v>263.73399999999998</v>
      </c>
      <c r="G20" s="10">
        <f t="shared" si="1"/>
        <v>997.77303695450973</v>
      </c>
      <c r="H20" s="10">
        <f t="shared" si="2"/>
        <v>1.2709282590857911</v>
      </c>
      <c r="I20" s="4">
        <f t="shared" si="3"/>
        <v>0.16567641324859653</v>
      </c>
      <c r="J20" s="11">
        <v>41518</v>
      </c>
      <c r="K20" s="14" t="s">
        <v>44</v>
      </c>
    </row>
    <row r="21" spans="1:11" x14ac:dyDescent="0.2">
      <c r="A21" s="27">
        <v>164</v>
      </c>
      <c r="B21" s="29">
        <f t="shared" si="0"/>
        <v>132.41181098171646</v>
      </c>
      <c r="C21" s="17">
        <v>22</v>
      </c>
      <c r="D21" s="5">
        <v>20</v>
      </c>
      <c r="E21" s="18">
        <v>117.251</v>
      </c>
      <c r="F21" s="19">
        <v>249.197</v>
      </c>
      <c r="G21" s="10">
        <f t="shared" si="1"/>
        <v>997.77303695450973</v>
      </c>
      <c r="H21" s="10">
        <f t="shared" si="2"/>
        <v>1.2709282590857911</v>
      </c>
      <c r="I21" s="4">
        <f t="shared" si="3"/>
        <v>0.16828591241338972</v>
      </c>
      <c r="J21" s="11">
        <v>41518</v>
      </c>
      <c r="K21" s="14" t="s">
        <v>44</v>
      </c>
    </row>
    <row r="22" spans="1:11" x14ac:dyDescent="0.2">
      <c r="A22" s="27">
        <v>165</v>
      </c>
      <c r="B22" s="29">
        <f t="shared" si="0"/>
        <v>129.1835300982415</v>
      </c>
      <c r="C22" s="17">
        <v>21.9</v>
      </c>
      <c r="D22" s="5">
        <v>20</v>
      </c>
      <c r="E22" s="18">
        <v>130.32900000000001</v>
      </c>
      <c r="F22" s="19">
        <v>259.06099999999998</v>
      </c>
      <c r="G22" s="10">
        <f t="shared" si="1"/>
        <v>997.79567244003761</v>
      </c>
      <c r="H22" s="10">
        <f t="shared" si="2"/>
        <v>1.2709282590857911</v>
      </c>
      <c r="I22" s="4">
        <f t="shared" si="3"/>
        <v>0.16418299901031497</v>
      </c>
      <c r="J22" s="11">
        <v>41518</v>
      </c>
      <c r="K22" s="14" t="s">
        <v>44</v>
      </c>
    </row>
    <row r="23" spans="1:11" x14ac:dyDescent="0.2">
      <c r="A23" s="27">
        <v>166</v>
      </c>
      <c r="B23" s="29">
        <f t="shared" si="0"/>
        <v>138.0837643237553</v>
      </c>
      <c r="C23" s="17">
        <v>22</v>
      </c>
      <c r="D23" s="5">
        <v>20</v>
      </c>
      <c r="E23" s="18">
        <v>108.691</v>
      </c>
      <c r="F23" s="19">
        <v>246.28899999999999</v>
      </c>
      <c r="G23" s="10">
        <f t="shared" si="1"/>
        <v>997.77303695450973</v>
      </c>
      <c r="H23" s="10">
        <f t="shared" si="2"/>
        <v>1.2709282590857911</v>
      </c>
      <c r="I23" s="4">
        <f t="shared" si="3"/>
        <v>0.17549455820000301</v>
      </c>
      <c r="J23" s="11">
        <v>41518</v>
      </c>
      <c r="K23" s="14" t="s">
        <v>44</v>
      </c>
    </row>
    <row r="24" spans="1:11" x14ac:dyDescent="0.2">
      <c r="A24" s="27">
        <v>167</v>
      </c>
      <c r="B24" s="29">
        <f t="shared" si="0"/>
        <v>129.15535510858908</v>
      </c>
      <c r="C24" s="17">
        <v>22</v>
      </c>
      <c r="D24" s="5">
        <v>20</v>
      </c>
      <c r="E24" s="18">
        <v>122.64100000000001</v>
      </c>
      <c r="F24" s="19">
        <v>251.34200000000001</v>
      </c>
      <c r="G24" s="10">
        <f t="shared" si="1"/>
        <v>997.77303695450973</v>
      </c>
      <c r="H24" s="10">
        <f t="shared" si="2"/>
        <v>1.2709282590857911</v>
      </c>
      <c r="I24" s="4">
        <f t="shared" si="3"/>
        <v>0.16414719061976626</v>
      </c>
      <c r="J24" s="11">
        <v>41518</v>
      </c>
      <c r="K24" s="14" t="s">
        <v>44</v>
      </c>
    </row>
    <row r="25" spans="1:11" x14ac:dyDescent="0.2">
      <c r="A25" s="27">
        <v>168</v>
      </c>
      <c r="B25" s="29">
        <f t="shared" si="0"/>
        <v>128.34952026540833</v>
      </c>
      <c r="C25" s="17">
        <v>22</v>
      </c>
      <c r="D25" s="5">
        <v>20</v>
      </c>
      <c r="E25" s="18">
        <v>118.41500000000001</v>
      </c>
      <c r="F25" s="19">
        <v>246.31299999999999</v>
      </c>
      <c r="G25" s="10">
        <f t="shared" si="1"/>
        <v>997.77303695450973</v>
      </c>
      <c r="H25" s="10">
        <f t="shared" si="2"/>
        <v>1.2709282590857911</v>
      </c>
      <c r="I25" s="4">
        <f t="shared" si="3"/>
        <v>0.16312303234541187</v>
      </c>
      <c r="J25" s="11">
        <v>41518</v>
      </c>
      <c r="K25" s="14" t="s">
        <v>44</v>
      </c>
    </row>
    <row r="26" spans="1:11" x14ac:dyDescent="0.2">
      <c r="A26" s="27" t="s">
        <v>19</v>
      </c>
      <c r="B26" s="29">
        <f t="shared" si="0"/>
        <v>143.62140555205059</v>
      </c>
      <c r="C26" s="20">
        <v>22.7</v>
      </c>
      <c r="D26" s="5">
        <v>20</v>
      </c>
      <c r="E26" s="19">
        <v>116.357</v>
      </c>
      <c r="F26" s="19">
        <v>259.45</v>
      </c>
      <c r="G26" s="10">
        <f t="shared" si="1"/>
        <v>997.61177672319297</v>
      </c>
      <c r="H26" s="10">
        <f t="shared" si="2"/>
        <v>1.2709282590857911</v>
      </c>
      <c r="I26" s="4">
        <f t="shared" si="3"/>
        <v>0.18253250292572204</v>
      </c>
      <c r="J26" s="11">
        <v>43013</v>
      </c>
      <c r="K26" s="12" t="s">
        <v>43</v>
      </c>
    </row>
    <row r="27" spans="1:11" x14ac:dyDescent="0.2">
      <c r="A27" s="27">
        <v>242</v>
      </c>
      <c r="B27" s="29">
        <f t="shared" si="0"/>
        <v>128.97584072374772</v>
      </c>
      <c r="C27" s="20">
        <v>20</v>
      </c>
      <c r="D27" s="5">
        <v>20</v>
      </c>
      <c r="E27" s="19">
        <v>125.026</v>
      </c>
      <c r="F27" s="19">
        <v>253.60400000000001</v>
      </c>
      <c r="G27" s="10">
        <f t="shared" si="1"/>
        <v>998.2063193823999</v>
      </c>
      <c r="H27" s="10">
        <f t="shared" si="2"/>
        <v>1.2709282590857911</v>
      </c>
      <c r="I27" s="4">
        <f t="shared" si="3"/>
        <v>0.16391904071515898</v>
      </c>
      <c r="J27" s="11">
        <v>41415</v>
      </c>
      <c r="K27" s="12" t="s">
        <v>44</v>
      </c>
    </row>
    <row r="28" spans="1:11" x14ac:dyDescent="0.2">
      <c r="A28" s="27" t="s">
        <v>20</v>
      </c>
      <c r="B28" s="29">
        <f t="shared" si="0"/>
        <v>141.57654602670664</v>
      </c>
      <c r="C28" s="20">
        <v>20.8</v>
      </c>
      <c r="D28" s="5">
        <v>20</v>
      </c>
      <c r="E28" s="19">
        <v>126.85299999999999</v>
      </c>
      <c r="F28" s="19">
        <v>267.96899999999999</v>
      </c>
      <c r="G28" s="10">
        <f t="shared" si="1"/>
        <v>998.03795090875474</v>
      </c>
      <c r="H28" s="10">
        <f t="shared" si="2"/>
        <v>1.2709282590857911</v>
      </c>
      <c r="I28" s="4">
        <f t="shared" si="3"/>
        <v>0.17993363316910166</v>
      </c>
      <c r="J28" s="11">
        <v>41579</v>
      </c>
      <c r="K28" s="12" t="s">
        <v>38</v>
      </c>
    </row>
    <row r="29" spans="1:11" x14ac:dyDescent="0.2">
      <c r="A29" s="27">
        <v>244</v>
      </c>
      <c r="B29" s="29">
        <f t="shared" si="0"/>
        <v>129.47966422615337</v>
      </c>
      <c r="C29" s="20">
        <v>20.6</v>
      </c>
      <c r="D29" s="5">
        <v>20</v>
      </c>
      <c r="E29" s="19">
        <v>135.02000000000001</v>
      </c>
      <c r="F29" s="19">
        <v>264.084</v>
      </c>
      <c r="G29" s="10">
        <f t="shared" si="1"/>
        <v>998.08066699881863</v>
      </c>
      <c r="H29" s="10">
        <f t="shared" si="2"/>
        <v>1.2709282590857911</v>
      </c>
      <c r="I29" s="4">
        <f t="shared" si="3"/>
        <v>0.16455936424195788</v>
      </c>
      <c r="J29" s="11">
        <v>41415</v>
      </c>
      <c r="K29" s="12" t="s">
        <v>44</v>
      </c>
    </row>
    <row r="30" spans="1:11" x14ac:dyDescent="0.2">
      <c r="A30" s="27">
        <v>245</v>
      </c>
      <c r="B30" s="29">
        <f t="shared" si="0"/>
        <v>130.68793706701871</v>
      </c>
      <c r="C30" s="20">
        <v>20.9</v>
      </c>
      <c r="D30" s="5">
        <v>20</v>
      </c>
      <c r="E30" s="19">
        <v>128.82900000000001</v>
      </c>
      <c r="F30" s="19">
        <v>259.089</v>
      </c>
      <c r="G30" s="10">
        <f t="shared" si="1"/>
        <v>998.01643783356349</v>
      </c>
      <c r="H30" s="10">
        <f t="shared" si="2"/>
        <v>1.2709282590857911</v>
      </c>
      <c r="I30" s="4">
        <f t="shared" si="3"/>
        <v>0.1660949923400995</v>
      </c>
      <c r="J30" s="11">
        <v>41415</v>
      </c>
      <c r="K30" s="12" t="s">
        <v>44</v>
      </c>
    </row>
    <row r="31" spans="1:11" x14ac:dyDescent="0.2">
      <c r="A31" s="27" t="s">
        <v>21</v>
      </c>
      <c r="B31" s="30">
        <f t="shared" si="0"/>
        <v>142.4480887364806</v>
      </c>
      <c r="C31" s="20">
        <v>22.7</v>
      </c>
      <c r="D31" s="22">
        <v>20</v>
      </c>
      <c r="E31" s="19">
        <v>111.158</v>
      </c>
      <c r="F31" s="19">
        <v>253.08199999999999</v>
      </c>
      <c r="G31" s="23">
        <f t="shared" si="1"/>
        <v>997.61177672319297</v>
      </c>
      <c r="H31" s="23">
        <f t="shared" si="2"/>
        <v>1.2709282590857911</v>
      </c>
      <c r="I31" s="21">
        <f t="shared" si="3"/>
        <v>0.18104130142795358</v>
      </c>
      <c r="J31" s="11">
        <v>43013</v>
      </c>
      <c r="K31" s="12" t="s">
        <v>45</v>
      </c>
    </row>
    <row r="32" spans="1:11" x14ac:dyDescent="0.2">
      <c r="A32" s="27">
        <v>247</v>
      </c>
      <c r="B32" s="29">
        <f t="shared" si="0"/>
        <v>141.27189626082722</v>
      </c>
      <c r="C32" s="20">
        <v>21.3</v>
      </c>
      <c r="D32" s="22">
        <v>20</v>
      </c>
      <c r="E32" s="19">
        <v>124.804</v>
      </c>
      <c r="F32" s="19">
        <v>265.601</v>
      </c>
      <c r="G32" s="10">
        <f t="shared" si="1"/>
        <v>997.929356909852</v>
      </c>
      <c r="H32" s="10">
        <f t="shared" si="2"/>
        <v>1.2709282590857911</v>
      </c>
      <c r="I32" s="4">
        <f t="shared" si="3"/>
        <v>0.17954644517252163</v>
      </c>
      <c r="J32" s="11">
        <v>41415</v>
      </c>
      <c r="K32" s="12" t="s">
        <v>44</v>
      </c>
    </row>
    <row r="33" spans="1:11" x14ac:dyDescent="0.2">
      <c r="A33" s="27">
        <v>248</v>
      </c>
      <c r="B33" s="29">
        <f t="shared" si="0"/>
        <v>146.32109243251534</v>
      </c>
      <c r="C33" s="20">
        <v>21.4</v>
      </c>
      <c r="D33" s="22">
        <v>20</v>
      </c>
      <c r="E33" s="19">
        <v>121.929</v>
      </c>
      <c r="F33" s="19">
        <v>267.755</v>
      </c>
      <c r="G33" s="10">
        <f t="shared" si="1"/>
        <v>997.90733056522981</v>
      </c>
      <c r="H33" s="10">
        <f t="shared" si="2"/>
        <v>1.2709282590857911</v>
      </c>
      <c r="I33" s="4">
        <f t="shared" si="3"/>
        <v>0.18596361127278785</v>
      </c>
      <c r="J33" s="11">
        <v>41415</v>
      </c>
      <c r="K33" s="12" t="s">
        <v>44</v>
      </c>
    </row>
    <row r="34" spans="1:11" x14ac:dyDescent="0.2">
      <c r="A34" s="27">
        <v>249</v>
      </c>
      <c r="B34" s="30">
        <f t="shared" ref="B34:B65" si="4">1000*(F34-E34)*(1+$N$5/G34)/(G34)</f>
        <v>131.95227399713323</v>
      </c>
      <c r="C34" s="20">
        <v>21.7</v>
      </c>
      <c r="D34" s="22">
        <v>20</v>
      </c>
      <c r="E34" s="19">
        <v>127.75</v>
      </c>
      <c r="F34" s="19">
        <v>259.24700000000001</v>
      </c>
      <c r="G34" s="23">
        <f t="shared" si="1"/>
        <v>997.84064015617616</v>
      </c>
      <c r="H34" s="23">
        <f t="shared" ref="H34:H69" si="5">$N$5*(D34+273.15)/298.15</f>
        <v>1.2709282590857911</v>
      </c>
      <c r="I34" s="21">
        <f t="shared" si="3"/>
        <v>0.16770187387358784</v>
      </c>
      <c r="J34" s="11">
        <v>41415</v>
      </c>
      <c r="K34" s="12" t="s">
        <v>44</v>
      </c>
    </row>
    <row r="35" spans="1:11" x14ac:dyDescent="0.2">
      <c r="A35" s="27">
        <v>250</v>
      </c>
      <c r="B35" s="29">
        <f t="shared" si="4"/>
        <v>129.26901597095522</v>
      </c>
      <c r="C35" s="20">
        <v>21.7</v>
      </c>
      <c r="D35" s="22">
        <v>20</v>
      </c>
      <c r="E35" s="19">
        <v>123.214</v>
      </c>
      <c r="F35" s="19">
        <v>252.03700000000001</v>
      </c>
      <c r="G35" s="10">
        <f t="shared" si="1"/>
        <v>997.84064015617616</v>
      </c>
      <c r="H35" s="10">
        <f t="shared" si="5"/>
        <v>1.2709282590857911</v>
      </c>
      <c r="I35" s="4">
        <f t="shared" si="3"/>
        <v>0.16429164542169947</v>
      </c>
      <c r="J35" s="11">
        <v>41415</v>
      </c>
      <c r="K35" s="12" t="s">
        <v>44</v>
      </c>
    </row>
    <row r="36" spans="1:11" x14ac:dyDescent="0.2">
      <c r="A36" s="27" t="s">
        <v>22</v>
      </c>
      <c r="B36" s="30">
        <f t="shared" si="4"/>
        <v>139.1446350628986</v>
      </c>
      <c r="C36" s="20">
        <v>20.8</v>
      </c>
      <c r="D36" s="22">
        <v>20</v>
      </c>
      <c r="E36" s="19">
        <v>125.824</v>
      </c>
      <c r="F36" s="19">
        <v>264.51600000000002</v>
      </c>
      <c r="G36" s="10">
        <f t="shared" si="1"/>
        <v>998.03795090875474</v>
      </c>
      <c r="H36" s="10">
        <f t="shared" si="5"/>
        <v>1.2709282590857911</v>
      </c>
      <c r="I36" s="4">
        <f t="shared" si="3"/>
        <v>0.17684284880161744</v>
      </c>
      <c r="J36" s="11">
        <v>41520</v>
      </c>
      <c r="K36" s="12" t="s">
        <v>38</v>
      </c>
    </row>
    <row r="37" spans="1:11" x14ac:dyDescent="0.2">
      <c r="A37" s="27">
        <v>252</v>
      </c>
      <c r="B37" s="29">
        <f t="shared" si="4"/>
        <v>133.35008833673541</v>
      </c>
      <c r="C37" s="20">
        <v>21.8</v>
      </c>
      <c r="D37" s="22">
        <v>20</v>
      </c>
      <c r="E37" s="19">
        <v>127.741</v>
      </c>
      <c r="F37" s="19">
        <v>260.62799999999999</v>
      </c>
      <c r="G37" s="23">
        <f t="shared" si="1"/>
        <v>997.81820690755194</v>
      </c>
      <c r="H37" s="23">
        <f t="shared" si="5"/>
        <v>1.2709282590857911</v>
      </c>
      <c r="I37" s="21">
        <f t="shared" si="3"/>
        <v>0.16947839561874362</v>
      </c>
      <c r="J37" s="11">
        <v>41415</v>
      </c>
      <c r="K37" s="12" t="s">
        <v>44</v>
      </c>
    </row>
    <row r="38" spans="1:11" x14ac:dyDescent="0.2">
      <c r="A38" s="27">
        <v>253</v>
      </c>
      <c r="B38" s="29">
        <f t="shared" si="4"/>
        <v>128.83641358044898</v>
      </c>
      <c r="C38" s="20">
        <v>21.8</v>
      </c>
      <c r="D38" s="22">
        <v>20</v>
      </c>
      <c r="E38" s="19">
        <v>107.503</v>
      </c>
      <c r="F38" s="19">
        <v>235.892</v>
      </c>
      <c r="G38" s="10">
        <f t="shared" si="1"/>
        <v>997.81820690755194</v>
      </c>
      <c r="H38" s="10">
        <f t="shared" si="5"/>
        <v>1.2709282590857911</v>
      </c>
      <c r="I38" s="4">
        <f t="shared" si="3"/>
        <v>0.16374183881865698</v>
      </c>
      <c r="J38" s="11">
        <v>41415</v>
      </c>
      <c r="K38" s="12" t="s">
        <v>44</v>
      </c>
    </row>
    <row r="39" spans="1:11" x14ac:dyDescent="0.2">
      <c r="A39" s="27">
        <v>254</v>
      </c>
      <c r="B39" s="30">
        <f t="shared" si="4"/>
        <v>132.93966304208863</v>
      </c>
      <c r="C39" s="20">
        <v>21.8</v>
      </c>
      <c r="D39" s="22">
        <v>20</v>
      </c>
      <c r="E39" s="19">
        <v>126.962</v>
      </c>
      <c r="F39" s="19">
        <v>259.44</v>
      </c>
      <c r="G39" s="10">
        <f t="shared" si="1"/>
        <v>997.81820690755194</v>
      </c>
      <c r="H39" s="10">
        <f t="shared" si="5"/>
        <v>1.2709282590857911</v>
      </c>
      <c r="I39" s="4">
        <f t="shared" si="3"/>
        <v>0.16895677451353339</v>
      </c>
      <c r="J39" s="11">
        <v>41415</v>
      </c>
      <c r="K39" s="12" t="s">
        <v>44</v>
      </c>
    </row>
    <row r="40" spans="1:11" x14ac:dyDescent="0.2">
      <c r="A40" s="27">
        <v>255</v>
      </c>
      <c r="B40" s="29">
        <f t="shared" si="4"/>
        <v>133.64009545202373</v>
      </c>
      <c r="C40" s="20">
        <v>21.8</v>
      </c>
      <c r="D40" s="22">
        <v>20</v>
      </c>
      <c r="E40" s="19">
        <v>125.761</v>
      </c>
      <c r="F40" s="19">
        <v>258.93700000000001</v>
      </c>
      <c r="G40" s="23">
        <f t="shared" si="1"/>
        <v>997.81820690755194</v>
      </c>
      <c r="H40" s="23">
        <f t="shared" si="5"/>
        <v>1.2709282590857911</v>
      </c>
      <c r="I40" s="21">
        <f t="shared" si="3"/>
        <v>0.16984697385689948</v>
      </c>
      <c r="J40" s="11">
        <v>41415</v>
      </c>
      <c r="K40" s="12" t="s">
        <v>44</v>
      </c>
    </row>
    <row r="41" spans="1:11" x14ac:dyDescent="0.2">
      <c r="A41" s="31">
        <v>256</v>
      </c>
      <c r="B41" s="30">
        <f t="shared" si="4"/>
        <v>144.11702756902349</v>
      </c>
      <c r="C41" s="20">
        <v>21.6</v>
      </c>
      <c r="D41" s="22">
        <v>20</v>
      </c>
      <c r="E41" s="19">
        <v>120.029</v>
      </c>
      <c r="F41" s="19">
        <v>263.65199999999999</v>
      </c>
      <c r="G41" s="10">
        <f t="shared" si="1"/>
        <v>997.86297198405657</v>
      </c>
      <c r="H41" s="10">
        <f t="shared" si="5"/>
        <v>1.2709282590857911</v>
      </c>
      <c r="I41" s="4">
        <f t="shared" si="3"/>
        <v>0.183162402952918</v>
      </c>
      <c r="J41" s="11">
        <v>41415</v>
      </c>
      <c r="K41" s="12" t="s">
        <v>44</v>
      </c>
    </row>
    <row r="42" spans="1:11" x14ac:dyDescent="0.2">
      <c r="A42" s="27">
        <v>257</v>
      </c>
      <c r="B42" s="29">
        <f t="shared" si="4"/>
        <v>131.05317183129347</v>
      </c>
      <c r="C42" s="20">
        <v>21.7</v>
      </c>
      <c r="D42" s="22">
        <v>20</v>
      </c>
      <c r="E42" s="19">
        <v>128.45699999999999</v>
      </c>
      <c r="F42" s="19">
        <v>259.05799999999999</v>
      </c>
      <c r="G42" s="10">
        <f t="shared" si="1"/>
        <v>997.84064015617616</v>
      </c>
      <c r="H42" s="10">
        <f t="shared" si="5"/>
        <v>1.2709282590857911</v>
      </c>
      <c r="I42" s="4">
        <f t="shared" si="3"/>
        <v>0.16655917952321683</v>
      </c>
      <c r="J42" s="11">
        <v>41415</v>
      </c>
      <c r="K42" s="12" t="s">
        <v>44</v>
      </c>
    </row>
    <row r="43" spans="1:11" x14ac:dyDescent="0.2">
      <c r="A43" s="27">
        <v>258</v>
      </c>
      <c r="B43" s="29">
        <f t="shared" si="4"/>
        <v>131.23279157201372</v>
      </c>
      <c r="C43" s="20">
        <v>21.7</v>
      </c>
      <c r="D43" s="22">
        <v>20</v>
      </c>
      <c r="E43" s="19">
        <v>126.928</v>
      </c>
      <c r="F43" s="19">
        <v>257.70800000000003</v>
      </c>
      <c r="G43" s="23">
        <f t="shared" si="1"/>
        <v>997.84064015617616</v>
      </c>
      <c r="H43" s="23">
        <f t="shared" si="5"/>
        <v>1.2709282590857911</v>
      </c>
      <c r="I43" s="21">
        <f t="shared" si="3"/>
        <v>0.1667874633275879</v>
      </c>
      <c r="J43" s="11">
        <v>41415</v>
      </c>
      <c r="K43" s="12" t="s">
        <v>44</v>
      </c>
    </row>
    <row r="44" spans="1:11" x14ac:dyDescent="0.2">
      <c r="A44" s="27" t="s">
        <v>23</v>
      </c>
      <c r="B44" s="30">
        <f t="shared" si="4"/>
        <v>139.68138108832653</v>
      </c>
      <c r="C44" s="20">
        <v>20.8</v>
      </c>
      <c r="D44" s="22">
        <v>20</v>
      </c>
      <c r="E44" s="19">
        <v>126.679</v>
      </c>
      <c r="F44" s="19">
        <v>265.90600000000001</v>
      </c>
      <c r="G44" s="10">
        <f t="shared" si="1"/>
        <v>998.03795090875474</v>
      </c>
      <c r="H44" s="10">
        <f t="shared" si="5"/>
        <v>1.2709282590857911</v>
      </c>
      <c r="I44" s="4">
        <f t="shared" si="3"/>
        <v>0.17752501449328578</v>
      </c>
      <c r="J44" s="11">
        <v>41579</v>
      </c>
      <c r="K44" s="12" t="s">
        <v>38</v>
      </c>
    </row>
    <row r="45" spans="1:11" x14ac:dyDescent="0.2">
      <c r="A45" s="27">
        <v>260</v>
      </c>
      <c r="B45" s="29">
        <f t="shared" si="4"/>
        <v>128.54138904102069</v>
      </c>
      <c r="C45" s="20">
        <v>21.8</v>
      </c>
      <c r="D45" s="22">
        <v>20</v>
      </c>
      <c r="E45" s="19">
        <v>127.468</v>
      </c>
      <c r="F45" s="19">
        <v>255.56299999999999</v>
      </c>
      <c r="G45" s="10">
        <f t="shared" si="1"/>
        <v>997.81820690755194</v>
      </c>
      <c r="H45" s="10">
        <f t="shared" si="5"/>
        <v>1.2709282590857911</v>
      </c>
      <c r="I45" s="4">
        <f t="shared" si="3"/>
        <v>0.16336688379437381</v>
      </c>
      <c r="J45" s="11">
        <v>41415</v>
      </c>
      <c r="K45" s="12" t="s">
        <v>44</v>
      </c>
    </row>
    <row r="46" spans="1:11" x14ac:dyDescent="0.2">
      <c r="A46" s="31">
        <v>261</v>
      </c>
      <c r="B46" s="30">
        <f t="shared" si="4"/>
        <v>128.26956758124939</v>
      </c>
      <c r="C46" s="20">
        <v>21.7</v>
      </c>
      <c r="D46" s="22">
        <v>20</v>
      </c>
      <c r="E46" s="19">
        <v>132.62200000000001</v>
      </c>
      <c r="F46" s="19">
        <v>260.44900000000001</v>
      </c>
      <c r="G46" s="23">
        <f t="shared" si="1"/>
        <v>997.84064015617616</v>
      </c>
      <c r="H46" s="23">
        <f t="shared" si="5"/>
        <v>1.2709282590857911</v>
      </c>
      <c r="I46" s="21">
        <f t="shared" si="3"/>
        <v>0.16302141821972452</v>
      </c>
      <c r="J46" s="11">
        <v>41415</v>
      </c>
      <c r="K46" s="12" t="s">
        <v>44</v>
      </c>
    </row>
    <row r="47" spans="1:11" x14ac:dyDescent="0.2">
      <c r="A47" s="27" t="s">
        <v>24</v>
      </c>
      <c r="B47" s="29">
        <f t="shared" si="4"/>
        <v>141.56415436864742</v>
      </c>
      <c r="C47" s="20">
        <v>22.8</v>
      </c>
      <c r="D47" s="22">
        <v>20</v>
      </c>
      <c r="E47" s="19">
        <v>114.129</v>
      </c>
      <c r="F47" s="19">
        <v>255.16900000000001</v>
      </c>
      <c r="G47" s="10">
        <f t="shared" si="1"/>
        <v>997.58834021028326</v>
      </c>
      <c r="H47" s="10">
        <f t="shared" si="5"/>
        <v>1.2709282590857911</v>
      </c>
      <c r="I47" s="4">
        <f t="shared" si="3"/>
        <v>0.17991788426069727</v>
      </c>
      <c r="J47" s="11">
        <v>43013</v>
      </c>
      <c r="K47" s="12" t="s">
        <v>46</v>
      </c>
    </row>
    <row r="48" spans="1:11" x14ac:dyDescent="0.2">
      <c r="A48" s="27" t="s">
        <v>25</v>
      </c>
      <c r="B48" s="29">
        <f t="shared" si="4"/>
        <v>143.38991441400029</v>
      </c>
      <c r="C48" s="20">
        <v>22.8</v>
      </c>
      <c r="D48" s="22">
        <v>20</v>
      </c>
      <c r="E48" s="19">
        <v>112.738</v>
      </c>
      <c r="F48" s="19">
        <v>255.59700000000001</v>
      </c>
      <c r="G48" s="10">
        <f t="shared" si="1"/>
        <v>997.58834021028326</v>
      </c>
      <c r="H48" s="10">
        <f t="shared" si="5"/>
        <v>1.2709282590857911</v>
      </c>
      <c r="I48" s="4">
        <f t="shared" si="3"/>
        <v>0.18223829429664595</v>
      </c>
      <c r="J48" s="11">
        <v>42873</v>
      </c>
      <c r="K48" s="12" t="s">
        <v>47</v>
      </c>
    </row>
    <row r="49" spans="1:14" x14ac:dyDescent="0.2">
      <c r="A49" s="27" t="s">
        <v>26</v>
      </c>
      <c r="B49" s="30">
        <f t="shared" si="4"/>
        <v>139.84880312207886</v>
      </c>
      <c r="C49" s="20">
        <v>22.8</v>
      </c>
      <c r="D49" s="22">
        <v>20</v>
      </c>
      <c r="E49" s="19">
        <v>117.408</v>
      </c>
      <c r="F49" s="19">
        <v>256.73899999999998</v>
      </c>
      <c r="G49" s="23">
        <f t="shared" si="1"/>
        <v>997.58834021028326</v>
      </c>
      <c r="H49" s="23">
        <f t="shared" si="5"/>
        <v>1.2709282590857911</v>
      </c>
      <c r="I49" s="21">
        <f t="shared" si="3"/>
        <v>0.17773779588717523</v>
      </c>
      <c r="J49" s="11">
        <v>43013</v>
      </c>
      <c r="K49" s="12" t="s">
        <v>48</v>
      </c>
    </row>
    <row r="50" spans="1:14" x14ac:dyDescent="0.2">
      <c r="A50" s="27" t="s">
        <v>27</v>
      </c>
      <c r="B50" s="29">
        <f t="shared" si="4"/>
        <v>142.775640006218</v>
      </c>
      <c r="C50" s="17">
        <v>22.8</v>
      </c>
      <c r="D50" s="22">
        <v>20</v>
      </c>
      <c r="E50" s="19">
        <v>116.05500000000001</v>
      </c>
      <c r="F50" s="19">
        <v>258.30200000000002</v>
      </c>
      <c r="G50" s="10">
        <f t="shared" si="1"/>
        <v>997.58834021028326</v>
      </c>
      <c r="H50" s="10">
        <f t="shared" si="5"/>
        <v>1.2709282590857911</v>
      </c>
      <c r="I50" s="4">
        <f t="shared" si="3"/>
        <v>0.18145759559296226</v>
      </c>
      <c r="J50" s="11">
        <v>42873</v>
      </c>
      <c r="K50" s="12" t="s">
        <v>38</v>
      </c>
    </row>
    <row r="51" spans="1:14" x14ac:dyDescent="0.2">
      <c r="A51" s="27">
        <v>290</v>
      </c>
      <c r="B51" s="30">
        <f t="shared" si="4"/>
        <v>130.15059110280797</v>
      </c>
      <c r="C51" s="17">
        <v>20.7</v>
      </c>
      <c r="D51" s="22">
        <v>20</v>
      </c>
      <c r="E51" s="19">
        <v>128.02000000000001</v>
      </c>
      <c r="F51" s="19">
        <v>257.75</v>
      </c>
      <c r="G51" s="10">
        <f t="shared" si="1"/>
        <v>998.05936070119583</v>
      </c>
      <c r="H51" s="10">
        <f t="shared" si="5"/>
        <v>1.2709282590857911</v>
      </c>
      <c r="I51" s="4">
        <f t="shared" si="3"/>
        <v>0.16541206416927839</v>
      </c>
      <c r="J51" s="11">
        <v>41275</v>
      </c>
      <c r="K51" s="12" t="s">
        <v>39</v>
      </c>
      <c r="N51" t="s">
        <v>58</v>
      </c>
    </row>
    <row r="52" spans="1:14" x14ac:dyDescent="0.2">
      <c r="A52" s="27" t="s">
        <v>28</v>
      </c>
      <c r="B52" s="29">
        <f t="shared" si="4"/>
        <v>138.47889929257803</v>
      </c>
      <c r="C52" s="17">
        <v>21.8</v>
      </c>
      <c r="D52" s="22">
        <v>20</v>
      </c>
      <c r="E52" s="19">
        <v>118.81399999999999</v>
      </c>
      <c r="F52" s="19">
        <v>256.81200000000001</v>
      </c>
      <c r="G52" s="23">
        <f t="shared" si="1"/>
        <v>997.81820690755194</v>
      </c>
      <c r="H52" s="23">
        <f t="shared" si="5"/>
        <v>1.2709282590857911</v>
      </c>
      <c r="I52" s="4">
        <f t="shared" si="3"/>
        <v>0.17599674639803281</v>
      </c>
      <c r="J52" s="11">
        <v>42522</v>
      </c>
      <c r="K52" s="12" t="s">
        <v>38</v>
      </c>
    </row>
    <row r="53" spans="1:14" x14ac:dyDescent="0.2">
      <c r="A53" s="27">
        <v>292</v>
      </c>
      <c r="B53" s="29">
        <f t="shared" si="4"/>
        <v>125.25104093296773</v>
      </c>
      <c r="C53" s="17">
        <v>21.3</v>
      </c>
      <c r="D53" s="22">
        <v>20</v>
      </c>
      <c r="E53" s="19">
        <v>138.69999999999999</v>
      </c>
      <c r="F53" s="19">
        <v>263.52999999999997</v>
      </c>
      <c r="G53" s="10">
        <f t="shared" si="1"/>
        <v>997.929356909852</v>
      </c>
      <c r="H53" s="10">
        <f t="shared" si="5"/>
        <v>1.2709282590857911</v>
      </c>
      <c r="I53" s="4">
        <f t="shared" si="3"/>
        <v>0.15918508740161982</v>
      </c>
      <c r="J53" s="11">
        <v>41275</v>
      </c>
      <c r="K53" s="12" t="s">
        <v>39</v>
      </c>
    </row>
    <row r="54" spans="1:14" x14ac:dyDescent="0.2">
      <c r="A54" s="27">
        <v>293</v>
      </c>
      <c r="B54" s="29">
        <f t="shared" si="4"/>
        <v>136.56185172240535</v>
      </c>
      <c r="C54" s="17">
        <v>24.2</v>
      </c>
      <c r="D54" s="22">
        <v>20</v>
      </c>
      <c r="E54" s="19">
        <v>112.96</v>
      </c>
      <c r="F54" s="19">
        <v>248.97</v>
      </c>
      <c r="G54" s="10">
        <f t="shared" si="1"/>
        <v>997.24989342891013</v>
      </c>
      <c r="H54" s="10">
        <f t="shared" si="5"/>
        <v>1.2709282590857911</v>
      </c>
      <c r="I54" s="4">
        <f t="shared" si="3"/>
        <v>0.17356031646708858</v>
      </c>
      <c r="J54" s="11">
        <v>41275</v>
      </c>
      <c r="K54" s="12" t="s">
        <v>39</v>
      </c>
    </row>
    <row r="55" spans="1:14" x14ac:dyDescent="0.2">
      <c r="A55" s="27" t="s">
        <v>29</v>
      </c>
      <c r="B55" s="29">
        <f t="shared" si="4"/>
        <v>145.4258754515688</v>
      </c>
      <c r="C55" s="17">
        <v>22.9</v>
      </c>
      <c r="D55" s="22">
        <v>20</v>
      </c>
      <c r="E55" s="19">
        <v>115.643</v>
      </c>
      <c r="F55" s="19">
        <v>260.52699999999999</v>
      </c>
      <c r="G55" s="10">
        <f t="shared" si="1"/>
        <v>997.56480444451438</v>
      </c>
      <c r="H55" s="10">
        <f t="shared" si="5"/>
        <v>1.2709282590857911</v>
      </c>
      <c r="I55" s="4">
        <f t="shared" ref="I55:I69" si="6">B55*H55/1000</f>
        <v>0.1848258547136894</v>
      </c>
      <c r="J55" s="11">
        <v>42873</v>
      </c>
      <c r="K55" s="12" t="s">
        <v>38</v>
      </c>
    </row>
    <row r="56" spans="1:14" x14ac:dyDescent="0.2">
      <c r="A56" s="27" t="s">
        <v>30</v>
      </c>
      <c r="B56" s="29">
        <f t="shared" si="4"/>
        <v>138.52014381034692</v>
      </c>
      <c r="C56" s="17">
        <v>22.9</v>
      </c>
      <c r="D56" s="22">
        <v>20</v>
      </c>
      <c r="E56" s="19">
        <v>117.003</v>
      </c>
      <c r="F56" s="19">
        <v>255.00700000000001</v>
      </c>
      <c r="G56" s="10">
        <f t="shared" si="1"/>
        <v>997.56480444451438</v>
      </c>
      <c r="H56" s="10">
        <f t="shared" si="5"/>
        <v>1.2709282590857911</v>
      </c>
      <c r="I56" s="4">
        <f t="shared" si="6"/>
        <v>0.17604916522119762</v>
      </c>
      <c r="J56" s="11">
        <v>42873</v>
      </c>
      <c r="K56" s="12" t="s">
        <v>38</v>
      </c>
    </row>
    <row r="57" spans="1:14" x14ac:dyDescent="0.2">
      <c r="A57" s="27">
        <v>296</v>
      </c>
      <c r="B57" s="29">
        <f t="shared" si="4"/>
        <v>133.41330788089863</v>
      </c>
      <c r="C57" s="17">
        <v>21.8</v>
      </c>
      <c r="D57" s="22">
        <v>20</v>
      </c>
      <c r="E57" s="19">
        <v>120.32</v>
      </c>
      <c r="F57" s="19">
        <v>253.27</v>
      </c>
      <c r="G57" s="10">
        <f t="shared" si="1"/>
        <v>997.81820690755194</v>
      </c>
      <c r="H57" s="10">
        <f t="shared" si="5"/>
        <v>1.2709282590857911</v>
      </c>
      <c r="I57" s="4">
        <f t="shared" si="6"/>
        <v>0.16955874312394714</v>
      </c>
      <c r="J57" s="11">
        <v>41275</v>
      </c>
      <c r="K57" s="12" t="s">
        <v>39</v>
      </c>
    </row>
    <row r="58" spans="1:14" x14ac:dyDescent="0.2">
      <c r="A58" s="27">
        <v>297</v>
      </c>
      <c r="B58" s="29">
        <f t="shared" si="4"/>
        <v>132.17431404389845</v>
      </c>
      <c r="C58" s="17">
        <v>21.3</v>
      </c>
      <c r="D58" s="22">
        <v>20</v>
      </c>
      <c r="E58" s="19">
        <v>125.18</v>
      </c>
      <c r="F58" s="19">
        <v>256.91000000000003</v>
      </c>
      <c r="G58" s="10">
        <f t="shared" si="1"/>
        <v>997.929356909852</v>
      </c>
      <c r="H58" s="10">
        <f t="shared" si="5"/>
        <v>1.2709282590857911</v>
      </c>
      <c r="I58" s="4">
        <f t="shared" si="6"/>
        <v>0.16798407084367048</v>
      </c>
      <c r="J58" s="11">
        <v>41275</v>
      </c>
      <c r="K58" s="12" t="s">
        <v>39</v>
      </c>
    </row>
    <row r="59" spans="1:14" x14ac:dyDescent="0.2">
      <c r="A59" s="27">
        <v>298</v>
      </c>
      <c r="B59" s="29">
        <f t="shared" si="4"/>
        <v>131.76293114890112</v>
      </c>
      <c r="C59" s="17">
        <v>21.3</v>
      </c>
      <c r="D59" s="22">
        <v>20</v>
      </c>
      <c r="E59" s="19">
        <v>127.51</v>
      </c>
      <c r="F59" s="19">
        <v>258.83</v>
      </c>
      <c r="G59" s="10">
        <f t="shared" si="1"/>
        <v>997.929356909852</v>
      </c>
      <c r="H59" s="10">
        <f t="shared" si="5"/>
        <v>1.2709282590857911</v>
      </c>
      <c r="I59" s="4">
        <f t="shared" si="6"/>
        <v>0.16746123269711385</v>
      </c>
      <c r="J59" s="11">
        <v>41275</v>
      </c>
      <c r="K59" s="12" t="s">
        <v>39</v>
      </c>
    </row>
    <row r="60" spans="1:14" x14ac:dyDescent="0.2">
      <c r="A60" s="27">
        <v>299</v>
      </c>
      <c r="B60" s="29">
        <f t="shared" si="4"/>
        <v>130.28629725647679</v>
      </c>
      <c r="C60" s="17">
        <v>23.25</v>
      </c>
      <c r="D60" s="22">
        <v>20</v>
      </c>
      <c r="E60" s="19">
        <v>103.77</v>
      </c>
      <c r="F60" s="19">
        <v>233.56</v>
      </c>
      <c r="G60" s="10">
        <f t="shared" si="1"/>
        <v>997.48165040516415</v>
      </c>
      <c r="H60" s="10">
        <f t="shared" si="5"/>
        <v>1.2709282590857911</v>
      </c>
      <c r="I60" s="4">
        <f t="shared" si="6"/>
        <v>0.16558453695490791</v>
      </c>
      <c r="J60" s="11">
        <v>41275</v>
      </c>
      <c r="K60" s="12" t="s">
        <v>39</v>
      </c>
    </row>
    <row r="61" spans="1:14" x14ac:dyDescent="0.2">
      <c r="A61" s="27" t="s">
        <v>31</v>
      </c>
      <c r="B61" s="29">
        <f t="shared" si="4"/>
        <v>144.19930509320056</v>
      </c>
      <c r="C61" s="17">
        <v>22.9</v>
      </c>
      <c r="D61" s="22">
        <v>20</v>
      </c>
      <c r="E61" s="19">
        <v>109.473</v>
      </c>
      <c r="F61" s="19">
        <v>253.13499999999999</v>
      </c>
      <c r="G61" s="10">
        <f t="shared" si="1"/>
        <v>997.56480444451438</v>
      </c>
      <c r="H61" s="10">
        <f t="shared" si="5"/>
        <v>1.2709282590857911</v>
      </c>
      <c r="I61" s="4">
        <f t="shared" si="6"/>
        <v>0.18326697178348222</v>
      </c>
      <c r="J61" s="11">
        <v>43018</v>
      </c>
      <c r="K61" s="12" t="s">
        <v>40</v>
      </c>
    </row>
    <row r="62" spans="1:14" x14ac:dyDescent="0.2">
      <c r="A62" s="27">
        <v>301</v>
      </c>
      <c r="B62" s="29">
        <f t="shared" si="4"/>
        <v>129.2946337789171</v>
      </c>
      <c r="C62" s="17">
        <v>21.3</v>
      </c>
      <c r="D62" s="22">
        <v>20</v>
      </c>
      <c r="E62" s="19">
        <v>132.54</v>
      </c>
      <c r="F62" s="19">
        <v>261.39999999999998</v>
      </c>
      <c r="G62" s="10">
        <f t="shared" si="1"/>
        <v>997.929356909852</v>
      </c>
      <c r="H62" s="10">
        <f t="shared" si="5"/>
        <v>1.2709282590857911</v>
      </c>
      <c r="I62" s="4">
        <f t="shared" si="6"/>
        <v>0.16432420381777402</v>
      </c>
      <c r="J62" s="11">
        <v>41275</v>
      </c>
      <c r="K62" s="12" t="s">
        <v>39</v>
      </c>
    </row>
    <row r="63" spans="1:14" x14ac:dyDescent="0.2">
      <c r="A63" s="27">
        <v>302</v>
      </c>
      <c r="B63" s="29">
        <f t="shared" si="4"/>
        <v>132.37781029265463</v>
      </c>
      <c r="C63" s="17">
        <v>22.4</v>
      </c>
      <c r="D63" s="22">
        <v>20</v>
      </c>
      <c r="E63" s="19">
        <v>118.5</v>
      </c>
      <c r="F63" s="19">
        <v>250.4</v>
      </c>
      <c r="G63" s="10">
        <f t="shared" si="1"/>
        <v>997.68148881597915</v>
      </c>
      <c r="H63" s="10">
        <f t="shared" si="5"/>
        <v>1.2709282590857911</v>
      </c>
      <c r="I63" s="4">
        <f t="shared" si="6"/>
        <v>0.16824269997683267</v>
      </c>
      <c r="J63" s="11">
        <v>41275</v>
      </c>
      <c r="K63" s="12" t="s">
        <v>39</v>
      </c>
    </row>
    <row r="64" spans="1:14" x14ac:dyDescent="0.2">
      <c r="A64" s="27">
        <v>303</v>
      </c>
      <c r="B64" s="29">
        <f t="shared" si="4"/>
        <v>124.42827514297309</v>
      </c>
      <c r="C64" s="17">
        <v>21.3</v>
      </c>
      <c r="D64" s="22">
        <v>20</v>
      </c>
      <c r="E64" s="19">
        <v>138.78</v>
      </c>
      <c r="F64" s="19">
        <v>262.79000000000002</v>
      </c>
      <c r="G64" s="10">
        <f t="shared" si="1"/>
        <v>997.929356909852</v>
      </c>
      <c r="H64" s="10">
        <f t="shared" si="5"/>
        <v>1.2709282590857911</v>
      </c>
      <c r="I64" s="4">
        <f t="shared" si="6"/>
        <v>0.1581394111085066</v>
      </c>
      <c r="J64" s="11">
        <v>41275</v>
      </c>
      <c r="K64" s="12" t="s">
        <v>39</v>
      </c>
      <c r="N64" t="s">
        <v>56</v>
      </c>
    </row>
    <row r="65" spans="1:14" x14ac:dyDescent="0.2">
      <c r="A65" s="27" t="s">
        <v>32</v>
      </c>
      <c r="B65" s="29">
        <f t="shared" si="4"/>
        <v>143.32130497388118</v>
      </c>
      <c r="C65" s="17">
        <v>20.9</v>
      </c>
      <c r="D65" s="22">
        <v>20</v>
      </c>
      <c r="E65" s="19">
        <v>124.392</v>
      </c>
      <c r="F65" s="19">
        <v>267.24400000000003</v>
      </c>
      <c r="G65" s="10">
        <f t="shared" si="1"/>
        <v>998.01643783356349</v>
      </c>
      <c r="H65" s="10">
        <f t="shared" si="5"/>
        <v>1.2709282590857911</v>
      </c>
      <c r="I65" s="4">
        <f t="shared" si="6"/>
        <v>0.18215109662035855</v>
      </c>
      <c r="J65" s="11">
        <v>41526</v>
      </c>
      <c r="K65" s="12" t="s">
        <v>38</v>
      </c>
    </row>
    <row r="66" spans="1:14" x14ac:dyDescent="0.2">
      <c r="A66" s="27">
        <v>305</v>
      </c>
      <c r="B66" s="29">
        <f t="shared" ref="B66:B73" si="7">1000*(F66-E66)*(1+$N$5/G66)/(G66)</f>
        <v>130.93013162976018</v>
      </c>
      <c r="C66" s="17">
        <v>21.3</v>
      </c>
      <c r="D66" s="22">
        <v>20</v>
      </c>
      <c r="E66" s="19">
        <v>127.93</v>
      </c>
      <c r="F66" s="19">
        <v>258.42</v>
      </c>
      <c r="G66" s="10">
        <f t="shared" ref="G66:G69" si="8">999.842594+0.06793952*C66-0.00909529*C66*C66+0.0001001685*C66*C66*C66-(1.120083*C66*C66*C66*C66/1000000)+(6.536332*C66*C66*C66*C66*C66/1000000000)</f>
        <v>997.929356909852</v>
      </c>
      <c r="H66" s="10">
        <f t="shared" si="5"/>
        <v>1.2709282590857911</v>
      </c>
      <c r="I66" s="4">
        <f t="shared" si="6"/>
        <v>0.16640280425408457</v>
      </c>
      <c r="J66" s="11">
        <v>41275</v>
      </c>
      <c r="K66" s="12" t="s">
        <v>39</v>
      </c>
    </row>
    <row r="67" spans="1:14" x14ac:dyDescent="0.2">
      <c r="A67" s="27" t="s">
        <v>33</v>
      </c>
      <c r="B67" s="29">
        <f t="shared" si="7"/>
        <v>145.85246497882449</v>
      </c>
      <c r="C67" s="17">
        <v>22.9</v>
      </c>
      <c r="D67" s="22">
        <v>20</v>
      </c>
      <c r="E67" s="19">
        <v>113.384</v>
      </c>
      <c r="F67" s="19">
        <v>258.69299999999998</v>
      </c>
      <c r="G67" s="10">
        <f t="shared" si="8"/>
        <v>997.56480444451438</v>
      </c>
      <c r="H67" s="10">
        <f t="shared" si="5"/>
        <v>1.2709282590857911</v>
      </c>
      <c r="I67" s="4">
        <f t="shared" si="6"/>
        <v>0.18536801939890873</v>
      </c>
      <c r="J67" s="11">
        <v>42873</v>
      </c>
      <c r="K67" s="12" t="s">
        <v>38</v>
      </c>
    </row>
    <row r="68" spans="1:14" x14ac:dyDescent="0.2">
      <c r="A68" s="27">
        <v>307</v>
      </c>
      <c r="B68" s="29">
        <f t="shared" si="7"/>
        <v>132.05387174903186</v>
      </c>
      <c r="C68" s="17">
        <v>24.51</v>
      </c>
      <c r="D68" s="22">
        <v>20</v>
      </c>
      <c r="E68" s="19">
        <v>117.02</v>
      </c>
      <c r="F68" s="19">
        <v>248.53</v>
      </c>
      <c r="G68" s="10">
        <f t="shared" si="8"/>
        <v>997.17237230059231</v>
      </c>
      <c r="H68" s="10">
        <f t="shared" si="5"/>
        <v>1.2709282590857911</v>
      </c>
      <c r="I68" s="4">
        <f t="shared" si="6"/>
        <v>0.1678309973275354</v>
      </c>
      <c r="J68" s="11">
        <v>41275</v>
      </c>
      <c r="K68" s="12" t="s">
        <v>39</v>
      </c>
    </row>
    <row r="69" spans="1:14" x14ac:dyDescent="0.2">
      <c r="A69" s="27" t="s">
        <v>34</v>
      </c>
      <c r="B69" s="29">
        <f t="shared" si="7"/>
        <v>139.03671740207605</v>
      </c>
      <c r="C69" s="17">
        <v>21.7</v>
      </c>
      <c r="D69" s="22">
        <v>20</v>
      </c>
      <c r="E69" s="19">
        <v>118.276</v>
      </c>
      <c r="F69" s="19">
        <v>256.83300000000003</v>
      </c>
      <c r="G69" s="10">
        <f t="shared" si="8"/>
        <v>997.84064015617616</v>
      </c>
      <c r="H69" s="10">
        <f t="shared" si="5"/>
        <v>1.2709282590857911</v>
      </c>
      <c r="I69" s="4">
        <f t="shared" si="6"/>
        <v>0.17670569319682364</v>
      </c>
      <c r="J69" s="11">
        <v>42522</v>
      </c>
      <c r="K69" s="12" t="s">
        <v>41</v>
      </c>
    </row>
    <row r="70" spans="1:14" x14ac:dyDescent="0.2">
      <c r="A70" s="27" t="s">
        <v>35</v>
      </c>
      <c r="B70" s="29">
        <f t="shared" si="7"/>
        <v>139.61885805717145</v>
      </c>
      <c r="C70" s="17">
        <v>21.8</v>
      </c>
      <c r="D70" s="22">
        <v>20</v>
      </c>
      <c r="E70" s="19">
        <v>117.846</v>
      </c>
      <c r="F70" s="19">
        <v>256.98</v>
      </c>
      <c r="G70" s="10">
        <f t="shared" ref="G70:G73" si="9">999.842594+0.06793952*C70-0.00909529*C70*C70+0.0001001685*C70*C70*C70-(1.120083*C70*C70*C70*C70/1000000)+(6.536332*C70*C70*C70*C70*C70/1000000000)</f>
        <v>997.81820690755194</v>
      </c>
      <c r="H70" s="10">
        <f t="shared" ref="H70:H73" si="10">$N$5*(D70+273.15)/298.15</f>
        <v>1.2709282590857911</v>
      </c>
      <c r="I70" s="4">
        <f t="shared" ref="I70:I73" si="11">B70*H70/1000</f>
        <v>0.17744555220614708</v>
      </c>
      <c r="J70" s="11">
        <v>41759</v>
      </c>
      <c r="K70" s="12" t="s">
        <v>38</v>
      </c>
    </row>
    <row r="71" spans="1:14" x14ac:dyDescent="0.2">
      <c r="A71" s="27">
        <v>310</v>
      </c>
      <c r="B71" s="29">
        <f t="shared" si="7"/>
        <v>128.92338580050489</v>
      </c>
      <c r="C71" s="17">
        <v>21.3</v>
      </c>
      <c r="D71" s="22">
        <v>20</v>
      </c>
      <c r="E71" s="19">
        <v>128.4</v>
      </c>
      <c r="F71" s="19">
        <v>256.89</v>
      </c>
      <c r="G71" s="10">
        <f t="shared" si="9"/>
        <v>997.929356909852</v>
      </c>
      <c r="H71" s="10">
        <f t="shared" si="10"/>
        <v>1.2709282590857911</v>
      </c>
      <c r="I71" s="4">
        <f t="shared" si="11"/>
        <v>0.16385237427088148</v>
      </c>
      <c r="J71" s="11">
        <v>41275</v>
      </c>
      <c r="K71" s="12" t="s">
        <v>39</v>
      </c>
    </row>
    <row r="72" spans="1:14" x14ac:dyDescent="0.2">
      <c r="A72" s="27" t="s">
        <v>36</v>
      </c>
      <c r="B72" s="29">
        <f t="shared" si="7"/>
        <v>143.11928078419555</v>
      </c>
      <c r="C72" s="17">
        <v>22.9</v>
      </c>
      <c r="D72" s="22">
        <v>20</v>
      </c>
      <c r="E72" s="19">
        <v>117.048</v>
      </c>
      <c r="F72" s="19">
        <v>259.63400000000001</v>
      </c>
      <c r="G72" s="10">
        <f t="shared" si="9"/>
        <v>997.56480444451438</v>
      </c>
      <c r="H72" s="10">
        <f t="shared" si="10"/>
        <v>1.2709282590857911</v>
      </c>
      <c r="I72" s="4">
        <f t="shared" si="11"/>
        <v>0.18189433836866817</v>
      </c>
      <c r="J72" s="11">
        <v>43018</v>
      </c>
      <c r="K72" s="12" t="s">
        <v>42</v>
      </c>
    </row>
    <row r="73" spans="1:14" ht="16" thickBot="1" x14ac:dyDescent="0.25">
      <c r="A73" s="27" t="s">
        <v>37</v>
      </c>
      <c r="B73" s="29">
        <f t="shared" si="7"/>
        <v>143.84754312230947</v>
      </c>
      <c r="C73" s="17">
        <v>21.8</v>
      </c>
      <c r="D73" s="22">
        <v>20</v>
      </c>
      <c r="E73" s="19">
        <v>117.004</v>
      </c>
      <c r="F73" s="19">
        <v>260.35199999999998</v>
      </c>
      <c r="G73" s="10">
        <f t="shared" si="9"/>
        <v>997.81820690755194</v>
      </c>
      <c r="H73" s="10">
        <f t="shared" si="10"/>
        <v>1.2709282590857911</v>
      </c>
      <c r="I73" s="4">
        <f t="shared" si="11"/>
        <v>0.18281990755420502</v>
      </c>
      <c r="J73" s="11">
        <v>41759</v>
      </c>
      <c r="K73" s="12" t="s">
        <v>38</v>
      </c>
      <c r="N73" t="s">
        <v>57</v>
      </c>
    </row>
    <row r="74" spans="1:14" ht="16" thickBot="1" x14ac:dyDescent="0.25">
      <c r="A74" s="32">
        <v>409</v>
      </c>
      <c r="B74" s="29">
        <f t="shared" ref="B74:B97" si="12">1000*(F74-E74)*(1+$N$5/G74)/(G74)</f>
        <v>134.11368900406811</v>
      </c>
      <c r="C74" s="24">
        <v>20</v>
      </c>
      <c r="D74" s="22">
        <v>20</v>
      </c>
      <c r="E74" s="24">
        <v>128.97</v>
      </c>
      <c r="F74" s="24">
        <v>262.67</v>
      </c>
      <c r="G74" s="10">
        <f t="shared" ref="G74:G97" si="13">999.842594+0.06793952*C74-0.00909529*C74*C74+0.0001001685*C74*C74*C74-(1.120083*C74*C74*C74*C74/1000000)+(6.536332*C74*C74*C74*C74*C74/1000000000)</f>
        <v>998.2063193823999</v>
      </c>
      <c r="H74" s="10">
        <f t="shared" ref="H74:H97" si="14">$N$5*(D74+273.15)/298.15</f>
        <v>1.2709282590857911</v>
      </c>
      <c r="I74" s="4">
        <f t="shared" ref="I74:I97" si="15">B74*H74/1000</f>
        <v>0.17044887728551347</v>
      </c>
      <c r="J74" s="16">
        <v>41415</v>
      </c>
      <c r="K74" t="s">
        <v>44</v>
      </c>
    </row>
    <row r="75" spans="1:14" ht="16" thickBot="1" x14ac:dyDescent="0.25">
      <c r="A75" s="32">
        <v>410</v>
      </c>
      <c r="B75" s="29">
        <f t="shared" si="12"/>
        <v>132.50699564616457</v>
      </c>
      <c r="C75" s="24">
        <v>20.3</v>
      </c>
      <c r="D75" s="22">
        <v>20</v>
      </c>
      <c r="E75" s="24">
        <v>111.96</v>
      </c>
      <c r="F75" s="24">
        <v>244.05</v>
      </c>
      <c r="G75" s="10">
        <f t="shared" si="13"/>
        <v>998.1439627860741</v>
      </c>
      <c r="H75" s="10">
        <f t="shared" si="14"/>
        <v>1.2709282590857911</v>
      </c>
      <c r="I75" s="4">
        <f t="shared" si="15"/>
        <v>0.16840688529326844</v>
      </c>
      <c r="J75" s="16">
        <v>41415</v>
      </c>
      <c r="K75" t="s">
        <v>44</v>
      </c>
    </row>
    <row r="76" spans="1:14" ht="16" thickBot="1" x14ac:dyDescent="0.25">
      <c r="A76" s="32">
        <v>411</v>
      </c>
      <c r="B76" s="29">
        <f t="shared" si="12"/>
        <v>136.75612402201102</v>
      </c>
      <c r="C76" s="24">
        <v>20.5</v>
      </c>
      <c r="D76" s="22">
        <v>20</v>
      </c>
      <c r="E76" s="24">
        <v>120.16</v>
      </c>
      <c r="F76" s="24">
        <v>256.48</v>
      </c>
      <c r="G76" s="10">
        <f t="shared" si="13"/>
        <v>998.10186958848954</v>
      </c>
      <c r="H76" s="10">
        <f t="shared" si="14"/>
        <v>1.2709282590857911</v>
      </c>
      <c r="I76" s="4">
        <f t="shared" si="15"/>
        <v>0.173807222622615</v>
      </c>
      <c r="J76" s="16">
        <v>41415</v>
      </c>
      <c r="K76" t="s">
        <v>44</v>
      </c>
    </row>
    <row r="77" spans="1:14" ht="16" thickBot="1" x14ac:dyDescent="0.25">
      <c r="A77" s="32">
        <v>412</v>
      </c>
      <c r="B77" s="29">
        <f t="shared" si="12"/>
        <v>134.13346203997091</v>
      </c>
      <c r="C77" s="24">
        <v>20.7</v>
      </c>
      <c r="D77" s="22">
        <v>20</v>
      </c>
      <c r="E77" s="24">
        <v>120.36</v>
      </c>
      <c r="F77" s="24">
        <v>254.06</v>
      </c>
      <c r="G77" s="10">
        <f t="shared" si="13"/>
        <v>998.05936070119583</v>
      </c>
      <c r="H77" s="10">
        <f t="shared" si="14"/>
        <v>1.2709282590857911</v>
      </c>
      <c r="I77" s="4">
        <f t="shared" si="15"/>
        <v>0.17047400739561028</v>
      </c>
      <c r="J77" s="16">
        <v>41415</v>
      </c>
      <c r="K77" t="s">
        <v>44</v>
      </c>
    </row>
    <row r="78" spans="1:14" ht="16" thickBot="1" x14ac:dyDescent="0.25">
      <c r="A78" s="32">
        <v>413</v>
      </c>
      <c r="B78" s="29">
        <f t="shared" si="12"/>
        <v>132.11854697169593</v>
      </c>
      <c r="C78" s="24">
        <v>20.399999999999999</v>
      </c>
      <c r="D78" s="22">
        <v>20</v>
      </c>
      <c r="E78" s="24">
        <v>122.51</v>
      </c>
      <c r="F78" s="24">
        <v>254.21</v>
      </c>
      <c r="G78" s="10">
        <f t="shared" si="13"/>
        <v>998.12296825600345</v>
      </c>
      <c r="H78" s="10">
        <f t="shared" si="14"/>
        <v>1.2709282590857911</v>
      </c>
      <c r="I78" s="4">
        <f t="shared" si="15"/>
        <v>0.16791319489568185</v>
      </c>
      <c r="J78" s="16">
        <v>41415</v>
      </c>
      <c r="K78" t="s">
        <v>44</v>
      </c>
    </row>
    <row r="79" spans="1:14" ht="16" thickBot="1" x14ac:dyDescent="0.25">
      <c r="A79" s="32">
        <v>414</v>
      </c>
      <c r="B79" s="29">
        <f t="shared" si="12"/>
        <v>132.18598543640775</v>
      </c>
      <c r="C79" s="24">
        <v>20.3</v>
      </c>
      <c r="D79" s="22">
        <v>20</v>
      </c>
      <c r="E79" s="24">
        <v>126.35</v>
      </c>
      <c r="F79" s="24">
        <v>258.12</v>
      </c>
      <c r="G79" s="10">
        <f t="shared" si="13"/>
        <v>998.1439627860741</v>
      </c>
      <c r="H79" s="10">
        <f t="shared" si="14"/>
        <v>1.2709282590857911</v>
      </c>
      <c r="I79" s="4">
        <f t="shared" si="15"/>
        <v>0.16799890434623344</v>
      </c>
      <c r="J79" s="16">
        <v>41415</v>
      </c>
      <c r="K79" t="s">
        <v>44</v>
      </c>
    </row>
    <row r="80" spans="1:14" ht="16" thickBot="1" x14ac:dyDescent="0.25">
      <c r="A80" s="32">
        <v>415</v>
      </c>
      <c r="B80" s="29">
        <f t="shared" si="12"/>
        <v>134.78700053999293</v>
      </c>
      <c r="C80" s="24">
        <v>20.399999999999999</v>
      </c>
      <c r="D80" s="22">
        <v>20</v>
      </c>
      <c r="E80" s="24">
        <v>127.82</v>
      </c>
      <c r="F80" s="24">
        <v>262.18</v>
      </c>
      <c r="G80" s="10">
        <f t="shared" si="13"/>
        <v>998.12296825600345</v>
      </c>
      <c r="H80" s="10">
        <f t="shared" si="14"/>
        <v>1.2709282590857911</v>
      </c>
      <c r="I80" s="4">
        <f t="shared" si="15"/>
        <v>0.17130460794368882</v>
      </c>
      <c r="J80" s="16">
        <v>41415</v>
      </c>
      <c r="K80" t="s">
        <v>44</v>
      </c>
    </row>
    <row r="81" spans="1:11" ht="16" thickBot="1" x14ac:dyDescent="0.25">
      <c r="A81" s="32">
        <v>416</v>
      </c>
      <c r="B81" s="29">
        <f t="shared" si="12"/>
        <v>137.75222133897228</v>
      </c>
      <c r="C81" s="24">
        <v>20.6</v>
      </c>
      <c r="D81" s="22">
        <v>20</v>
      </c>
      <c r="E81" s="24">
        <v>128.44</v>
      </c>
      <c r="F81" s="24">
        <v>265.75</v>
      </c>
      <c r="G81" s="10">
        <f t="shared" si="13"/>
        <v>998.08066699881863</v>
      </c>
      <c r="H81" s="10">
        <f t="shared" si="14"/>
        <v>1.2709282590857911</v>
      </c>
      <c r="I81" s="4">
        <f t="shared" si="15"/>
        <v>0.17507319085154061</v>
      </c>
      <c r="J81" s="16">
        <v>41415</v>
      </c>
      <c r="K81" t="s">
        <v>44</v>
      </c>
    </row>
    <row r="82" spans="1:11" ht="16" thickBot="1" x14ac:dyDescent="0.25">
      <c r="A82" s="32">
        <v>417</v>
      </c>
      <c r="B82" s="29">
        <f t="shared" si="12"/>
        <v>139.05938050381724</v>
      </c>
      <c r="C82" s="24">
        <v>20.7</v>
      </c>
      <c r="D82" s="22">
        <v>20</v>
      </c>
      <c r="E82" s="24">
        <v>126.17</v>
      </c>
      <c r="F82" s="24">
        <v>264.77999999999997</v>
      </c>
      <c r="G82" s="10">
        <f t="shared" si="13"/>
        <v>998.05936070119583</v>
      </c>
      <c r="H82" s="10">
        <f t="shared" si="14"/>
        <v>1.2709282590857911</v>
      </c>
      <c r="I82" s="4">
        <f t="shared" si="15"/>
        <v>0.17673449637326505</v>
      </c>
      <c r="J82" s="16">
        <v>41415</v>
      </c>
      <c r="K82" t="s">
        <v>44</v>
      </c>
    </row>
    <row r="83" spans="1:11" ht="16" thickBot="1" x14ac:dyDescent="0.25">
      <c r="A83" s="32">
        <v>418</v>
      </c>
      <c r="B83" s="29">
        <f t="shared" si="12"/>
        <v>139.56399924725159</v>
      </c>
      <c r="C83" s="24">
        <v>20.8</v>
      </c>
      <c r="D83" s="22">
        <v>20</v>
      </c>
      <c r="E83" s="24">
        <v>127.67</v>
      </c>
      <c r="F83" s="24">
        <v>266.77999999999997</v>
      </c>
      <c r="G83" s="10">
        <f t="shared" si="13"/>
        <v>998.03795090875474</v>
      </c>
      <c r="H83" s="10">
        <f t="shared" si="14"/>
        <v>1.2709282590857911</v>
      </c>
      <c r="I83" s="4">
        <f t="shared" si="15"/>
        <v>0.1773758305943601</v>
      </c>
      <c r="J83" s="16">
        <v>41415</v>
      </c>
      <c r="K83" t="s">
        <v>44</v>
      </c>
    </row>
    <row r="84" spans="1:11" ht="16" thickBot="1" x14ac:dyDescent="0.25">
      <c r="A84" s="32">
        <v>419</v>
      </c>
      <c r="B84" s="29">
        <f t="shared" si="12"/>
        <v>135.39334490399338</v>
      </c>
      <c r="C84" s="24">
        <v>20.9</v>
      </c>
      <c r="D84" s="22">
        <v>20</v>
      </c>
      <c r="E84" s="24">
        <v>128.44999999999999</v>
      </c>
      <c r="F84" s="24">
        <v>263.39999999999998</v>
      </c>
      <c r="G84" s="10">
        <f t="shared" si="13"/>
        <v>998.01643783356349</v>
      </c>
      <c r="H84" s="10">
        <f t="shared" si="14"/>
        <v>1.2709282590857911</v>
      </c>
      <c r="I84" s="4">
        <f t="shared" si="15"/>
        <v>0.17207522813063436</v>
      </c>
      <c r="J84" s="16">
        <v>41415</v>
      </c>
      <c r="K84" t="s">
        <v>44</v>
      </c>
    </row>
    <row r="85" spans="1:11" ht="16" thickBot="1" x14ac:dyDescent="0.25">
      <c r="A85" s="32">
        <v>420</v>
      </c>
      <c r="B85" s="29">
        <f t="shared" si="12"/>
        <v>136.16474288967183</v>
      </c>
      <c r="C85" s="24">
        <v>21.2</v>
      </c>
      <c r="D85" s="22">
        <v>20</v>
      </c>
      <c r="E85" s="24">
        <v>130.34</v>
      </c>
      <c r="F85" s="24">
        <v>266.05</v>
      </c>
      <c r="G85" s="10">
        <f t="shared" si="13"/>
        <v>997.9512810163734</v>
      </c>
      <c r="H85" s="10">
        <f t="shared" si="14"/>
        <v>1.2709282590857911</v>
      </c>
      <c r="I85" s="4">
        <f t="shared" si="15"/>
        <v>0.17305561962963498</v>
      </c>
      <c r="J85" s="16">
        <v>41415</v>
      </c>
      <c r="K85" t="s">
        <v>44</v>
      </c>
    </row>
    <row r="86" spans="1:11" ht="16" thickBot="1" x14ac:dyDescent="0.25">
      <c r="A86" s="32">
        <v>421</v>
      </c>
      <c r="B86" s="29">
        <f t="shared" si="12"/>
        <v>134.03763910272832</v>
      </c>
      <c r="C86" s="24">
        <v>21.2</v>
      </c>
      <c r="D86" s="22">
        <v>20</v>
      </c>
      <c r="E86" s="24">
        <v>116.32</v>
      </c>
      <c r="F86" s="24">
        <v>249.91</v>
      </c>
      <c r="G86" s="10">
        <f t="shared" si="13"/>
        <v>997.9512810163734</v>
      </c>
      <c r="H86" s="10">
        <f t="shared" si="14"/>
        <v>1.2709282590857911</v>
      </c>
      <c r="I86" s="4">
        <f t="shared" si="15"/>
        <v>0.17035222331680006</v>
      </c>
      <c r="J86" s="16">
        <v>41415</v>
      </c>
      <c r="K86" t="s">
        <v>44</v>
      </c>
    </row>
    <row r="87" spans="1:11" ht="16" thickBot="1" x14ac:dyDescent="0.25">
      <c r="A87" s="32" t="s">
        <v>54</v>
      </c>
      <c r="B87" s="29">
        <f t="shared" si="12"/>
        <v>144.18046240942653</v>
      </c>
      <c r="C87" s="24">
        <v>22.7</v>
      </c>
      <c r="D87" s="22">
        <v>20</v>
      </c>
      <c r="E87" s="24">
        <v>115.39</v>
      </c>
      <c r="F87" s="24">
        <v>259.04000000000002</v>
      </c>
      <c r="G87" s="10">
        <f t="shared" si="13"/>
        <v>997.61177672319297</v>
      </c>
      <c r="H87" s="10">
        <f t="shared" si="14"/>
        <v>1.2709282590857911</v>
      </c>
      <c r="I87" s="4">
        <f t="shared" si="15"/>
        <v>0.18324302408419679</v>
      </c>
      <c r="J87" s="16">
        <v>43216</v>
      </c>
      <c r="K87" t="s">
        <v>55</v>
      </c>
    </row>
    <row r="88" spans="1:11" ht="16" thickBot="1" x14ac:dyDescent="0.25">
      <c r="A88" s="32">
        <v>423</v>
      </c>
      <c r="B88" s="29">
        <f t="shared" si="12"/>
        <v>134.03055393595955</v>
      </c>
      <c r="C88" s="24">
        <v>21.3</v>
      </c>
      <c r="D88" s="22">
        <v>20</v>
      </c>
      <c r="E88" s="24">
        <v>134.41</v>
      </c>
      <c r="F88" s="24">
        <v>267.99</v>
      </c>
      <c r="G88" s="10">
        <f t="shared" si="13"/>
        <v>997.929356909852</v>
      </c>
      <c r="H88" s="10">
        <f t="shared" si="14"/>
        <v>1.2709282590857911</v>
      </c>
      <c r="I88" s="4">
        <f t="shared" si="15"/>
        <v>0.17034321857813331</v>
      </c>
      <c r="J88" s="16">
        <v>41415</v>
      </c>
      <c r="K88" t="s">
        <v>44</v>
      </c>
    </row>
    <row r="89" spans="1:11" ht="16" thickBot="1" x14ac:dyDescent="0.25">
      <c r="A89" s="32">
        <v>424</v>
      </c>
      <c r="B89" s="29">
        <f t="shared" si="12"/>
        <v>137.55543292398838</v>
      </c>
      <c r="C89" s="24">
        <v>21.4</v>
      </c>
      <c r="D89" s="22">
        <v>20</v>
      </c>
      <c r="E89" s="24">
        <v>111.29</v>
      </c>
      <c r="F89" s="24">
        <v>248.38</v>
      </c>
      <c r="G89" s="10">
        <f t="shared" si="13"/>
        <v>997.90733056522981</v>
      </c>
      <c r="H89" s="10">
        <f t="shared" si="14"/>
        <v>1.2709282590857911</v>
      </c>
      <c r="I89" s="4">
        <f t="shared" si="15"/>
        <v>0.17482308689387685</v>
      </c>
      <c r="J89" s="16">
        <v>41415</v>
      </c>
      <c r="K89" t="s">
        <v>44</v>
      </c>
    </row>
    <row r="90" spans="1:11" ht="16" thickBot="1" x14ac:dyDescent="0.25">
      <c r="A90" s="32">
        <v>425</v>
      </c>
      <c r="B90" s="29">
        <f t="shared" si="12"/>
        <v>134.37467048785851</v>
      </c>
      <c r="C90" s="24">
        <v>21.4</v>
      </c>
      <c r="D90" s="22">
        <v>20</v>
      </c>
      <c r="E90" s="24">
        <v>128.29</v>
      </c>
      <c r="F90" s="24">
        <v>262.20999999999998</v>
      </c>
      <c r="G90" s="10">
        <f t="shared" si="13"/>
        <v>997.90733056522981</v>
      </c>
      <c r="H90" s="10">
        <f t="shared" si="14"/>
        <v>1.2709282590857911</v>
      </c>
      <c r="I90" s="4">
        <f t="shared" si="15"/>
        <v>0.17078056602836086</v>
      </c>
      <c r="J90" s="16">
        <v>41415</v>
      </c>
      <c r="K90" t="s">
        <v>44</v>
      </c>
    </row>
    <row r="91" spans="1:11" ht="16" thickBot="1" x14ac:dyDescent="0.25">
      <c r="A91" s="32">
        <v>426</v>
      </c>
      <c r="B91" s="29">
        <f t="shared" si="12"/>
        <v>139.19405751185502</v>
      </c>
      <c r="C91" s="24">
        <v>21.5</v>
      </c>
      <c r="D91" s="22">
        <v>20</v>
      </c>
      <c r="E91" s="24">
        <v>123.57</v>
      </c>
      <c r="F91" s="24">
        <v>262.29000000000002</v>
      </c>
      <c r="G91" s="10">
        <f t="shared" si="13"/>
        <v>997.88520218835242</v>
      </c>
      <c r="H91" s="10">
        <f t="shared" si="14"/>
        <v>1.2709282590857911</v>
      </c>
      <c r="I91" s="4">
        <f t="shared" si="15"/>
        <v>0.17690566118862938</v>
      </c>
      <c r="J91" s="16">
        <v>41415</v>
      </c>
      <c r="K91" t="s">
        <v>44</v>
      </c>
    </row>
    <row r="92" spans="1:11" ht="16" thickBot="1" x14ac:dyDescent="0.25">
      <c r="A92" s="32">
        <v>427</v>
      </c>
      <c r="B92" s="29">
        <f t="shared" si="12"/>
        <v>130.02282275364885</v>
      </c>
      <c r="C92" s="24">
        <v>21.5</v>
      </c>
      <c r="D92" s="22">
        <v>20</v>
      </c>
      <c r="E92" s="24">
        <v>128.88</v>
      </c>
      <c r="F92" s="24">
        <v>258.45999999999998</v>
      </c>
      <c r="G92" s="10">
        <f t="shared" si="13"/>
        <v>997.88520218835242</v>
      </c>
      <c r="H92" s="10">
        <f t="shared" si="14"/>
        <v>1.2709282590857911</v>
      </c>
      <c r="I92" s="4">
        <f t="shared" si="15"/>
        <v>0.16524967976371532</v>
      </c>
      <c r="J92" s="16">
        <v>41415</v>
      </c>
      <c r="K92" t="s">
        <v>44</v>
      </c>
    </row>
    <row r="93" spans="1:11" ht="16" thickBot="1" x14ac:dyDescent="0.25">
      <c r="A93" s="32">
        <v>428</v>
      </c>
      <c r="B93" s="29">
        <f t="shared" si="12"/>
        <v>133.36420259443952</v>
      </c>
      <c r="C93" s="24">
        <v>21.5</v>
      </c>
      <c r="D93" s="22">
        <v>20</v>
      </c>
      <c r="E93" s="24">
        <v>131.94999999999999</v>
      </c>
      <c r="F93" s="24">
        <v>264.86</v>
      </c>
      <c r="G93" s="10">
        <f t="shared" si="13"/>
        <v>997.88520218835242</v>
      </c>
      <c r="H93" s="10">
        <f t="shared" si="14"/>
        <v>1.2709282590857911</v>
      </c>
      <c r="I93" s="4">
        <f t="shared" si="15"/>
        <v>0.16949633382771578</v>
      </c>
      <c r="J93" s="16">
        <v>41415</v>
      </c>
      <c r="K93" t="s">
        <v>44</v>
      </c>
    </row>
    <row r="94" spans="1:11" ht="16" thickBot="1" x14ac:dyDescent="0.25">
      <c r="A94" s="32">
        <v>429</v>
      </c>
      <c r="B94" s="29">
        <f t="shared" si="12"/>
        <v>132.73501045675434</v>
      </c>
      <c r="C94" s="24">
        <v>21.6</v>
      </c>
      <c r="D94" s="22">
        <v>20</v>
      </c>
      <c r="E94" s="24">
        <v>135.52000000000001</v>
      </c>
      <c r="F94" s="24">
        <v>267.8</v>
      </c>
      <c r="G94" s="10">
        <f t="shared" si="13"/>
        <v>997.86297198405657</v>
      </c>
      <c r="H94" s="10">
        <f t="shared" si="14"/>
        <v>1.2709282590857911</v>
      </c>
      <c r="I94" s="4">
        <f t="shared" si="15"/>
        <v>0.16869667575953706</v>
      </c>
      <c r="J94" s="16">
        <v>41415</v>
      </c>
      <c r="K94" t="s">
        <v>44</v>
      </c>
    </row>
    <row r="95" spans="1:11" ht="16" thickBot="1" x14ac:dyDescent="0.25">
      <c r="A95" s="32">
        <v>430</v>
      </c>
      <c r="B95" s="29">
        <f t="shared" si="12"/>
        <v>135.25364423545446</v>
      </c>
      <c r="C95" s="24">
        <v>21.6</v>
      </c>
      <c r="D95" s="22">
        <v>20</v>
      </c>
      <c r="E95" s="24">
        <v>131.41999999999999</v>
      </c>
      <c r="F95" s="24">
        <v>266.20999999999998</v>
      </c>
      <c r="G95" s="10">
        <f t="shared" si="13"/>
        <v>997.86297198405657</v>
      </c>
      <c r="H95" s="10">
        <f t="shared" si="14"/>
        <v>1.2709282590857911</v>
      </c>
      <c r="I95" s="4">
        <f t="shared" si="15"/>
        <v>0.17189767860317509</v>
      </c>
      <c r="J95" s="16">
        <v>41415</v>
      </c>
      <c r="K95" t="s">
        <v>44</v>
      </c>
    </row>
    <row r="96" spans="1:11" ht="16" thickBot="1" x14ac:dyDescent="0.25">
      <c r="A96" s="32">
        <v>431</v>
      </c>
      <c r="B96" s="29">
        <f t="shared" si="12"/>
        <v>134.4007204458548</v>
      </c>
      <c r="C96" s="24">
        <v>21.6</v>
      </c>
      <c r="D96" s="22">
        <v>20</v>
      </c>
      <c r="E96" s="24">
        <v>127.4</v>
      </c>
      <c r="F96" s="24">
        <v>261.33999999999997</v>
      </c>
      <c r="G96" s="10">
        <f t="shared" si="13"/>
        <v>997.86297198405657</v>
      </c>
      <c r="H96" s="10">
        <f t="shared" si="14"/>
        <v>1.2709282590857911</v>
      </c>
      <c r="I96" s="4">
        <f t="shared" si="15"/>
        <v>0.17081367365612632</v>
      </c>
      <c r="J96" s="16">
        <v>41415</v>
      </c>
      <c r="K96" t="s">
        <v>44</v>
      </c>
    </row>
    <row r="97" spans="1:11" ht="16" thickBot="1" x14ac:dyDescent="0.25">
      <c r="A97" s="32">
        <v>432</v>
      </c>
      <c r="B97" s="29">
        <f t="shared" si="12"/>
        <v>142.34111855398493</v>
      </c>
      <c r="C97" s="24">
        <v>21.7</v>
      </c>
      <c r="D97" s="22">
        <v>20</v>
      </c>
      <c r="E97" s="24">
        <v>122.69</v>
      </c>
      <c r="F97" s="24">
        <v>264.54000000000002</v>
      </c>
      <c r="G97" s="10">
        <f t="shared" si="13"/>
        <v>997.84064015617616</v>
      </c>
      <c r="H97" s="10">
        <f t="shared" si="14"/>
        <v>1.2709282590857911</v>
      </c>
      <c r="I97" s="4">
        <f t="shared" si="15"/>
        <v>0.18090535000014027</v>
      </c>
      <c r="J97" s="16">
        <v>41415</v>
      </c>
      <c r="K97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Woods Hole Oceanographic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Palevsky</dc:creator>
  <cp:lastModifiedBy>Weiyi Tang</cp:lastModifiedBy>
  <dcterms:created xsi:type="dcterms:W3CDTF">2018-04-16T19:05:51Z</dcterms:created>
  <dcterms:modified xsi:type="dcterms:W3CDTF">2018-08-21T02:09:33Z</dcterms:modified>
</cp:coreProperties>
</file>