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laschildrens-my.sharepoint.com/personal/patwea_childrens_com/Documents/My Stuff/BU/DSC 500 - Intro to DS/Project/"/>
    </mc:Choice>
  </mc:AlternateContent>
  <xr:revisionPtr revIDLastSave="0" documentId="8_{A263D25D-8AF8-44A6-93A6-0F09E71ED64D}" xr6:coauthVersionLast="45" xr6:coauthVersionMax="45" xr10:uidLastSave="{00000000-0000-0000-0000-000000000000}"/>
  <bookViews>
    <workbookView xWindow="28680" yWindow="-120" windowWidth="29040" windowHeight="17640" activeTab="1" xr2:uid="{718A1EEA-BA96-4A32-87EF-463C0D7CD132}"/>
  </bookViews>
  <sheets>
    <sheet name="Sheet4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2" l="1"/>
  <c r="I2" i="2"/>
  <c r="B5" i="2"/>
  <c r="B43" i="2"/>
  <c r="B27" i="2"/>
  <c r="B29" i="2"/>
  <c r="B36" i="2"/>
  <c r="B38" i="2"/>
  <c r="B48" i="2"/>
  <c r="B76" i="2"/>
  <c r="B69" i="2"/>
  <c r="B61" i="2"/>
  <c r="B33" i="2"/>
  <c r="B20" i="2"/>
  <c r="B63" i="2"/>
  <c r="B11" i="2"/>
  <c r="B52" i="2"/>
  <c r="B75" i="2"/>
  <c r="B19" i="2"/>
  <c r="B53" i="2"/>
  <c r="B67" i="2"/>
  <c r="B59" i="2"/>
  <c r="B54" i="2"/>
  <c r="B6" i="2"/>
  <c r="B66" i="2"/>
  <c r="B23" i="2"/>
  <c r="B25" i="2"/>
  <c r="B72" i="2"/>
  <c r="B71" i="2"/>
  <c r="B9" i="2"/>
  <c r="B44" i="2"/>
  <c r="B35" i="2"/>
  <c r="B26" i="2"/>
  <c r="B8" i="2"/>
  <c r="B21" i="2"/>
  <c r="B42" i="2"/>
  <c r="B24" i="2"/>
  <c r="B2" i="2"/>
  <c r="B70" i="2"/>
  <c r="B32" i="2"/>
  <c r="B10" i="2"/>
  <c r="B17" i="2"/>
  <c r="B58" i="2"/>
  <c r="B57" i="2"/>
  <c r="B4" i="2"/>
  <c r="B45" i="2"/>
  <c r="B55" i="2"/>
  <c r="B30" i="2"/>
  <c r="B16" i="2"/>
  <c r="B50" i="2"/>
  <c r="B68" i="2"/>
  <c r="B73" i="2"/>
  <c r="B15" i="2"/>
  <c r="B65" i="2"/>
  <c r="B46" i="2"/>
  <c r="B31" i="2"/>
  <c r="B13" i="2"/>
  <c r="B7" i="2"/>
  <c r="B40" i="2"/>
  <c r="B22" i="2"/>
  <c r="B28" i="2"/>
  <c r="B49" i="2"/>
  <c r="B64" i="2"/>
  <c r="B14" i="2"/>
  <c r="B60" i="2"/>
  <c r="B18" i="2"/>
  <c r="B74" i="2"/>
  <c r="B62" i="2"/>
  <c r="B12" i="2"/>
  <c r="B34" i="2"/>
  <c r="B56" i="2"/>
  <c r="B39" i="2"/>
  <c r="B3" i="2"/>
  <c r="B37" i="2"/>
  <c r="B51" i="2"/>
  <c r="B41" i="2"/>
  <c r="B2" i="4" a="1"/>
  <c r="B2" i="4" s="1"/>
  <c r="F12" i="2" s="1"/>
  <c r="B3" i="4" a="1"/>
  <c r="B3" i="4" s="1"/>
  <c r="B4" i="4" a="1"/>
  <c r="B4" i="4" s="1"/>
  <c r="F61" i="2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6" i="4" a="1"/>
  <c r="B46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1" i="4" a="1"/>
  <c r="B61" i="4" s="1"/>
  <c r="B62" i="4" a="1"/>
  <c r="B62" i="4" s="1"/>
  <c r="B65" i="4" a="1"/>
  <c r="B65" i="4" s="1"/>
  <c r="B66" i="4" a="1"/>
  <c r="B66" i="4" s="1"/>
  <c r="B67" i="4" a="1"/>
  <c r="B67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3" i="4" a="1"/>
  <c r="B83" i="4" s="1"/>
  <c r="B85" i="4" a="1"/>
  <c r="B85" i="4" s="1"/>
  <c r="B86" i="4" a="1"/>
  <c r="B86" i="4" s="1"/>
  <c r="B87" i="4" a="1"/>
  <c r="B87" i="4" s="1"/>
  <c r="B88" i="4" a="1"/>
  <c r="B88" i="4" s="1"/>
  <c r="B90" i="4" a="1"/>
  <c r="B90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4" i="4" a="1"/>
  <c r="B104" i="4" s="1"/>
  <c r="B105" i="4" a="1"/>
  <c r="B105" i="4" s="1"/>
  <c r="B106" i="4" a="1"/>
  <c r="B106" i="4" s="1"/>
  <c r="B107" i="4" a="1"/>
  <c r="B107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50" i="4" a="1"/>
  <c r="B150" i="4" s="1"/>
  <c r="B151" i="4" a="1"/>
  <c r="B151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5" i="4" a="1"/>
  <c r="B175" i="4" s="1"/>
  <c r="B176" i="4" a="1"/>
  <c r="B176" i="4" s="1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I6" i="2"/>
  <c r="I3" i="2"/>
  <c r="I7" i="2"/>
  <c r="I4" i="2"/>
  <c r="F33" i="2" l="1"/>
  <c r="F25" i="2"/>
  <c r="F37" i="2"/>
  <c r="F40" i="2"/>
  <c r="F16" i="2"/>
  <c r="F63" i="2"/>
  <c r="F71" i="2"/>
  <c r="F17" i="2"/>
  <c r="F22" i="2"/>
  <c r="F20" i="2"/>
  <c r="F39" i="2"/>
  <c r="F30" i="2"/>
  <c r="F6" i="2"/>
  <c r="F51" i="2"/>
  <c r="F72" i="2"/>
  <c r="F60" i="2"/>
  <c r="F66" i="2"/>
  <c r="F5" i="2"/>
  <c r="F11" i="2"/>
  <c r="F35" i="2"/>
  <c r="F58" i="2"/>
  <c r="F28" i="2"/>
  <c r="F59" i="2"/>
  <c r="F56" i="2"/>
  <c r="F64" i="2"/>
  <c r="F46" i="2"/>
  <c r="F55" i="2"/>
  <c r="F44" i="2"/>
  <c r="F54" i="2"/>
  <c r="F36" i="2"/>
  <c r="F15" i="2"/>
  <c r="F7" i="2"/>
  <c r="F32" i="2"/>
  <c r="F13" i="2"/>
  <c r="F43" i="2"/>
  <c r="F52" i="2"/>
  <c r="F8" i="2"/>
  <c r="F57" i="2"/>
  <c r="F14" i="2"/>
  <c r="F65" i="2"/>
  <c r="F34" i="2"/>
  <c r="F49" i="2"/>
  <c r="F45" i="2"/>
  <c r="F2" i="2"/>
  <c r="F9" i="2"/>
  <c r="F29" i="2"/>
  <c r="F70" i="2"/>
  <c r="F23" i="2"/>
  <c r="F41" i="2"/>
  <c r="F48" i="2"/>
  <c r="F27" i="2"/>
  <c r="F19" i="2"/>
  <c r="F21" i="2"/>
  <c r="F4" i="2"/>
  <c r="F18" i="2"/>
  <c r="F47" i="2"/>
  <c r="F75" i="2"/>
  <c r="F10" i="2"/>
  <c r="F38" i="2"/>
  <c r="F53" i="2"/>
  <c r="F42" i="2"/>
  <c r="F68" i="2"/>
  <c r="F62" i="2"/>
  <c r="F50" i="2"/>
  <c r="F3" i="2"/>
  <c r="F26" i="2"/>
  <c r="F69" i="2"/>
  <c r="F67" i="2"/>
  <c r="F24" i="2"/>
  <c r="F73" i="2"/>
  <c r="F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<sst xmlns="http://schemas.openxmlformats.org/spreadsheetml/2006/main" count="546" uniqueCount="333">
  <si>
    <t>Country</t>
  </si>
  <si>
    <t>Year</t>
  </si>
  <si>
    <t>Guns per 100 inhabitants</t>
  </si>
  <si>
    <t> Venezuela</t>
  </si>
  <si>
    <t> El Salvador</t>
  </si>
  <si>
    <t> Eswatini</t>
  </si>
  <si>
    <t>mixed years</t>
  </si>
  <si>
    <t>?</t>
  </si>
  <si>
    <t> Jamaica</t>
  </si>
  <si>
    <t> Honduras</t>
  </si>
  <si>
    <t> Guatemala</t>
  </si>
  <si>
    <t> Brazil</t>
  </si>
  <si>
    <t> Colombia</t>
  </si>
  <si>
    <t> United States</t>
  </si>
  <si>
    <t> Uruguay</t>
  </si>
  <si>
    <t> Mexico</t>
  </si>
  <si>
    <t> South Africa</t>
  </si>
  <si>
    <t> Panama</t>
  </si>
  <si>
    <t> Montenegro</t>
  </si>
  <si>
    <t> Philippines</t>
  </si>
  <si>
    <t> Costa Rica</t>
  </si>
  <si>
    <t> Barbados</t>
  </si>
  <si>
    <t> Paraguay</t>
  </si>
  <si>
    <t> Nicaragua</t>
  </si>
  <si>
    <t> Peru</t>
  </si>
  <si>
    <t> Serbia</t>
  </si>
  <si>
    <t> Croatia</t>
  </si>
  <si>
    <t> Chile</t>
  </si>
  <si>
    <t> Austria</t>
  </si>
  <si>
    <t>  Switzerland</t>
  </si>
  <si>
    <t>Mixed years</t>
  </si>
  <si>
    <t> Finland</t>
  </si>
  <si>
    <t> France</t>
  </si>
  <si>
    <t> Turkey</t>
  </si>
  <si>
    <t> Canada</t>
  </si>
  <si>
    <t> Slovenia</t>
  </si>
  <si>
    <t> Slovakia</t>
  </si>
  <si>
    <t> Latvia</t>
  </si>
  <si>
    <t> Czech Republic</t>
  </si>
  <si>
    <t> Bulgaria</t>
  </si>
  <si>
    <t> Norway</t>
  </si>
  <si>
    <t> Portugal</t>
  </si>
  <si>
    <t> Georgia</t>
  </si>
  <si>
    <t> Belgium</t>
  </si>
  <si>
    <t> Israel</t>
  </si>
  <si>
    <t> Ukraine</t>
  </si>
  <si>
    <t> Greece</t>
  </si>
  <si>
    <t> Estonia</t>
  </si>
  <si>
    <t> Sweden</t>
  </si>
  <si>
    <t> New Zealand</t>
  </si>
  <si>
    <t> Luxembourg</t>
  </si>
  <si>
    <t> North Macedonia</t>
  </si>
  <si>
    <t> Italy</t>
  </si>
  <si>
    <t> Germany</t>
  </si>
  <si>
    <t> Cyprus</t>
  </si>
  <si>
    <t> Denmark</t>
  </si>
  <si>
    <t> Australia</t>
  </si>
  <si>
    <t> Ireland</t>
  </si>
  <si>
    <t> Taiwan</t>
  </si>
  <si>
    <t> Hungary</t>
  </si>
  <si>
    <t> Moldova</t>
  </si>
  <si>
    <t> Kyrgyzstan</t>
  </si>
  <si>
    <t> Spain</t>
  </si>
  <si>
    <t> Netherlands</t>
  </si>
  <si>
    <t> Zimbabwe</t>
  </si>
  <si>
    <t> Kuwait</t>
  </si>
  <si>
    <t> India</t>
  </si>
  <si>
    <t> Singapore</t>
  </si>
  <si>
    <t> Azerbaijan</t>
  </si>
  <si>
    <t> Poland</t>
  </si>
  <si>
    <t> United Kingdom</t>
  </si>
  <si>
    <t> Qatar</t>
  </si>
  <si>
    <t> Romania</t>
  </si>
  <si>
    <t> Iceland</t>
  </si>
  <si>
    <t> South Korea</t>
  </si>
  <si>
    <t> Cuba</t>
  </si>
  <si>
    <t> Hong Kong</t>
  </si>
  <si>
    <t> Japan</t>
  </si>
  <si>
    <t> Belarus</t>
  </si>
  <si>
    <t> Bolivia</t>
  </si>
  <si>
    <t> Russia</t>
  </si>
  <si>
    <t>80th Percentile Firearm Mortality Rate:</t>
  </si>
  <si>
    <t>80th Percentile Guns per 100 Inhabitants:</t>
  </si>
  <si>
    <t>Firearm Mortality Rate</t>
  </si>
  <si>
    <t>50th Percentile Firearm Mortality Rate:</t>
  </si>
  <si>
    <t>50th Percentile Guns per 100 Inhabitants:</t>
  </si>
  <si>
    <t>Personal Protection</t>
  </si>
  <si>
    <t>No</t>
  </si>
  <si>
    <t>Albania[law 2]</t>
  </si>
  <si>
    <t>Algeria[10]</t>
  </si>
  <si>
    <t>American Samoa</t>
  </si>
  <si>
    <t>Yes</t>
  </si>
  <si>
    <t>Andorra[law 3]</t>
  </si>
  <si>
    <t>Angola[11]</t>
  </si>
  <si>
    <t>Antigua and Barbuda[law 4]</t>
  </si>
  <si>
    <t>Argentina[12]</t>
  </si>
  <si>
    <t>Armenia[law 5]</t>
  </si>
  <si>
    <t>Azerbaijan[19]</t>
  </si>
  <si>
    <t>Bahamas[law 9]</t>
  </si>
  <si>
    <t>Bahrain[law 7]</t>
  </si>
  <si>
    <t>Bangladesh[20]</t>
  </si>
  <si>
    <t>Barbados[law 8]</t>
  </si>
  <si>
    <t>Belgium (EU)[law 11]</t>
  </si>
  <si>
    <t>Belize[law 12]</t>
  </si>
  <si>
    <t>Benin[law 13]</t>
  </si>
  <si>
    <t>Bhutan[law 14]</t>
  </si>
  <si>
    <t>Bolivia[law 15]</t>
  </si>
  <si>
    <t>Bosnia and Herzegovina[24]</t>
  </si>
  <si>
    <t>Botswana[law 16]</t>
  </si>
  <si>
    <t>Brunei</t>
  </si>
  <si>
    <t>Bulgaria (EU)[law 17]</t>
  </si>
  <si>
    <t>Burkina Faso[32]</t>
  </si>
  <si>
    <t>Burundi</t>
  </si>
  <si>
    <t>Cambodia</t>
  </si>
  <si>
    <t>Cameroon[36]</t>
  </si>
  <si>
    <t>Cape Verde[38]</t>
  </si>
  <si>
    <t>Cayman Islands[145]</t>
  </si>
  <si>
    <t>Central African Republic</t>
  </si>
  <si>
    <t>Chad</t>
  </si>
  <si>
    <t>Chile</t>
  </si>
  <si>
    <t>China (excl. Hong Kong and Macau)</t>
  </si>
  <si>
    <t>Comoros[43]</t>
  </si>
  <si>
    <t>Congo[law 25]</t>
  </si>
  <si>
    <t>Cook Islands[53]</t>
  </si>
  <si>
    <t>Costa Rica[law 20]</t>
  </si>
  <si>
    <t>Croatia (EU)[law 21]</t>
  </si>
  <si>
    <t>Cuba[law 22]</t>
  </si>
  <si>
    <t>Cyprus (EU)[law 23]</t>
  </si>
  <si>
    <t>Djibouti</t>
  </si>
  <si>
    <t>Dominica[law 26]</t>
  </si>
  <si>
    <t>Dominican Republic[45]</t>
  </si>
  <si>
    <t>DR Congo[44]</t>
  </si>
  <si>
    <t>East Timor[47]</t>
  </si>
  <si>
    <t>Ecuador[46]</t>
  </si>
  <si>
    <t>Egypt[48]</t>
  </si>
  <si>
    <t>El Salvador</t>
  </si>
  <si>
    <t>Equatorial Guinea[52]</t>
  </si>
  <si>
    <t>Eritrea</t>
  </si>
  <si>
    <t>Fiji</t>
  </si>
  <si>
    <t>France (EU)</t>
  </si>
  <si>
    <t>Georgia (country)</t>
  </si>
  <si>
    <t>Ghana[57]</t>
  </si>
  <si>
    <t>Greece</t>
  </si>
  <si>
    <t>Greenland[law 89]</t>
  </si>
  <si>
    <t>Grenada[law 33]</t>
  </si>
  <si>
    <t>Guam</t>
  </si>
  <si>
    <t>Guinea[58]</t>
  </si>
  <si>
    <t>Guinea-Bissau[59]</t>
  </si>
  <si>
    <t>Guyana[law 34]</t>
  </si>
  <si>
    <t>Haiti[60]</t>
  </si>
  <si>
    <t>Honduras</t>
  </si>
  <si>
    <t>Hungary (EU)</t>
  </si>
  <si>
    <t>Iceland</t>
  </si>
  <si>
    <t>Idlib Governorate (rebel-held)</t>
  </si>
  <si>
    <t>India[law 36]</t>
  </si>
  <si>
    <t>Iran[69]</t>
  </si>
  <si>
    <t>Iraq[68]</t>
  </si>
  <si>
    <t>Israel[71]</t>
  </si>
  <si>
    <t>Italy (EU)</t>
  </si>
  <si>
    <t>Ivory Coast[law 39]</t>
  </si>
  <si>
    <t>Jordan[law 40]</t>
  </si>
  <si>
    <t>Kazakhstan[75]</t>
  </si>
  <si>
    <t>Kenya[law 41]</t>
  </si>
  <si>
    <t>Kiribati[53]</t>
  </si>
  <si>
    <t>Kosovo</t>
  </si>
  <si>
    <t>Kuwait</t>
  </si>
  <si>
    <t>Kyrgyzstan[law 42]</t>
  </si>
  <si>
    <t>Laos</t>
  </si>
  <si>
    <t>Latvia (EU)[law 43]</t>
  </si>
  <si>
    <t>Lebanon</t>
  </si>
  <si>
    <t>Liberia[law 45]</t>
  </si>
  <si>
    <t>Libya[law 46]</t>
  </si>
  <si>
    <t>Luxembourg (EU)</t>
  </si>
  <si>
    <t>Madagascar[79]</t>
  </si>
  <si>
    <t>Malawi[law 48]</t>
  </si>
  <si>
    <t>Malaysia[law 49]</t>
  </si>
  <si>
    <t>Maldives[21]</t>
  </si>
  <si>
    <t>Mali[80]</t>
  </si>
  <si>
    <t>Marshall Islands[53]</t>
  </si>
  <si>
    <t>Mauritania</t>
  </si>
  <si>
    <t>Mauritius[law 51]</t>
  </si>
  <si>
    <t>Micronesia[53]</t>
  </si>
  <si>
    <t>Monaco[84]</t>
  </si>
  <si>
    <t>Mongolia</t>
  </si>
  <si>
    <t>Montenegro[law 53]</t>
  </si>
  <si>
    <t>Morocco[85]</t>
  </si>
  <si>
    <t>Mozambique[86]</t>
  </si>
  <si>
    <t>Myanmar</t>
  </si>
  <si>
    <t>Namibia[law 54]</t>
  </si>
  <si>
    <t>Nauru</t>
  </si>
  <si>
    <t>Nepal[law 55]</t>
  </si>
  <si>
    <t>Netherlands (EU)[89]</t>
  </si>
  <si>
    <t>Nicaragua[93]</t>
  </si>
  <si>
    <t>Niger[94]</t>
  </si>
  <si>
    <t>North Korea</t>
  </si>
  <si>
    <t>Northern Mariana Islands</t>
  </si>
  <si>
    <t>Oman[law 59]</t>
  </si>
  <si>
    <t>Palau</t>
  </si>
  <si>
    <t>Panama</t>
  </si>
  <si>
    <t>Papua New Guinea[53]</t>
  </si>
  <si>
    <t>Paraguay[law 61]</t>
  </si>
  <si>
    <t>Peru[102]</t>
  </si>
  <si>
    <t>Portugal (EU)[law 64]</t>
  </si>
  <si>
    <t>Romania (EU)</t>
  </si>
  <si>
    <t>Russia[109]</t>
  </si>
  <si>
    <t>Rwanda[112]</t>
  </si>
  <si>
    <t>Saint Kitts and Nevis[law 65]</t>
  </si>
  <si>
    <t>Saint Lucia[law 66]</t>
  </si>
  <si>
    <t>Samoa[law 68]</t>
  </si>
  <si>
    <t>San Marino[law 69]</t>
  </si>
  <si>
    <t>São Tomé and Príncipe[law 70]</t>
  </si>
  <si>
    <t>Saudi Arabia[law 71]</t>
  </si>
  <si>
    <t>Senegal</t>
  </si>
  <si>
    <t>Serbia[law 72]</t>
  </si>
  <si>
    <t>Seychelles[114]</t>
  </si>
  <si>
    <t>Sierra Leone[law 73]</t>
  </si>
  <si>
    <t>Singapore</t>
  </si>
  <si>
    <t>Slovakia (EU)[115]</t>
  </si>
  <si>
    <t>Slovenia</t>
  </si>
  <si>
    <t>Solomon Islands</t>
  </si>
  <si>
    <t>Somalia</t>
  </si>
  <si>
    <t>Somaliland</t>
  </si>
  <si>
    <t>South Korea[119]</t>
  </si>
  <si>
    <t>South Sudan[law 74]</t>
  </si>
  <si>
    <t>Sri Lanka[122]</t>
  </si>
  <si>
    <t>St Vincent &amp; Grenadines[law 67]</t>
  </si>
  <si>
    <t>Sudan[123]</t>
  </si>
  <si>
    <t>Swaziland[127]</t>
  </si>
  <si>
    <t>Sweden[law 77]</t>
  </si>
  <si>
    <t>Syria[128]</t>
  </si>
  <si>
    <t>Taiwan</t>
  </si>
  <si>
    <t>Tajikistan[law 78]</t>
  </si>
  <si>
    <t>Tanzania[law 79]</t>
  </si>
  <si>
    <t>Thailand[law 80]</t>
  </si>
  <si>
    <t>Togo[130]</t>
  </si>
  <si>
    <t>Tonga[law 81]</t>
  </si>
  <si>
    <t>Trinidad and Tobago[law 82]</t>
  </si>
  <si>
    <t>Tunisia[131]</t>
  </si>
  <si>
    <t>Turkey[132]</t>
  </si>
  <si>
    <t>Turkmenistan[133]</t>
  </si>
  <si>
    <t>Tuvalu[53]</t>
  </si>
  <si>
    <t>U.S. Virgin Islands</t>
  </si>
  <si>
    <t>United Arab Emirates[law 84]</t>
  </si>
  <si>
    <t>United States</t>
  </si>
  <si>
    <t>Uzbekistan[141]</t>
  </si>
  <si>
    <t>Vanuatu[53]</t>
  </si>
  <si>
    <t>Vatican City</t>
  </si>
  <si>
    <t>Venezuela</t>
  </si>
  <si>
    <t>Vietnam</t>
  </si>
  <si>
    <t>Zambia[law 87]</t>
  </si>
  <si>
    <t>Zimbabwe[law 88]</t>
  </si>
  <si>
    <t>Afghanistan[9][law 1]</t>
  </si>
  <si>
    <t>Australia[14]</t>
  </si>
  <si>
    <t>Austria (EU)[law 6]</t>
  </si>
  <si>
    <t>Belarus[law 10][21]</t>
  </si>
  <si>
    <t>Brazil[25]</t>
  </si>
  <si>
    <t>Canada[law 18]</t>
  </si>
  <si>
    <t>Colombia[law 19][42]</t>
  </si>
  <si>
    <t>Czech Republic (EU)[law 24]</t>
  </si>
  <si>
    <t>Denmark (EU) (excl. Greenland and Faroe Islands)</t>
  </si>
  <si>
    <t>Estonia (EU)[law 28][50]</t>
  </si>
  <si>
    <t>Ethiopia[law 27][49]</t>
  </si>
  <si>
    <t>Finland (EU)[law 29]</t>
  </si>
  <si>
    <t>Gabon[law 30][55]</t>
  </si>
  <si>
    <t>Gambia[56][law 31]</t>
  </si>
  <si>
    <t>Gaza Strip[N 49][146]</t>
  </si>
  <si>
    <t>Germany (EU)[law 32]</t>
  </si>
  <si>
    <t>Guatemala[law 35]</t>
  </si>
  <si>
    <t>Hong Kong[law 90]</t>
  </si>
  <si>
    <t>Indonesia[64][65]</t>
  </si>
  <si>
    <t>Ireland (EU)[law 37][70]</t>
  </si>
  <si>
    <t>Jamaica[law 38]</t>
  </si>
  <si>
    <t>Japan[73][74]</t>
  </si>
  <si>
    <t>Lesotho[76][law 44]</t>
  </si>
  <si>
    <t>Lithuania (EU)[law 47]</t>
  </si>
  <si>
    <t>Malta (EU)[law 50][81]</t>
  </si>
  <si>
    <t>Mexico[82]</t>
  </si>
  <si>
    <t>Moldova[law 52][83]</t>
  </si>
  <si>
    <t>New Zealand[law 56][91]</t>
  </si>
  <si>
    <t>Nigeria[law 57][96]</t>
  </si>
  <si>
    <t>North Macedonia[97]</t>
  </si>
  <si>
    <t>Norway[law 58][98]</t>
  </si>
  <si>
    <t>Pakistan[law 60]</t>
  </si>
  <si>
    <t>Philippines[law 62]</t>
  </si>
  <si>
    <t>Poland (EU)[law 63]</t>
  </si>
  <si>
    <t>Puerto Rico[law 91][148]</t>
  </si>
  <si>
    <t>Qatar[106][107]</t>
  </si>
  <si>
    <t>South Africa[117]</t>
  </si>
  <si>
    <t>Spain (EU)[120][121]</t>
  </si>
  <si>
    <t>Suriname[124][law 75]</t>
  </si>
  <si>
    <t>Switzerland[law 76][125] (including Liechtenstein[126])</t>
  </si>
  <si>
    <t>Uganda[law 83][134]</t>
  </si>
  <si>
    <t>Ukraine[135][136]</t>
  </si>
  <si>
    <t>United Kingdom (EU before February 2020)[law 85][137]</t>
  </si>
  <si>
    <t>Uruguay[law 86]</t>
  </si>
  <si>
    <t>West Bank[146]</t>
  </si>
  <si>
    <t>Yemen[144]</t>
  </si>
  <si>
    <t>Country2</t>
  </si>
  <si>
    <t>Country3</t>
  </si>
  <si>
    <t>Personal Protection Category</t>
  </si>
  <si>
    <t>Strict Restrictions</t>
  </si>
  <si>
    <t>Yes - Restrictions</t>
  </si>
  <si>
    <t>Switzerland</t>
  </si>
  <si>
    <t>Belgium</t>
  </si>
  <si>
    <t>Bulgaria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</si>
  <si>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</si>
  <si>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</si>
  <si>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</si>
  <si>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</si>
  <si>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</si>
  <si>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</si>
  <si>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</si>
  <si>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</si>
  <si>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</si>
  <si>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Georgia</t>
  </si>
  <si>
    <t>Hungary</t>
  </si>
  <si>
    <t>Idlib Governorate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</si>
  <si>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</si>
  <si>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</si>
  <si>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</si>
  <si>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</si>
  <si>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</si>
  <si>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</si>
  <si>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</si>
  <si>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</si>
  <si>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</si>
  <si>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</si>
  <si>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Spain</t>
  </si>
  <si>
    <t>United Kingdom</t>
  </si>
  <si>
    <t>Malta</t>
  </si>
  <si>
    <t>Austria</t>
  </si>
  <si>
    <t>10th Percentile Firearm Mortality Rate:</t>
  </si>
  <si>
    <t>10th Percentila Guns per 100 Inhabitants: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</si>
</sst>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/>
    <xf numFmtId="0" fontId="3" fillId="6" borderId="0" xfId="0" applyFont="1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4" fillId="0" borderId="1" xfId="0" applyFont="1" applyBorder="1"/>
    <xf numFmtId="0" fontId="2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73" fontId="2" fillId="3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10" borderId="0" xfId="0" applyFont="1" applyFill="1" applyAlignment="1">
      <alignment horizontal="left"/>
    </xf>
    <xf numFmtId="0" fontId="1" fillId="9" borderId="1" xfId="0" applyFont="1" applyFill="1" applyBorder="1" applyAlignment="1">
      <alignment horizontal="center"/>
    </xf>
    <xf numFmtId="173" fontId="1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40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color auto="1"/>
      </font>
    </dxf>
    <dxf>
      <font>
        <color auto="1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76C7A-0F80-4E29-B25B-8F7582D17E16}" name="Table3" displayName="Table3" ref="A1:C209" totalsRowShown="0">
  <autoFilter ref="A1:C209" xr:uid="{D75A08B8-E828-40A5-879B-51CEDF6E074F}"/>
  <sortState xmlns:xlrd2="http://schemas.microsoft.com/office/spreadsheetml/2017/richdata2" ref="A2:C209">
    <sortCondition ref="B1:B209"/>
  </sortState>
  <tableColumns count="3">
    <tableColumn id="1" xr3:uid="{AF147DDF-207B-4FFF-80EA-76CE66FA1791}" name="Country"/>
    <tableColumn id="4" xr3:uid="{713FB2E4-3AE0-47BF-B48D-94CA44C6E8A6}" name="Country3" dataDxfId="36">
      <calculatedColumnFormula array="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calculatedColumnFormula>
    </tableColumn>
    <tableColumn id="7" xr3:uid="{F82AB535-5007-4FF1-AF08-ACE870350A32}" name="Personal Protection Catego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3A3CB-63E0-4F9A-94BE-FB717F1FBEE7}" name="Table1" displayName="Table1" ref="A1:F76" totalsRowShown="0" headerRowDxfId="39" dataDxfId="38">
  <autoFilter ref="A1:F76" xr:uid="{E74C2A1F-AC0C-41DC-869B-901C9D6A72A1}"/>
  <sortState xmlns:xlrd2="http://schemas.microsoft.com/office/spreadsheetml/2017/richdata2" ref="A2:F76">
    <sortCondition sortBy="cellColor" ref="F1:F76" dxfId="2"/>
  </sortState>
  <tableColumns count="6">
    <tableColumn id="1" xr3:uid="{E3769F32-E577-4D69-95D6-2800855D760A}" name="Country" dataDxfId="27"/>
    <tableColumn id="13" xr3:uid="{D47A9AC5-8D24-4DCB-AA04-543AFBF88DAE}" name="Country2" dataDxfId="26"/>
    <tableColumn id="2" xr3:uid="{EF89C57D-D7C1-43A7-A3FF-9A6FD3A7EBD8}" name="Year" dataDxfId="24"/>
    <tableColumn id="3" xr3:uid="{674555F9-513B-4213-8C01-8D87A0788310}" name="Firearm Mortality Rate" dataDxfId="25"/>
    <tableColumn id="10" xr3:uid="{038E05EE-0956-4E69-9A55-06A6CE16CED5}" name="Guns per 100 inhabitants" dataDxfId="37"/>
    <tableColumn id="12" xr3:uid="{52B452A6-DBEF-42CE-AB4B-6973C4CCF979}" name="Personal Protection" dataDxfId="9">
      <calculatedColumnFormula>INDEX(Table3[Personal Protection Category],MATCH(Table1[[#This Row],[Country2]],Table3[Country3],0))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5EAA-EDD9-4113-B8E1-ECFB32D03EA7}">
  <dimension ref="A1:C209"/>
  <sheetViews>
    <sheetView topLeftCell="A103" workbookViewId="0">
      <selection activeCell="B13" sqref="B13"/>
    </sheetView>
  </sheetViews>
  <sheetFormatPr defaultRowHeight="15" x14ac:dyDescent="0.25"/>
  <cols>
    <col min="1" max="1" width="47" customWidth="1"/>
    <col min="2" max="2" width="32.85546875" customWidth="1"/>
    <col min="3" max="3" width="31.140625" customWidth="1"/>
  </cols>
  <sheetData>
    <row r="1" spans="1:3" x14ac:dyDescent="0.25">
      <c r="A1" t="s">
        <v>0</v>
      </c>
      <c r="B1" t="s">
        <v>298</v>
      </c>
      <c r="C1" t="s">
        <v>299</v>
      </c>
    </row>
    <row r="2" spans="1:3" x14ac:dyDescent="0.25">
      <c r="A2" t="s">
        <v>251</v>
      </c>
      <c r="B2" t="str" cm="1">
        <f t="array" ref="B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Afghanistan</v>
      </c>
      <c r="C2" s="12" t="s">
        <v>301</v>
      </c>
    </row>
    <row r="3" spans="1:3" x14ac:dyDescent="0.25">
      <c r="A3" t="s">
        <v>88</v>
      </c>
      <c r="B3" t="str" cm="1">
        <f t="array" ref="B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Albania</v>
      </c>
      <c r="C3" s="10" t="s">
        <v>300</v>
      </c>
    </row>
    <row r="4" spans="1:3" x14ac:dyDescent="0.25">
      <c r="A4" t="s">
        <v>89</v>
      </c>
      <c r="B4" t="str" cm="1">
        <f t="array" ref="B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Algeria</v>
      </c>
      <c r="C4" s="9" t="s">
        <v>87</v>
      </c>
    </row>
    <row r="5" spans="1:3" x14ac:dyDescent="0.25">
      <c r="A5" t="s">
        <v>90</v>
      </c>
      <c r="B5" t="str" cm="1">
        <f t="array" ref="B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American Samoa</v>
      </c>
      <c r="C5" s="9" t="s">
        <v>87</v>
      </c>
    </row>
    <row r="6" spans="1:3" x14ac:dyDescent="0.25">
      <c r="A6" t="s">
        <v>92</v>
      </c>
      <c r="B6" t="str" cm="1">
        <f t="array" ref="B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Andorra</v>
      </c>
      <c r="C6" s="11" t="s">
        <v>91</v>
      </c>
    </row>
    <row r="7" spans="1:3" x14ac:dyDescent="0.25">
      <c r="A7" t="s">
        <v>93</v>
      </c>
      <c r="B7" t="str" cm="1">
        <f t="array" ref="B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Angola</v>
      </c>
      <c r="C7" s="9" t="s">
        <v>87</v>
      </c>
    </row>
    <row r="8" spans="1:3" x14ac:dyDescent="0.25">
      <c r="A8" t="s">
        <v>94</v>
      </c>
      <c r="B8" t="str" cm="1">
        <f t="array" ref="B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Antigua and Barbuda</v>
      </c>
      <c r="C8" s="11" t="s">
        <v>91</v>
      </c>
    </row>
    <row r="9" spans="1:3" x14ac:dyDescent="0.25">
      <c r="A9" t="s">
        <v>95</v>
      </c>
      <c r="B9" t="str" cm="1">
        <f t="array" ref="B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Argentina</v>
      </c>
      <c r="C9" s="11" t="s">
        <v>91</v>
      </c>
    </row>
    <row r="10" spans="1:3" x14ac:dyDescent="0.25">
      <c r="A10" t="s">
        <v>96</v>
      </c>
      <c r="B10" t="str" cm="1">
        <f t="array" ref="B1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Armenia</v>
      </c>
      <c r="C10" s="11" t="s">
        <v>91</v>
      </c>
    </row>
    <row r="11" spans="1:3" x14ac:dyDescent="0.25">
      <c r="A11" t="s">
        <v>252</v>
      </c>
      <c r="B11" t="str" cm="1">
        <f t="array" ref="B1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Australia</v>
      </c>
      <c r="C11" s="9" t="s">
        <v>87</v>
      </c>
    </row>
    <row r="12" spans="1:3" x14ac:dyDescent="0.25">
      <c r="A12" t="s">
        <v>253</v>
      </c>
      <c r="B12" t="s">
        <v>330</v>
      </c>
      <c r="C12" s="12" t="s">
        <v>301</v>
      </c>
    </row>
    <row r="13" spans="1:3" x14ac:dyDescent="0.25">
      <c r="A13" t="s">
        <v>97</v>
      </c>
      <c r="B13" t="str" cm="1">
        <f t="array" ref="B1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Azerbaijan</v>
      </c>
      <c r="C13" s="9" t="s">
        <v>87</v>
      </c>
    </row>
    <row r="14" spans="1:3" x14ac:dyDescent="0.25">
      <c r="A14" t="s">
        <v>98</v>
      </c>
      <c r="B14" t="str" cm="1">
        <f t="array" ref="B1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Bahamas</v>
      </c>
      <c r="C14" s="11" t="s">
        <v>91</v>
      </c>
    </row>
    <row r="15" spans="1:3" x14ac:dyDescent="0.25">
      <c r="A15" t="s">
        <v>99</v>
      </c>
      <c r="B15" t="str" cm="1">
        <f t="array" ref="B1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Bahrain</v>
      </c>
      <c r="C15" s="12" t="s">
        <v>301</v>
      </c>
    </row>
    <row r="16" spans="1:3" x14ac:dyDescent="0.25">
      <c r="A16" t="s">
        <v>100</v>
      </c>
      <c r="B16" t="str" cm="1">
        <f t="array" ref="B1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Bangladesh</v>
      </c>
      <c r="C16" s="10" t="s">
        <v>300</v>
      </c>
    </row>
    <row r="17" spans="1:3" x14ac:dyDescent="0.25">
      <c r="A17" t="s">
        <v>101</v>
      </c>
      <c r="B17" t="str" cm="1">
        <f t="array" ref="B1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Barbados</v>
      </c>
      <c r="C17" s="11" t="s">
        <v>91</v>
      </c>
    </row>
    <row r="18" spans="1:3" x14ac:dyDescent="0.25">
      <c r="A18" t="s">
        <v>254</v>
      </c>
      <c r="B18" t="str" cm="1">
        <f t="array" ref="B1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Belarus</v>
      </c>
      <c r="C18" s="9" t="s">
        <v>87</v>
      </c>
    </row>
    <row r="19" spans="1:3" x14ac:dyDescent="0.25">
      <c r="A19" t="s">
        <v>102</v>
      </c>
      <c r="B19" t="s">
        <v>303</v>
      </c>
      <c r="C19" s="10" t="s">
        <v>300</v>
      </c>
    </row>
    <row r="20" spans="1:3" x14ac:dyDescent="0.25">
      <c r="A20" t="s">
        <v>103</v>
      </c>
      <c r="B20" t="str" cm="1">
        <f t="array" ref="B2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Belize</v>
      </c>
      <c r="C20" s="11" t="s">
        <v>91</v>
      </c>
    </row>
    <row r="21" spans="1:3" x14ac:dyDescent="0.25">
      <c r="A21" t="s">
        <v>104</v>
      </c>
      <c r="B21" t="str" cm="1">
        <f t="array" ref="B2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Benin</v>
      </c>
      <c r="C21" s="12" t="s">
        <v>301</v>
      </c>
    </row>
    <row r="22" spans="1:3" x14ac:dyDescent="0.25">
      <c r="A22" t="s">
        <v>105</v>
      </c>
      <c r="B22" t="str" cm="1">
        <f t="array" ref="B2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Bhutan</v>
      </c>
    </row>
    <row r="23" spans="1:3" x14ac:dyDescent="0.25">
      <c r="A23" t="s">
        <v>106</v>
      </c>
      <c r="B23" t="str" cm="1">
        <f t="array" ref="B2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Bolivia</v>
      </c>
      <c r="C23" s="9" t="s">
        <v>87</v>
      </c>
    </row>
    <row r="24" spans="1:3" x14ac:dyDescent="0.25">
      <c r="A24" t="s">
        <v>107</v>
      </c>
      <c r="B24" t="str" cm="1">
        <f t="array" ref="B2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Bosnia and Herzegovina</v>
      </c>
      <c r="C24" s="11" t="s">
        <v>91</v>
      </c>
    </row>
    <row r="25" spans="1:3" x14ac:dyDescent="0.25">
      <c r="A25" t="s">
        <v>108</v>
      </c>
      <c r="B25" t="str" cm="1">
        <f t="array" ref="B2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Botswana</v>
      </c>
      <c r="C25" s="11" t="s">
        <v>91</v>
      </c>
    </row>
    <row r="26" spans="1:3" x14ac:dyDescent="0.25">
      <c r="A26" t="s">
        <v>255</v>
      </c>
      <c r="B26" t="str" cm="1">
        <f t="array" ref="B2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Brazil</v>
      </c>
      <c r="C26" s="11" t="s">
        <v>91</v>
      </c>
    </row>
    <row r="27" spans="1:3" x14ac:dyDescent="0.25">
      <c r="A27" t="s">
        <v>109</v>
      </c>
      <c r="B27" t="str" cm="1">
        <f t="array" ref="B2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Brunei</v>
      </c>
      <c r="C27" s="9" t="s">
        <v>87</v>
      </c>
    </row>
    <row r="28" spans="1:3" x14ac:dyDescent="0.25">
      <c r="A28" t="s">
        <v>110</v>
      </c>
      <c r="B28" t="s">
        <v>304</v>
      </c>
      <c r="C28" s="10" t="s">
        <v>300</v>
      </c>
    </row>
    <row r="29" spans="1:3" x14ac:dyDescent="0.25">
      <c r="A29" t="s">
        <v>111</v>
      </c>
      <c r="B29" t="str" cm="1">
        <f t="array" ref="B2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Burkina Faso</v>
      </c>
      <c r="C29" s="9" t="s">
        <v>87</v>
      </c>
    </row>
    <row r="30" spans="1:3" x14ac:dyDescent="0.25">
      <c r="A30" t="s">
        <v>112</v>
      </c>
      <c r="B30" t="str" cm="1">
        <f t="array" ref="B3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Burundi</v>
      </c>
      <c r="C30" s="10" t="s">
        <v>300</v>
      </c>
    </row>
    <row r="31" spans="1:3" x14ac:dyDescent="0.25">
      <c r="A31" t="s">
        <v>113</v>
      </c>
      <c r="B31" t="str" cm="1">
        <f t="array" ref="B3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Cambodia</v>
      </c>
      <c r="C31" s="9" t="s">
        <v>87</v>
      </c>
    </row>
    <row r="32" spans="1:3" x14ac:dyDescent="0.25">
      <c r="A32" t="s">
        <v>114</v>
      </c>
      <c r="B32" t="str" cm="1">
        <f t="array" ref="B3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Cameroon</v>
      </c>
      <c r="C32" s="12" t="s">
        <v>301</v>
      </c>
    </row>
    <row r="33" spans="1:3" x14ac:dyDescent="0.25">
      <c r="A33" t="s">
        <v>256</v>
      </c>
      <c r="B33" t="str" cm="1">
        <f t="array" ref="B3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Canada</v>
      </c>
      <c r="C33" s="10" t="s">
        <v>300</v>
      </c>
    </row>
    <row r="34" spans="1:3" x14ac:dyDescent="0.25">
      <c r="A34" t="s">
        <v>115</v>
      </c>
      <c r="B34" t="str" cm="1">
        <f t="array" ref="B3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Cape Verde</v>
      </c>
      <c r="C34" s="11" t="s">
        <v>91</v>
      </c>
    </row>
    <row r="35" spans="1:3" x14ac:dyDescent="0.25">
      <c r="A35" t="s">
        <v>116</v>
      </c>
      <c r="B35" t="str" cm="1">
        <f t="array" ref="B3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Cayman Islands</v>
      </c>
      <c r="C35" s="11" t="s">
        <v>91</v>
      </c>
    </row>
    <row r="36" spans="1:3" x14ac:dyDescent="0.25">
      <c r="A36" t="s">
        <v>117</v>
      </c>
      <c r="B36" t="str" cm="1">
        <f t="array" ref="B3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Central African Republic</v>
      </c>
      <c r="C36" s="10" t="s">
        <v>300</v>
      </c>
    </row>
    <row r="37" spans="1:3" x14ac:dyDescent="0.25">
      <c r="A37" t="s">
        <v>118</v>
      </c>
      <c r="B37" t="str" cm="1">
        <f t="array" ref="B3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Chad</v>
      </c>
      <c r="C37" s="12" t="s">
        <v>301</v>
      </c>
    </row>
    <row r="38" spans="1:3" x14ac:dyDescent="0.25">
      <c r="A38" t="s">
        <v>119</v>
      </c>
      <c r="B38" t="str" cm="1">
        <f t="array" ref="B3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Chile</v>
      </c>
      <c r="C38" s="11" t="s">
        <v>91</v>
      </c>
    </row>
    <row r="39" spans="1:3" x14ac:dyDescent="0.25">
      <c r="A39" t="s">
        <v>120</v>
      </c>
      <c r="B39" t="s">
        <v>305</v>
      </c>
      <c r="C39" s="9" t="s">
        <v>87</v>
      </c>
    </row>
    <row r="40" spans="1:3" x14ac:dyDescent="0.25">
      <c r="A40" t="s">
        <v>257</v>
      </c>
      <c r="B40" t="str" cm="1">
        <f t="array" ref="B4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Colombia</v>
      </c>
      <c r="C40" s="10" t="s">
        <v>300</v>
      </c>
    </row>
    <row r="41" spans="1:3" x14ac:dyDescent="0.25">
      <c r="A41" t="s">
        <v>121</v>
      </c>
      <c r="B41" t="str" cm="1">
        <f t="array" ref="B4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Comoros</v>
      </c>
      <c r="C41" s="9" t="s">
        <v>87</v>
      </c>
    </row>
    <row r="42" spans="1:3" x14ac:dyDescent="0.25">
      <c r="A42" t="s">
        <v>122</v>
      </c>
      <c r="B42" t="str" cm="1">
        <f t="array" ref="B4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Congo</v>
      </c>
      <c r="C42" s="11" t="s">
        <v>91</v>
      </c>
    </row>
    <row r="43" spans="1:3" x14ac:dyDescent="0.25">
      <c r="A43" t="s">
        <v>123</v>
      </c>
      <c r="B43" t="str" cm="1">
        <f t="array" ref="B4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Cook Islands</v>
      </c>
      <c r="C43" s="9" t="s">
        <v>87</v>
      </c>
    </row>
    <row r="44" spans="1:3" x14ac:dyDescent="0.25">
      <c r="A44" t="s">
        <v>124</v>
      </c>
      <c r="B44" t="str" cm="1">
        <f t="array" ref="B4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Costa Rica</v>
      </c>
      <c r="C44" s="11" t="s">
        <v>91</v>
      </c>
    </row>
    <row r="45" spans="1:3" x14ac:dyDescent="0.25">
      <c r="A45" t="s">
        <v>125</v>
      </c>
      <c r="B45" t="s">
        <v>306</v>
      </c>
      <c r="C45" s="10" t="s">
        <v>300</v>
      </c>
    </row>
    <row r="46" spans="1:3" x14ac:dyDescent="0.25">
      <c r="A46" t="s">
        <v>126</v>
      </c>
      <c r="B46" t="str" cm="1">
        <f t="array" ref="B4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Cuba</v>
      </c>
      <c r="C46" s="12" t="s">
        <v>301</v>
      </c>
    </row>
    <row r="47" spans="1:3" x14ac:dyDescent="0.25">
      <c r="A47" t="s">
        <v>127</v>
      </c>
      <c r="B47" t="s">
        <v>307</v>
      </c>
      <c r="C47" s="11" t="s">
        <v>91</v>
      </c>
    </row>
    <row r="48" spans="1:3" x14ac:dyDescent="0.25">
      <c r="A48" t="s">
        <v>258</v>
      </c>
      <c r="B48" t="s">
        <v>308</v>
      </c>
      <c r="C48" s="11" t="s">
        <v>91</v>
      </c>
    </row>
    <row r="49" spans="1:3" x14ac:dyDescent="0.25">
      <c r="A49" t="s">
        <v>259</v>
      </c>
      <c r="B49" t="s">
        <v>309</v>
      </c>
      <c r="C49" s="9" t="s">
        <v>87</v>
      </c>
    </row>
    <row r="50" spans="1:3" x14ac:dyDescent="0.25">
      <c r="A50" t="s">
        <v>128</v>
      </c>
      <c r="B50" t="str" cm="1">
        <f t="array" ref="B5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Djibouti</v>
      </c>
    </row>
    <row r="51" spans="1:3" x14ac:dyDescent="0.25">
      <c r="A51" t="s">
        <v>129</v>
      </c>
      <c r="B51" t="str" cm="1">
        <f t="array" ref="B5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Dominica</v>
      </c>
      <c r="C51" s="11" t="s">
        <v>91</v>
      </c>
    </row>
    <row r="52" spans="1:3" x14ac:dyDescent="0.25">
      <c r="A52" t="s">
        <v>130</v>
      </c>
      <c r="B52" t="str" cm="1">
        <f t="array" ref="B5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Dominican Republic</v>
      </c>
      <c r="C52" s="9" t="s">
        <v>87</v>
      </c>
    </row>
    <row r="53" spans="1:3" x14ac:dyDescent="0.25">
      <c r="A53" t="s">
        <v>131</v>
      </c>
      <c r="B53" t="str" cm="1">
        <f t="array" ref="B5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DR Congo</v>
      </c>
      <c r="C53" s="11" t="s">
        <v>91</v>
      </c>
    </row>
    <row r="54" spans="1:3" x14ac:dyDescent="0.25">
      <c r="A54" t="s">
        <v>132</v>
      </c>
      <c r="B54" t="str" cm="1">
        <f t="array" ref="B5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East Timor</v>
      </c>
      <c r="C54" s="9" t="s">
        <v>87</v>
      </c>
    </row>
    <row r="55" spans="1:3" x14ac:dyDescent="0.25">
      <c r="A55" t="s">
        <v>133</v>
      </c>
      <c r="B55" t="str" cm="1">
        <f t="array" ref="B5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Ecuador</v>
      </c>
      <c r="C55" s="11" t="s">
        <v>91</v>
      </c>
    </row>
    <row r="56" spans="1:3" x14ac:dyDescent="0.25">
      <c r="A56" t="s">
        <v>134</v>
      </c>
      <c r="B56" t="str" cm="1">
        <f t="array" ref="B5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Egypt</v>
      </c>
      <c r="C56" s="11" t="s">
        <v>91</v>
      </c>
    </row>
    <row r="57" spans="1:3" x14ac:dyDescent="0.25">
      <c r="A57" t="s">
        <v>135</v>
      </c>
      <c r="B57" t="str" cm="1">
        <f t="array" ref="B5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El Salvador</v>
      </c>
      <c r="C57" s="11" t="s">
        <v>91</v>
      </c>
    </row>
    <row r="58" spans="1:3" x14ac:dyDescent="0.25">
      <c r="A58" t="s">
        <v>136</v>
      </c>
      <c r="B58" t="str" cm="1">
        <f t="array" ref="B5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Equatorial Guinea</v>
      </c>
    </row>
    <row r="59" spans="1:3" x14ac:dyDescent="0.25">
      <c r="A59" t="s">
        <v>137</v>
      </c>
      <c r="B59" t="str" cm="1">
        <f t="array" ref="B5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Eritrea</v>
      </c>
      <c r="C59" s="9" t="s">
        <v>87</v>
      </c>
    </row>
    <row r="60" spans="1:3" x14ac:dyDescent="0.25">
      <c r="A60" t="s">
        <v>260</v>
      </c>
      <c r="B60" t="s">
        <v>310</v>
      </c>
      <c r="C60" s="11" t="s">
        <v>91</v>
      </c>
    </row>
    <row r="61" spans="1:3" x14ac:dyDescent="0.25">
      <c r="A61" t="s">
        <v>261</v>
      </c>
      <c r="B61" t="str" cm="1">
        <f t="array" ref="B6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Ethiopia</v>
      </c>
      <c r="C61" s="11" t="s">
        <v>91</v>
      </c>
    </row>
    <row r="62" spans="1:3" x14ac:dyDescent="0.25">
      <c r="A62" t="s">
        <v>138</v>
      </c>
      <c r="B62" t="str" cm="1">
        <f t="array" ref="B6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Fiji</v>
      </c>
      <c r="C62" s="9" t="s">
        <v>87</v>
      </c>
    </row>
    <row r="63" spans="1:3" x14ac:dyDescent="0.25">
      <c r="A63" t="s">
        <v>262</v>
      </c>
      <c r="B63" t="s">
        <v>311</v>
      </c>
      <c r="C63" s="9" t="s">
        <v>87</v>
      </c>
    </row>
    <row r="64" spans="1:3" x14ac:dyDescent="0.25">
      <c r="A64" t="s">
        <v>139</v>
      </c>
      <c r="B64" t="s">
        <v>312</v>
      </c>
      <c r="C64" s="10" t="s">
        <v>300</v>
      </c>
    </row>
    <row r="65" spans="1:3" x14ac:dyDescent="0.25">
      <c r="A65" t="s">
        <v>263</v>
      </c>
      <c r="B65" t="str" cm="1">
        <f t="array" ref="B6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Gabon</v>
      </c>
      <c r="C65" s="10" t="s">
        <v>300</v>
      </c>
    </row>
    <row r="66" spans="1:3" x14ac:dyDescent="0.25">
      <c r="A66" t="s">
        <v>264</v>
      </c>
      <c r="B66" t="str" cm="1">
        <f t="array" ref="B6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Gambia</v>
      </c>
      <c r="C66" s="11" t="s">
        <v>91</v>
      </c>
    </row>
    <row r="67" spans="1:3" x14ac:dyDescent="0.25">
      <c r="A67" t="s">
        <v>265</v>
      </c>
      <c r="B67" t="str" cm="1">
        <f t="array" ref="B6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Gaza Strip</v>
      </c>
      <c r="C67" s="11" t="s">
        <v>91</v>
      </c>
    </row>
    <row r="68" spans="1:3" x14ac:dyDescent="0.25">
      <c r="A68" t="s">
        <v>140</v>
      </c>
      <c r="B68" t="s">
        <v>314</v>
      </c>
      <c r="C68" s="11" t="s">
        <v>91</v>
      </c>
    </row>
    <row r="69" spans="1:3" x14ac:dyDescent="0.25">
      <c r="A69" t="s">
        <v>266</v>
      </c>
      <c r="B69" t="s">
        <v>313</v>
      </c>
      <c r="C69" s="10" t="s">
        <v>300</v>
      </c>
    </row>
    <row r="70" spans="1:3" x14ac:dyDescent="0.25">
      <c r="A70" t="s">
        <v>141</v>
      </c>
      <c r="B70" t="str" cm="1">
        <f t="array" ref="B7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Ghana</v>
      </c>
      <c r="C70" s="11" t="s">
        <v>91</v>
      </c>
    </row>
    <row r="71" spans="1:3" x14ac:dyDescent="0.25">
      <c r="A71" t="s">
        <v>142</v>
      </c>
      <c r="B71" t="str" cm="1">
        <f t="array" ref="B7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Greece</v>
      </c>
      <c r="C71" s="10" t="s">
        <v>300</v>
      </c>
    </row>
    <row r="72" spans="1:3" x14ac:dyDescent="0.25">
      <c r="A72" t="s">
        <v>143</v>
      </c>
      <c r="B72" t="str" cm="1">
        <f t="array" ref="B7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Greenland</v>
      </c>
      <c r="C72" s="12" t="s">
        <v>301</v>
      </c>
    </row>
    <row r="73" spans="1:3" x14ac:dyDescent="0.25">
      <c r="A73" t="s">
        <v>144</v>
      </c>
      <c r="B73" t="str" cm="1">
        <f t="array" ref="B7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Grenada</v>
      </c>
      <c r="C73" s="11" t="s">
        <v>91</v>
      </c>
    </row>
    <row r="74" spans="1:3" x14ac:dyDescent="0.25">
      <c r="A74" t="s">
        <v>145</v>
      </c>
      <c r="B74" t="str" cm="1">
        <f t="array" ref="B7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Guam</v>
      </c>
      <c r="C74" s="11" t="s">
        <v>91</v>
      </c>
    </row>
    <row r="75" spans="1:3" x14ac:dyDescent="0.25">
      <c r="A75" t="s">
        <v>267</v>
      </c>
      <c r="B75" t="str" cm="1">
        <f t="array" ref="B7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Guatemala</v>
      </c>
      <c r="C75" s="12" t="s">
        <v>301</v>
      </c>
    </row>
    <row r="76" spans="1:3" x14ac:dyDescent="0.25">
      <c r="A76" t="s">
        <v>146</v>
      </c>
      <c r="B76" t="str" cm="1">
        <f t="array" ref="B7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Guinea</v>
      </c>
      <c r="C76" s="12" t="s">
        <v>301</v>
      </c>
    </row>
    <row r="77" spans="1:3" x14ac:dyDescent="0.25">
      <c r="A77" t="s">
        <v>147</v>
      </c>
      <c r="B77" t="str" cm="1">
        <f t="array" ref="B7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Guinea-Bissau</v>
      </c>
      <c r="C77" s="9" t="s">
        <v>87</v>
      </c>
    </row>
    <row r="78" spans="1:3" x14ac:dyDescent="0.25">
      <c r="A78" t="s">
        <v>148</v>
      </c>
      <c r="B78" t="str" cm="1">
        <f t="array" ref="B7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Guyana</v>
      </c>
      <c r="C78" s="11" t="s">
        <v>91</v>
      </c>
    </row>
    <row r="79" spans="1:3" x14ac:dyDescent="0.25">
      <c r="A79" t="s">
        <v>149</v>
      </c>
      <c r="B79" t="str" cm="1">
        <f t="array" ref="B7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Haiti</v>
      </c>
      <c r="C79" s="9" t="s">
        <v>87</v>
      </c>
    </row>
    <row r="80" spans="1:3" x14ac:dyDescent="0.25">
      <c r="A80" t="s">
        <v>150</v>
      </c>
      <c r="B80" t="str" cm="1">
        <f t="array" ref="B8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Honduras</v>
      </c>
      <c r="C80" s="11" t="s">
        <v>91</v>
      </c>
    </row>
    <row r="81" spans="1:3" x14ac:dyDescent="0.25">
      <c r="A81" t="s">
        <v>268</v>
      </c>
      <c r="B81" t="str" cm="1">
        <f t="array" ref="B8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Hong Kong</v>
      </c>
      <c r="C81" s="11" t="s">
        <v>91</v>
      </c>
    </row>
    <row r="82" spans="1:3" x14ac:dyDescent="0.25">
      <c r="A82" t="s">
        <v>151</v>
      </c>
      <c r="B82" t="s">
        <v>315</v>
      </c>
      <c r="C82" s="10" t="s">
        <v>300</v>
      </c>
    </row>
    <row r="83" spans="1:3" x14ac:dyDescent="0.25">
      <c r="A83" t="s">
        <v>152</v>
      </c>
      <c r="B83" t="str" cm="1">
        <f t="array" ref="B8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Iceland</v>
      </c>
      <c r="C83" s="9" t="s">
        <v>87</v>
      </c>
    </row>
    <row r="84" spans="1:3" x14ac:dyDescent="0.25">
      <c r="A84" t="s">
        <v>153</v>
      </c>
      <c r="B84" t="s">
        <v>316</v>
      </c>
      <c r="C84" s="11" t="s">
        <v>91</v>
      </c>
    </row>
    <row r="85" spans="1:3" x14ac:dyDescent="0.25">
      <c r="A85" t="s">
        <v>154</v>
      </c>
      <c r="B85" t="str" cm="1">
        <f t="array" ref="B8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India</v>
      </c>
      <c r="C85" s="11" t="s">
        <v>91</v>
      </c>
    </row>
    <row r="86" spans="1:3" x14ac:dyDescent="0.25">
      <c r="A86" t="s">
        <v>269</v>
      </c>
      <c r="B86" t="str" cm="1">
        <f t="array" ref="B8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Indonesia</v>
      </c>
      <c r="C86" s="10" t="s">
        <v>300</v>
      </c>
    </row>
    <row r="87" spans="1:3" x14ac:dyDescent="0.25">
      <c r="A87" t="s">
        <v>155</v>
      </c>
      <c r="B87" t="str" cm="1">
        <f t="array" ref="B8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Iran</v>
      </c>
      <c r="C87" s="10" t="s">
        <v>300</v>
      </c>
    </row>
    <row r="88" spans="1:3" x14ac:dyDescent="0.25">
      <c r="A88" t="s">
        <v>156</v>
      </c>
      <c r="B88" t="str" cm="1">
        <f t="array" ref="B8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Iraq</v>
      </c>
      <c r="C88" s="11" t="s">
        <v>91</v>
      </c>
    </row>
    <row r="89" spans="1:3" x14ac:dyDescent="0.25">
      <c r="A89" t="s">
        <v>270</v>
      </c>
      <c r="B89" t="s">
        <v>317</v>
      </c>
      <c r="C89" s="10" t="s">
        <v>300</v>
      </c>
    </row>
    <row r="90" spans="1:3" x14ac:dyDescent="0.25">
      <c r="A90" t="s">
        <v>157</v>
      </c>
      <c r="B90" t="str" cm="1">
        <f t="array" ref="B9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Israel</v>
      </c>
      <c r="C90" s="10" t="s">
        <v>300</v>
      </c>
    </row>
    <row r="91" spans="1:3" x14ac:dyDescent="0.25">
      <c r="A91" t="s">
        <v>158</v>
      </c>
      <c r="B91" t="s">
        <v>318</v>
      </c>
      <c r="C91" s="11" t="s">
        <v>91</v>
      </c>
    </row>
    <row r="92" spans="1:3" x14ac:dyDescent="0.25">
      <c r="A92" t="s">
        <v>159</v>
      </c>
      <c r="B92" t="str" cm="1">
        <f t="array" ref="B9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Ivory Coast</v>
      </c>
      <c r="C92" s="12" t="s">
        <v>301</v>
      </c>
    </row>
    <row r="93" spans="1:3" x14ac:dyDescent="0.25">
      <c r="A93" t="s">
        <v>271</v>
      </c>
      <c r="B93" t="str" cm="1">
        <f t="array" ref="B9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Jamaica</v>
      </c>
      <c r="C93" s="11" t="s">
        <v>91</v>
      </c>
    </row>
    <row r="94" spans="1:3" x14ac:dyDescent="0.25">
      <c r="A94" t="s">
        <v>272</v>
      </c>
      <c r="B94" t="str" cm="1">
        <f t="array" ref="B9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Japan</v>
      </c>
      <c r="C94" s="9" t="s">
        <v>87</v>
      </c>
    </row>
    <row r="95" spans="1:3" x14ac:dyDescent="0.25">
      <c r="A95" t="s">
        <v>160</v>
      </c>
      <c r="B95" t="str" cm="1">
        <f t="array" ref="B9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Jordan</v>
      </c>
      <c r="C95" s="11" t="s">
        <v>91</v>
      </c>
    </row>
    <row r="96" spans="1:3" x14ac:dyDescent="0.25">
      <c r="A96" t="s">
        <v>161</v>
      </c>
      <c r="B96" t="str" cm="1">
        <f t="array" ref="B9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Kazakhstan</v>
      </c>
      <c r="C96" s="11" t="s">
        <v>91</v>
      </c>
    </row>
    <row r="97" spans="1:3" x14ac:dyDescent="0.25">
      <c r="A97" t="s">
        <v>162</v>
      </c>
      <c r="B97" t="str" cm="1">
        <f t="array" ref="B9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Kenya</v>
      </c>
      <c r="C97" s="11" t="s">
        <v>91</v>
      </c>
    </row>
    <row r="98" spans="1:3" x14ac:dyDescent="0.25">
      <c r="A98" t="s">
        <v>163</v>
      </c>
      <c r="B98" t="str" cm="1">
        <f t="array" ref="B9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Kiribati</v>
      </c>
      <c r="C98" s="9" t="s">
        <v>87</v>
      </c>
    </row>
    <row r="99" spans="1:3" x14ac:dyDescent="0.25">
      <c r="A99" t="s">
        <v>164</v>
      </c>
      <c r="B99" t="str" cm="1">
        <f t="array" ref="B9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Kosovo</v>
      </c>
      <c r="C99" s="11" t="s">
        <v>91</v>
      </c>
    </row>
    <row r="100" spans="1:3" x14ac:dyDescent="0.25">
      <c r="A100" t="s">
        <v>165</v>
      </c>
      <c r="B100" t="str" cm="1">
        <f t="array" ref="B10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Kuwait</v>
      </c>
      <c r="C100" s="10" t="s">
        <v>300</v>
      </c>
    </row>
    <row r="101" spans="1:3" x14ac:dyDescent="0.25">
      <c r="A101" t="s">
        <v>166</v>
      </c>
      <c r="B101" t="str" cm="1">
        <f t="array" ref="B10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Kyrgyzstan</v>
      </c>
      <c r="C101" s="11" t="s">
        <v>91</v>
      </c>
    </row>
    <row r="102" spans="1:3" x14ac:dyDescent="0.25">
      <c r="A102" t="s">
        <v>167</v>
      </c>
      <c r="B102" t="str" cm="1">
        <f t="array" ref="B10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Laos</v>
      </c>
      <c r="C102" s="10" t="s">
        <v>300</v>
      </c>
    </row>
    <row r="103" spans="1:3" x14ac:dyDescent="0.25">
      <c r="A103" t="s">
        <v>168</v>
      </c>
      <c r="B103" t="s">
        <v>319</v>
      </c>
      <c r="C103" s="11" t="s">
        <v>91</v>
      </c>
    </row>
    <row r="104" spans="1:3" x14ac:dyDescent="0.25">
      <c r="A104" t="s">
        <v>169</v>
      </c>
      <c r="B104" t="str" cm="1">
        <f t="array" ref="B10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Lebanon</v>
      </c>
    </row>
    <row r="105" spans="1:3" x14ac:dyDescent="0.25">
      <c r="A105" t="s">
        <v>273</v>
      </c>
      <c r="B105" t="str" cm="1">
        <f t="array" ref="B10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Lesotho</v>
      </c>
      <c r="C105" s="11" t="s">
        <v>91</v>
      </c>
    </row>
    <row r="106" spans="1:3" x14ac:dyDescent="0.25">
      <c r="A106" t="s">
        <v>170</v>
      </c>
      <c r="B106" t="str" cm="1">
        <f t="array" ref="B10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Liberia</v>
      </c>
      <c r="C106" s="9" t="s">
        <v>87</v>
      </c>
    </row>
    <row r="107" spans="1:3" x14ac:dyDescent="0.25">
      <c r="A107" t="s">
        <v>171</v>
      </c>
      <c r="B107" t="str" cm="1">
        <f t="array" ref="B10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Libya</v>
      </c>
      <c r="C107" s="12" t="s">
        <v>301</v>
      </c>
    </row>
    <row r="108" spans="1:3" x14ac:dyDescent="0.25">
      <c r="A108" t="s">
        <v>274</v>
      </c>
      <c r="B108" t="s">
        <v>320</v>
      </c>
      <c r="C108" s="11" t="s">
        <v>91</v>
      </c>
    </row>
    <row r="109" spans="1:3" x14ac:dyDescent="0.25">
      <c r="A109" t="s">
        <v>172</v>
      </c>
      <c r="B109" t="s">
        <v>321</v>
      </c>
      <c r="C109" s="9" t="s">
        <v>87</v>
      </c>
    </row>
    <row r="110" spans="1:3" x14ac:dyDescent="0.25">
      <c r="A110" t="s">
        <v>173</v>
      </c>
      <c r="B110" t="str" cm="1">
        <f t="array" ref="B11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Madagascar</v>
      </c>
      <c r="C110" s="11" t="s">
        <v>91</v>
      </c>
    </row>
    <row r="111" spans="1:3" x14ac:dyDescent="0.25">
      <c r="A111" t="s">
        <v>174</v>
      </c>
      <c r="B111" t="str" cm="1">
        <f t="array" ref="B11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Malawi</v>
      </c>
      <c r="C111" s="11" t="s">
        <v>91</v>
      </c>
    </row>
    <row r="112" spans="1:3" x14ac:dyDescent="0.25">
      <c r="A112" t="s">
        <v>175</v>
      </c>
      <c r="B112" t="str" cm="1">
        <f t="array" ref="B11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Malaysia</v>
      </c>
      <c r="C112" s="11" t="s">
        <v>91</v>
      </c>
    </row>
    <row r="113" spans="1:3" x14ac:dyDescent="0.25">
      <c r="A113" t="s">
        <v>176</v>
      </c>
      <c r="B113" t="str" cm="1">
        <f t="array" ref="B11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Maldives</v>
      </c>
      <c r="C113" s="9" t="s">
        <v>87</v>
      </c>
    </row>
    <row r="114" spans="1:3" x14ac:dyDescent="0.25">
      <c r="A114" t="s">
        <v>177</v>
      </c>
      <c r="B114" t="str" cm="1">
        <f t="array" ref="B11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Mali</v>
      </c>
      <c r="C114" s="9" t="s">
        <v>87</v>
      </c>
    </row>
    <row r="115" spans="1:3" x14ac:dyDescent="0.25">
      <c r="A115" t="s">
        <v>275</v>
      </c>
      <c r="B115" t="s">
        <v>329</v>
      </c>
      <c r="C115" s="9" t="s">
        <v>87</v>
      </c>
    </row>
    <row r="116" spans="1:3" x14ac:dyDescent="0.25">
      <c r="A116" t="s">
        <v>178</v>
      </c>
      <c r="B116" t="str" cm="1">
        <f t="array" ref="B11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Marshall Islands</v>
      </c>
      <c r="C116" s="9" t="s">
        <v>87</v>
      </c>
    </row>
    <row r="117" spans="1:3" x14ac:dyDescent="0.25">
      <c r="A117" t="s">
        <v>179</v>
      </c>
      <c r="B117" t="str" cm="1">
        <f t="array" ref="B11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Mauritania</v>
      </c>
      <c r="C117" s="11" t="s">
        <v>91</v>
      </c>
    </row>
    <row r="118" spans="1:3" x14ac:dyDescent="0.25">
      <c r="A118" t="s">
        <v>180</v>
      </c>
      <c r="B118" t="str" cm="1">
        <f t="array" ref="B11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Mauritius</v>
      </c>
      <c r="C118" s="11" t="s">
        <v>91</v>
      </c>
    </row>
    <row r="119" spans="1:3" x14ac:dyDescent="0.25">
      <c r="A119" t="s">
        <v>276</v>
      </c>
      <c r="B119" t="str" cm="1">
        <f t="array" ref="B11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Mexico</v>
      </c>
      <c r="C119" s="11" t="s">
        <v>91</v>
      </c>
    </row>
    <row r="120" spans="1:3" x14ac:dyDescent="0.25">
      <c r="A120" t="s">
        <v>181</v>
      </c>
      <c r="B120" t="str" cm="1">
        <f t="array" ref="B12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Micronesia</v>
      </c>
      <c r="C120" s="9" t="s">
        <v>87</v>
      </c>
    </row>
    <row r="121" spans="1:3" x14ac:dyDescent="0.25">
      <c r="A121" t="s">
        <v>277</v>
      </c>
      <c r="B121" t="str" cm="1">
        <f t="array" ref="B12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Moldova</v>
      </c>
      <c r="C121" s="11" t="s">
        <v>91</v>
      </c>
    </row>
    <row r="122" spans="1:3" x14ac:dyDescent="0.25">
      <c r="A122" t="s">
        <v>182</v>
      </c>
      <c r="B122" t="str" cm="1">
        <f t="array" ref="B12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Monaco</v>
      </c>
      <c r="C122" s="9" t="s">
        <v>87</v>
      </c>
    </row>
    <row r="123" spans="1:3" x14ac:dyDescent="0.25">
      <c r="A123" t="s">
        <v>183</v>
      </c>
      <c r="B123" t="str" cm="1">
        <f t="array" ref="B12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Mongolia</v>
      </c>
      <c r="C123" s="11" t="s">
        <v>91</v>
      </c>
    </row>
    <row r="124" spans="1:3" x14ac:dyDescent="0.25">
      <c r="A124" t="s">
        <v>184</v>
      </c>
      <c r="B124" t="str" cm="1">
        <f t="array" ref="B12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Montenegro</v>
      </c>
      <c r="C124" s="11" t="s">
        <v>91</v>
      </c>
    </row>
    <row r="125" spans="1:3" x14ac:dyDescent="0.25">
      <c r="A125" t="s">
        <v>185</v>
      </c>
      <c r="B125" t="str" cm="1">
        <f t="array" ref="B12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Morocco</v>
      </c>
      <c r="C125" s="12" t="s">
        <v>301</v>
      </c>
    </row>
    <row r="126" spans="1:3" x14ac:dyDescent="0.25">
      <c r="A126" t="s">
        <v>186</v>
      </c>
      <c r="B126" t="str" cm="1">
        <f t="array" ref="B12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Mozambique</v>
      </c>
      <c r="C126" s="10" t="s">
        <v>300</v>
      </c>
    </row>
    <row r="127" spans="1:3" x14ac:dyDescent="0.25">
      <c r="A127" t="s">
        <v>187</v>
      </c>
      <c r="B127" t="str" cm="1">
        <f t="array" ref="B12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Myanmar</v>
      </c>
      <c r="C127" s="9" t="s">
        <v>87</v>
      </c>
    </row>
    <row r="128" spans="1:3" x14ac:dyDescent="0.25">
      <c r="A128" t="s">
        <v>188</v>
      </c>
      <c r="B128" t="str" cm="1">
        <f t="array" ref="B12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Namibia</v>
      </c>
      <c r="C128" s="11" t="s">
        <v>91</v>
      </c>
    </row>
    <row r="129" spans="1:3" x14ac:dyDescent="0.25">
      <c r="A129" t="s">
        <v>189</v>
      </c>
      <c r="B129" t="str" cm="1">
        <f t="array" ref="B12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Nauru</v>
      </c>
      <c r="C129" s="9" t="s">
        <v>87</v>
      </c>
    </row>
    <row r="130" spans="1:3" x14ac:dyDescent="0.25">
      <c r="A130" t="s">
        <v>190</v>
      </c>
      <c r="B130" t="str" cm="1">
        <f t="array" ref="B13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Nepal</v>
      </c>
      <c r="C130" s="11" t="s">
        <v>91</v>
      </c>
    </row>
    <row r="131" spans="1:3" x14ac:dyDescent="0.25">
      <c r="A131" t="s">
        <v>191</v>
      </c>
      <c r="B131" t="s">
        <v>322</v>
      </c>
      <c r="C131" s="9" t="s">
        <v>87</v>
      </c>
    </row>
    <row r="132" spans="1:3" x14ac:dyDescent="0.25">
      <c r="A132" t="s">
        <v>278</v>
      </c>
      <c r="B132" t="str" cm="1">
        <f t="array" ref="B13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New Zealand</v>
      </c>
      <c r="C132" s="9" t="s">
        <v>87</v>
      </c>
    </row>
    <row r="133" spans="1:3" x14ac:dyDescent="0.25">
      <c r="A133" t="s">
        <v>192</v>
      </c>
      <c r="B133" t="str" cm="1">
        <f t="array" ref="B13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Nicaragua</v>
      </c>
      <c r="C133" s="11" t="s">
        <v>91</v>
      </c>
    </row>
    <row r="134" spans="1:3" x14ac:dyDescent="0.25">
      <c r="A134" t="s">
        <v>193</v>
      </c>
      <c r="B134" t="str" cm="1">
        <f t="array" ref="B13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Niger</v>
      </c>
      <c r="C134" s="9" t="s">
        <v>87</v>
      </c>
    </row>
    <row r="135" spans="1:3" x14ac:dyDescent="0.25">
      <c r="A135" t="s">
        <v>279</v>
      </c>
      <c r="B135" t="str" cm="1">
        <f t="array" ref="B13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Nigeria</v>
      </c>
      <c r="C135" s="9" t="s">
        <v>87</v>
      </c>
    </row>
    <row r="136" spans="1:3" x14ac:dyDescent="0.25">
      <c r="A136" t="s">
        <v>194</v>
      </c>
      <c r="B136" t="str" cm="1">
        <f t="array" ref="B13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North Korea</v>
      </c>
      <c r="C136" s="9" t="s">
        <v>87</v>
      </c>
    </row>
    <row r="137" spans="1:3" x14ac:dyDescent="0.25">
      <c r="A137" t="s">
        <v>280</v>
      </c>
      <c r="B137" t="str" cm="1">
        <f t="array" ref="B13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North Macedonia</v>
      </c>
      <c r="C137" s="10" t="s">
        <v>300</v>
      </c>
    </row>
    <row r="138" spans="1:3" x14ac:dyDescent="0.25">
      <c r="A138" t="s">
        <v>195</v>
      </c>
      <c r="B138" t="str" cm="1">
        <f t="array" ref="B13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Northern Mariana Islands</v>
      </c>
      <c r="C138" s="11" t="s">
        <v>91</v>
      </c>
    </row>
    <row r="139" spans="1:3" x14ac:dyDescent="0.25">
      <c r="A139" t="s">
        <v>281</v>
      </c>
      <c r="B139" t="str" cm="1">
        <f t="array" ref="B13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Norway</v>
      </c>
      <c r="C139" s="10" t="s">
        <v>300</v>
      </c>
    </row>
    <row r="140" spans="1:3" x14ac:dyDescent="0.25">
      <c r="A140" t="s">
        <v>196</v>
      </c>
      <c r="B140" t="str" cm="1">
        <f t="array" ref="B14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Oman</v>
      </c>
      <c r="C140" s="12" t="s">
        <v>301</v>
      </c>
    </row>
    <row r="141" spans="1:3" x14ac:dyDescent="0.25">
      <c r="A141" t="s">
        <v>282</v>
      </c>
      <c r="B141" t="str" cm="1">
        <f t="array" ref="B14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Pakistan</v>
      </c>
      <c r="C141" s="11" t="s">
        <v>91</v>
      </c>
    </row>
    <row r="142" spans="1:3" x14ac:dyDescent="0.25">
      <c r="A142" t="s">
        <v>197</v>
      </c>
      <c r="B142" t="str" cm="1">
        <f t="array" ref="B14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Palau</v>
      </c>
      <c r="C142" s="9" t="s">
        <v>87</v>
      </c>
    </row>
    <row r="143" spans="1:3" x14ac:dyDescent="0.25">
      <c r="A143" t="s">
        <v>198</v>
      </c>
      <c r="B143" t="str" cm="1">
        <f t="array" ref="B14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Panama</v>
      </c>
      <c r="C143" s="11" t="s">
        <v>91</v>
      </c>
    </row>
    <row r="144" spans="1:3" x14ac:dyDescent="0.25">
      <c r="A144" t="s">
        <v>199</v>
      </c>
      <c r="B144" t="str" cm="1">
        <f t="array" ref="B14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Papua New Guinea</v>
      </c>
      <c r="C144" s="9" t="s">
        <v>87</v>
      </c>
    </row>
    <row r="145" spans="1:3" x14ac:dyDescent="0.25">
      <c r="A145" t="s">
        <v>200</v>
      </c>
      <c r="B145" t="str" cm="1">
        <f t="array" ref="B14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Paraguay</v>
      </c>
      <c r="C145" s="11" t="s">
        <v>91</v>
      </c>
    </row>
    <row r="146" spans="1:3" x14ac:dyDescent="0.25">
      <c r="A146" t="s">
        <v>201</v>
      </c>
      <c r="B146" t="str" cm="1">
        <f t="array" ref="B14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Peru</v>
      </c>
      <c r="C146" s="10" t="s">
        <v>300</v>
      </c>
    </row>
    <row r="147" spans="1:3" x14ac:dyDescent="0.25">
      <c r="A147" t="s">
        <v>283</v>
      </c>
      <c r="B147" t="str" cm="1">
        <f t="array" ref="B14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Philippines</v>
      </c>
      <c r="C147" s="11" t="s">
        <v>91</v>
      </c>
    </row>
    <row r="148" spans="1:3" x14ac:dyDescent="0.25">
      <c r="A148" t="s">
        <v>284</v>
      </c>
      <c r="B148" t="s">
        <v>323</v>
      </c>
      <c r="C148" s="10" t="s">
        <v>300</v>
      </c>
    </row>
    <row r="149" spans="1:3" x14ac:dyDescent="0.25">
      <c r="A149" t="s">
        <v>202</v>
      </c>
      <c r="B149" t="s">
        <v>324</v>
      </c>
      <c r="C149" s="10" t="s">
        <v>300</v>
      </c>
    </row>
    <row r="150" spans="1:3" x14ac:dyDescent="0.25">
      <c r="A150" t="s">
        <v>285</v>
      </c>
      <c r="B150" t="str" cm="1">
        <f t="array" ref="B15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Puerto Rico</v>
      </c>
      <c r="C150" s="11" t="s">
        <v>91</v>
      </c>
    </row>
    <row r="151" spans="1:3" x14ac:dyDescent="0.25">
      <c r="A151" t="s">
        <v>286</v>
      </c>
      <c r="B151" t="str" cm="1">
        <f t="array" ref="B15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Qatar</v>
      </c>
      <c r="C151" s="10" t="s">
        <v>300</v>
      </c>
    </row>
    <row r="152" spans="1:3" x14ac:dyDescent="0.25">
      <c r="A152" t="s">
        <v>203</v>
      </c>
      <c r="B152" t="s">
        <v>325</v>
      </c>
      <c r="C152" s="10" t="s">
        <v>300</v>
      </c>
    </row>
    <row r="153" spans="1:3" x14ac:dyDescent="0.25">
      <c r="A153" t="s">
        <v>204</v>
      </c>
      <c r="B153" t="str" cm="1">
        <f t="array" ref="B15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Russia</v>
      </c>
      <c r="C153" s="11" t="s">
        <v>91</v>
      </c>
    </row>
    <row r="154" spans="1:3" x14ac:dyDescent="0.25">
      <c r="A154" t="s">
        <v>205</v>
      </c>
      <c r="B154" t="str" cm="1">
        <f t="array" ref="B15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Rwanda</v>
      </c>
      <c r="C154" s="11" t="s">
        <v>91</v>
      </c>
    </row>
    <row r="155" spans="1:3" x14ac:dyDescent="0.25">
      <c r="A155" t="s">
        <v>206</v>
      </c>
      <c r="B155" t="str" cm="1">
        <f t="array" ref="B15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Saint Kitts and Nevis</v>
      </c>
      <c r="C155" s="11" t="s">
        <v>91</v>
      </c>
    </row>
    <row r="156" spans="1:3" x14ac:dyDescent="0.25">
      <c r="A156" t="s">
        <v>207</v>
      </c>
      <c r="B156" t="str" cm="1">
        <f t="array" ref="B15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Saint Lucia</v>
      </c>
      <c r="C156" s="11" t="s">
        <v>91</v>
      </c>
    </row>
    <row r="157" spans="1:3" x14ac:dyDescent="0.25">
      <c r="A157" t="s">
        <v>208</v>
      </c>
      <c r="B157" t="str" cm="1">
        <f t="array" ref="B15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Samoa</v>
      </c>
      <c r="C157" s="11" t="s">
        <v>91</v>
      </c>
    </row>
    <row r="158" spans="1:3" x14ac:dyDescent="0.25">
      <c r="A158" t="s">
        <v>209</v>
      </c>
      <c r="B158" t="str" cm="1">
        <f t="array" ref="B15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San Marino</v>
      </c>
      <c r="C158" s="9" t="s">
        <v>87</v>
      </c>
    </row>
    <row r="159" spans="1:3" x14ac:dyDescent="0.25">
      <c r="A159" t="s">
        <v>210</v>
      </c>
      <c r="B159" t="str" cm="1">
        <f t="array" ref="B15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São Tomé and Príncipe</v>
      </c>
      <c r="C159" s="9" t="s">
        <v>87</v>
      </c>
    </row>
    <row r="160" spans="1:3" x14ac:dyDescent="0.25">
      <c r="A160" t="s">
        <v>211</v>
      </c>
      <c r="B160" t="str" cm="1">
        <f t="array" ref="B16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Saudi Arabia</v>
      </c>
      <c r="C160" s="12" t="s">
        <v>301</v>
      </c>
    </row>
    <row r="161" spans="1:3" x14ac:dyDescent="0.25">
      <c r="A161" t="s">
        <v>212</v>
      </c>
      <c r="B161" t="str" cm="1">
        <f t="array" ref="B16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Senegal</v>
      </c>
      <c r="C161" s="12" t="s">
        <v>301</v>
      </c>
    </row>
    <row r="162" spans="1:3" x14ac:dyDescent="0.25">
      <c r="A162" t="s">
        <v>213</v>
      </c>
      <c r="B162" t="str" cm="1">
        <f t="array" ref="B16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Serbia</v>
      </c>
      <c r="C162" s="10" t="s">
        <v>300</v>
      </c>
    </row>
    <row r="163" spans="1:3" x14ac:dyDescent="0.25">
      <c r="A163" t="s">
        <v>214</v>
      </c>
      <c r="B163" t="str" cm="1">
        <f t="array" ref="B16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Seychelles</v>
      </c>
      <c r="C163" s="9" t="s">
        <v>87</v>
      </c>
    </row>
    <row r="164" spans="1:3" x14ac:dyDescent="0.25">
      <c r="A164" t="s">
        <v>215</v>
      </c>
      <c r="B164" t="str" cm="1">
        <f t="array" ref="B16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Sierra Leone</v>
      </c>
      <c r="C164" s="11" t="s">
        <v>91</v>
      </c>
    </row>
    <row r="165" spans="1:3" x14ac:dyDescent="0.25">
      <c r="A165" t="s">
        <v>216</v>
      </c>
      <c r="B165" t="str" cm="1">
        <f t="array" ref="B16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Singapore</v>
      </c>
      <c r="C165" s="10" t="s">
        <v>300</v>
      </c>
    </row>
    <row r="166" spans="1:3" x14ac:dyDescent="0.25">
      <c r="A166" t="s">
        <v>217</v>
      </c>
      <c r="B166" t="s">
        <v>326</v>
      </c>
      <c r="C166" s="11" t="s">
        <v>91</v>
      </c>
    </row>
    <row r="167" spans="1:3" x14ac:dyDescent="0.25">
      <c r="A167" t="s">
        <v>218</v>
      </c>
      <c r="B167" t="str" cm="1">
        <f t="array" ref="B16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Slovenia</v>
      </c>
      <c r="C167" s="10" t="s">
        <v>300</v>
      </c>
    </row>
    <row r="168" spans="1:3" x14ac:dyDescent="0.25">
      <c r="A168" t="s">
        <v>219</v>
      </c>
      <c r="B168" t="str" cm="1">
        <f t="array" ref="B16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Solomon Islands</v>
      </c>
      <c r="C168" s="9" t="s">
        <v>87</v>
      </c>
    </row>
    <row r="169" spans="1:3" x14ac:dyDescent="0.25">
      <c r="A169" t="s">
        <v>220</v>
      </c>
      <c r="B169" t="str" cm="1">
        <f t="array" ref="B16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Somalia</v>
      </c>
      <c r="C169" s="9" t="s">
        <v>87</v>
      </c>
    </row>
    <row r="170" spans="1:3" x14ac:dyDescent="0.25">
      <c r="A170" t="s">
        <v>221</v>
      </c>
      <c r="B170" t="str" cm="1">
        <f t="array" ref="B17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Somaliland</v>
      </c>
      <c r="C170" s="12" t="s">
        <v>301</v>
      </c>
    </row>
    <row r="171" spans="1:3" x14ac:dyDescent="0.25">
      <c r="A171" t="s">
        <v>287</v>
      </c>
      <c r="B171" t="str" cm="1">
        <f t="array" ref="B17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South Africa</v>
      </c>
      <c r="C171" s="11" t="s">
        <v>91</v>
      </c>
    </row>
    <row r="172" spans="1:3" x14ac:dyDescent="0.25">
      <c r="A172" t="s">
        <v>222</v>
      </c>
      <c r="B172" t="str" cm="1">
        <f t="array" ref="B17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South Korea</v>
      </c>
      <c r="C172" s="9" t="s">
        <v>87</v>
      </c>
    </row>
    <row r="173" spans="1:3" x14ac:dyDescent="0.25">
      <c r="A173" t="s">
        <v>223</v>
      </c>
      <c r="B173" t="str" cm="1">
        <f t="array" ref="B17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South Sudan</v>
      </c>
      <c r="C173" s="9" t="s">
        <v>87</v>
      </c>
    </row>
    <row r="174" spans="1:3" x14ac:dyDescent="0.25">
      <c r="A174" t="s">
        <v>288</v>
      </c>
      <c r="B174" t="s">
        <v>327</v>
      </c>
      <c r="C174" s="10" t="s">
        <v>300</v>
      </c>
    </row>
    <row r="175" spans="1:3" x14ac:dyDescent="0.25">
      <c r="A175" t="s">
        <v>224</v>
      </c>
      <c r="B175" t="str" cm="1">
        <f t="array" ref="B17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Sri Lanka</v>
      </c>
      <c r="C175" s="9" t="s">
        <v>87</v>
      </c>
    </row>
    <row r="176" spans="1:3" x14ac:dyDescent="0.25">
      <c r="A176" t="s">
        <v>225</v>
      </c>
      <c r="B176" t="str" cm="1">
        <f t="array" ref="B17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St Vincent &amp; Grenadines</v>
      </c>
      <c r="C176" s="11" t="s">
        <v>91</v>
      </c>
    </row>
    <row r="177" spans="1:3" x14ac:dyDescent="0.25">
      <c r="A177" t="s">
        <v>226</v>
      </c>
      <c r="B177" t="str" cm="1">
        <f t="array" ref="B17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Sudan</v>
      </c>
      <c r="C177" s="10" t="s">
        <v>300</v>
      </c>
    </row>
    <row r="178" spans="1:3" x14ac:dyDescent="0.25">
      <c r="A178" t="s">
        <v>289</v>
      </c>
      <c r="B178" t="str" cm="1">
        <f t="array" ref="B17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Suriname</v>
      </c>
      <c r="C178" s="11" t="s">
        <v>91</v>
      </c>
    </row>
    <row r="179" spans="1:3" x14ac:dyDescent="0.25">
      <c r="A179" t="s">
        <v>227</v>
      </c>
      <c r="B179" t="str" cm="1">
        <f t="array" ref="B17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Swaziland</v>
      </c>
      <c r="C179" s="11" t="s">
        <v>91</v>
      </c>
    </row>
    <row r="180" spans="1:3" x14ac:dyDescent="0.25">
      <c r="A180" t="s">
        <v>228</v>
      </c>
      <c r="B180" t="str" cm="1">
        <f t="array" ref="B18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Sweden</v>
      </c>
      <c r="C180" s="10" t="s">
        <v>300</v>
      </c>
    </row>
    <row r="181" spans="1:3" x14ac:dyDescent="0.25">
      <c r="A181" t="s">
        <v>290</v>
      </c>
      <c r="B181" t="str" cm="1">
        <f t="array" ref="B18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Switzerland</v>
      </c>
      <c r="C181" s="9" t="s">
        <v>87</v>
      </c>
    </row>
    <row r="182" spans="1:3" x14ac:dyDescent="0.25">
      <c r="A182" t="s">
        <v>229</v>
      </c>
      <c r="B182" t="str" cm="1">
        <f t="array" ref="B18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Syria</v>
      </c>
      <c r="C182" s="11" t="s">
        <v>91</v>
      </c>
    </row>
    <row r="183" spans="1:3" x14ac:dyDescent="0.25">
      <c r="A183" t="s">
        <v>230</v>
      </c>
      <c r="B183" t="str" cm="1">
        <f t="array" ref="B18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Taiwan</v>
      </c>
    </row>
    <row r="184" spans="1:3" x14ac:dyDescent="0.25">
      <c r="A184" t="s">
        <v>231</v>
      </c>
      <c r="B184" t="str" cm="1">
        <f t="array" ref="B18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Tajikistan</v>
      </c>
      <c r="C184" s="11" t="s">
        <v>91</v>
      </c>
    </row>
    <row r="185" spans="1:3" x14ac:dyDescent="0.25">
      <c r="A185" t="s">
        <v>232</v>
      </c>
      <c r="B185" t="str" cm="1">
        <f t="array" ref="B18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Tanzania</v>
      </c>
      <c r="C185" s="10" t="s">
        <v>300</v>
      </c>
    </row>
    <row r="186" spans="1:3" x14ac:dyDescent="0.25">
      <c r="A186" t="s">
        <v>233</v>
      </c>
      <c r="B186" t="str" cm="1">
        <f t="array" ref="B18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Thailand</v>
      </c>
      <c r="C186" s="11" t="s">
        <v>91</v>
      </c>
    </row>
    <row r="187" spans="1:3" x14ac:dyDescent="0.25">
      <c r="A187" t="s">
        <v>234</v>
      </c>
      <c r="B187" t="str" cm="1">
        <f t="array" ref="B18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Togo</v>
      </c>
      <c r="C187" s="9" t="s">
        <v>87</v>
      </c>
    </row>
    <row r="188" spans="1:3" x14ac:dyDescent="0.25">
      <c r="A188" t="s">
        <v>235</v>
      </c>
      <c r="B188" t="str" cm="1">
        <f t="array" ref="B18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Tonga</v>
      </c>
      <c r="C188" s="9" t="s">
        <v>87</v>
      </c>
    </row>
    <row r="189" spans="1:3" x14ac:dyDescent="0.25">
      <c r="A189" t="s">
        <v>236</v>
      </c>
      <c r="B189" t="str" cm="1">
        <f t="array" ref="B18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Trinidad and Tobago</v>
      </c>
      <c r="C189" s="11" t="s">
        <v>91</v>
      </c>
    </row>
    <row r="190" spans="1:3" x14ac:dyDescent="0.25">
      <c r="A190" t="s">
        <v>237</v>
      </c>
      <c r="B190" t="str" cm="1">
        <f t="array" ref="B19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Tunisia</v>
      </c>
      <c r="C190" s="9" t="s">
        <v>87</v>
      </c>
    </row>
    <row r="191" spans="1:3" x14ac:dyDescent="0.25">
      <c r="A191" t="s">
        <v>238</v>
      </c>
      <c r="B191" t="str" cm="1">
        <f t="array" ref="B19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Turkey</v>
      </c>
      <c r="C191" s="9" t="s">
        <v>87</v>
      </c>
    </row>
    <row r="192" spans="1:3" x14ac:dyDescent="0.25">
      <c r="A192" t="s">
        <v>239</v>
      </c>
      <c r="B192" t="str" cm="1">
        <f t="array" ref="B19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Turkmenistan</v>
      </c>
      <c r="C192" s="9" t="s">
        <v>87</v>
      </c>
    </row>
    <row r="193" spans="1:3" x14ac:dyDescent="0.25">
      <c r="A193" t="s">
        <v>240</v>
      </c>
      <c r="B193" t="str" cm="1">
        <f t="array" ref="B19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Tuvalu</v>
      </c>
      <c r="C193" s="9" t="s">
        <v>87</v>
      </c>
    </row>
    <row r="194" spans="1:3" x14ac:dyDescent="0.25">
      <c r="A194" t="s">
        <v>241</v>
      </c>
      <c r="B194" t="str" cm="1">
        <f t="array" ref="B19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U.S. Virgin Islands</v>
      </c>
      <c r="C194" s="11" t="s">
        <v>91</v>
      </c>
    </row>
    <row r="195" spans="1:3" x14ac:dyDescent="0.25">
      <c r="A195" t="s">
        <v>291</v>
      </c>
      <c r="B195" t="str" cm="1">
        <f t="array" ref="B19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Uganda</v>
      </c>
      <c r="C195" s="10" t="s">
        <v>300</v>
      </c>
    </row>
    <row r="196" spans="1:3" x14ac:dyDescent="0.25">
      <c r="A196" t="s">
        <v>292</v>
      </c>
      <c r="B196" t="str" cm="1">
        <f t="array" ref="B19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Ukraine</v>
      </c>
      <c r="C196" s="9" t="s">
        <v>87</v>
      </c>
    </row>
    <row r="197" spans="1:3" x14ac:dyDescent="0.25">
      <c r="A197" t="s">
        <v>242</v>
      </c>
      <c r="B197" t="str" cm="1">
        <f t="array" ref="B19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United Arab Emirates</v>
      </c>
      <c r="C197" s="11" t="s">
        <v>91</v>
      </c>
    </row>
    <row r="198" spans="1:3" x14ac:dyDescent="0.25">
      <c r="A198" t="s">
        <v>293</v>
      </c>
      <c r="B198" t="s">
        <v>328</v>
      </c>
      <c r="C198" s="9" t="s">
        <v>87</v>
      </c>
    </row>
    <row r="199" spans="1:3" x14ac:dyDescent="0.25">
      <c r="A199" t="s">
        <v>243</v>
      </c>
      <c r="B199" t="str" cm="1">
        <f t="array" ref="B19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United States</v>
      </c>
      <c r="C199" s="11" t="s">
        <v>91</v>
      </c>
    </row>
    <row r="200" spans="1:3" x14ac:dyDescent="0.25">
      <c r="A200" t="s">
        <v>294</v>
      </c>
      <c r="B200" t="str" cm="1">
        <f t="array" ref="B200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Uruguay</v>
      </c>
      <c r="C200" s="11" t="s">
        <v>91</v>
      </c>
    </row>
    <row r="201" spans="1:3" x14ac:dyDescent="0.25">
      <c r="A201" t="s">
        <v>244</v>
      </c>
      <c r="B201" t="str" cm="1">
        <f t="array" ref="B201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Uzbekistan</v>
      </c>
      <c r="C201" s="9" t="s">
        <v>87</v>
      </c>
    </row>
    <row r="202" spans="1:3" x14ac:dyDescent="0.25">
      <c r="A202" t="s">
        <v>245</v>
      </c>
      <c r="B202" t="str" cm="1">
        <f t="array" ref="B202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Vanuatu</v>
      </c>
      <c r="C202" s="9" t="s">
        <v>87</v>
      </c>
    </row>
    <row r="203" spans="1:3" x14ac:dyDescent="0.25">
      <c r="A203" t="s">
        <v>246</v>
      </c>
      <c r="B203" t="str" cm="1">
        <f t="array" ref="B203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Vatican City</v>
      </c>
      <c r="C203" s="9" t="s">
        <v>87</v>
      </c>
    </row>
    <row r="204" spans="1:3" x14ac:dyDescent="0.25">
      <c r="A204" t="s">
        <v>247</v>
      </c>
      <c r="B204" t="str" cm="1">
        <f t="array" ref="B204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Venezuela</v>
      </c>
      <c r="C204" s="9" t="s">
        <v>87</v>
      </c>
    </row>
    <row r="205" spans="1:3" x14ac:dyDescent="0.25">
      <c r="A205" t="s">
        <v>248</v>
      </c>
      <c r="B205" t="str" cm="1">
        <f t="array" ref="B205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Vietnam</v>
      </c>
      <c r="C205" s="9" t="s">
        <v>87</v>
      </c>
    </row>
    <row r="206" spans="1:3" x14ac:dyDescent="0.25">
      <c r="A206" t="s">
        <v>295</v>
      </c>
      <c r="B206" t="str" cm="1">
        <f t="array" ref="B206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West Bank</v>
      </c>
    </row>
    <row r="207" spans="1:3" x14ac:dyDescent="0.25">
      <c r="A207" t="s">
        <v>296</v>
      </c>
      <c r="B207" t="str" cm="1">
        <f t="array" ref="B207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Yemen</v>
      </c>
      <c r="C207" s="11" t="s">
        <v>91</v>
      </c>
    </row>
    <row r="208" spans="1:3" x14ac:dyDescent="0.25">
      <c r="A208" t="s">
        <v>249</v>
      </c>
      <c r="B208" t="str" cm="1">
        <f t="array" ref="B208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Zambia</v>
      </c>
      <c r="C208" s="12" t="s">
        <v>301</v>
      </c>
    </row>
    <row r="209" spans="1:3" x14ac:dyDescent="0.25">
      <c r="A209" t="s">
        <v>250</v>
      </c>
      <c r="B209" t="str" cm="1">
        <f t="array" ref="B209">_xlfn.IFS(Table3[[#This Row],[Country]]="",Table3[[#This Row],[Country]],IFERROR(FIND("[",Table3[[#This Row],[Country]]),0)=0,Table3[[#This Row],[Country]],FIND("[",Table3[[#This Row],[Country]])&gt;0,MID(Table3[[#This Row],[Country]],1,FIND("[",Table3[[#This Row],[Country]])-1))</f>
        <v>Zimbabwe</v>
      </c>
      <c r="C209" s="1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AD6-10C1-4E8E-8A1C-A9DE6A575161}">
  <dimension ref="A1:I76"/>
  <sheetViews>
    <sheetView tabSelected="1" workbookViewId="0">
      <selection activeCell="B9" sqref="B9"/>
    </sheetView>
  </sheetViews>
  <sheetFormatPr defaultRowHeight="15" x14ac:dyDescent="0.25"/>
  <cols>
    <col min="1" max="2" width="19.42578125" customWidth="1"/>
    <col min="3" max="3" width="15" customWidth="1"/>
    <col min="4" max="4" width="23.7109375" bestFit="1" customWidth="1"/>
    <col min="5" max="5" width="26.5703125" bestFit="1" customWidth="1"/>
    <col min="6" max="6" width="26.5703125" style="8" customWidth="1"/>
    <col min="8" max="8" width="37.5703125" bestFit="1" customWidth="1"/>
  </cols>
  <sheetData>
    <row r="1" spans="1:9" x14ac:dyDescent="0.25">
      <c r="A1" s="1" t="s">
        <v>0</v>
      </c>
      <c r="B1" s="1" t="s">
        <v>297</v>
      </c>
      <c r="C1" s="1" t="s">
        <v>1</v>
      </c>
      <c r="D1" s="1" t="s">
        <v>83</v>
      </c>
      <c r="E1" s="1" t="s">
        <v>2</v>
      </c>
      <c r="F1" s="5" t="s">
        <v>86</v>
      </c>
    </row>
    <row r="2" spans="1:9" x14ac:dyDescent="0.25">
      <c r="A2" s="5" t="s">
        <v>61</v>
      </c>
      <c r="B2" s="5" t="str">
        <f>MID(Table1[[#This Row],[Country]], 2, LEN(Table1[[#This Row],[Country]]))</f>
        <v>Kyrgyzstan</v>
      </c>
      <c r="C2" s="5">
        <v>2015</v>
      </c>
      <c r="D2" s="1">
        <v>0.72</v>
      </c>
      <c r="E2" s="19">
        <v>0.9</v>
      </c>
      <c r="F2" s="13" t="str">
        <f>INDEX(Table3[Personal Protection Category],MATCH(Table1[[#This Row],[Country2]],Table3[Country3],0))</f>
        <v>Yes</v>
      </c>
      <c r="H2" s="15" t="s">
        <v>331</v>
      </c>
      <c r="I2" s="16">
        <f>_xlfn.PERCENTILE.EXC(Table1[Firearm Mortality Rate],0.1)</f>
        <v>0.16500000000000004</v>
      </c>
    </row>
    <row r="3" spans="1:9" x14ac:dyDescent="0.25">
      <c r="A3" s="5" t="s">
        <v>21</v>
      </c>
      <c r="B3" s="5" t="str">
        <f>MID(Table1[[#This Row],[Country]], 2, LEN(Table1[[#This Row],[Country]]))</f>
        <v>Barbados</v>
      </c>
      <c r="C3" s="5">
        <v>2013</v>
      </c>
      <c r="D3" s="6">
        <v>7.36</v>
      </c>
      <c r="E3" s="1">
        <v>3.5</v>
      </c>
      <c r="F3" s="13" t="str">
        <f>INDEX(Table3[Personal Protection Category],MATCH(Table1[[#This Row],[Country2]],Table3[Country3],0))</f>
        <v>Yes</v>
      </c>
      <c r="H3" s="17" t="s">
        <v>84</v>
      </c>
      <c r="I3" s="18">
        <f>_xlfn.PERCENTILE.EXC(Table1[Firearm Mortality Rate],0.5)</f>
        <v>1.46</v>
      </c>
    </row>
    <row r="4" spans="1:9" x14ac:dyDescent="0.25">
      <c r="A4" s="5" t="s">
        <v>66</v>
      </c>
      <c r="B4" s="5" t="str">
        <f>MID(Table1[[#This Row],[Country]], 2, LEN(Table1[[#This Row],[Country]]))</f>
        <v>India</v>
      </c>
      <c r="C4" s="5">
        <v>2014</v>
      </c>
      <c r="D4" s="1">
        <v>0.3</v>
      </c>
      <c r="E4" s="1">
        <v>4.2</v>
      </c>
      <c r="F4" s="13" t="str">
        <f>INDEX(Table3[Personal Protection Category],MATCH(Table1[[#This Row],[Country2]],Table3[Country3],0))</f>
        <v>Yes</v>
      </c>
      <c r="H4" s="17" t="s">
        <v>81</v>
      </c>
      <c r="I4" s="21">
        <f>_xlfn.PERCENTILE.EXC(Table1[Firearm Mortality Rate],0.8)</f>
        <v>8.1040000000000045</v>
      </c>
    </row>
    <row r="5" spans="1:9" x14ac:dyDescent="0.25">
      <c r="A5" s="5" t="s">
        <v>64</v>
      </c>
      <c r="B5" s="5" t="str">
        <f>MID(Table1[[#This Row],[Country]], 2, LEN(Table1[[#This Row],[Country]]))</f>
        <v>Zimbabwe</v>
      </c>
      <c r="C5" s="5" t="s">
        <v>6</v>
      </c>
      <c r="D5" s="1">
        <v>0.39</v>
      </c>
      <c r="E5" s="1">
        <v>4.5999999999999996</v>
      </c>
      <c r="F5" s="13" t="str">
        <f>INDEX(Table3[Personal Protection Category],MATCH(Table1[[#This Row],[Country2]],Table3[Country3],0))</f>
        <v>Yes</v>
      </c>
      <c r="H5" s="17" t="s">
        <v>332</v>
      </c>
      <c r="I5" s="16">
        <f>_xlfn.PERCENTILE.EXC(Table1[Guns per 100 inhabitants],0.1)</f>
        <v>2.1500000000000004</v>
      </c>
    </row>
    <row r="6" spans="1:9" x14ac:dyDescent="0.25">
      <c r="A6" s="5" t="s">
        <v>19</v>
      </c>
      <c r="B6" s="5" t="str">
        <f>MID(Table1[[#This Row],[Country]], 2, LEN(Table1[[#This Row],[Country]]))</f>
        <v>Philippines</v>
      </c>
      <c r="C6" s="5">
        <v>2011</v>
      </c>
      <c r="D6" s="6">
        <v>7.72</v>
      </c>
      <c r="E6" s="1">
        <v>4.7</v>
      </c>
      <c r="F6" s="13" t="str">
        <f>INDEX(Table3[Personal Protection Category],MATCH(Table1[[#This Row],[Country2]],Table3[Country3],0))</f>
        <v>Yes</v>
      </c>
      <c r="H6" s="17" t="s">
        <v>85</v>
      </c>
      <c r="I6" s="18">
        <f>_xlfn.PERCENTILE.EXC(Table1[Guns per 100 inhabitants],0.5)</f>
        <v>11.234999999999999</v>
      </c>
    </row>
    <row r="7" spans="1:9" x14ac:dyDescent="0.25">
      <c r="A7" s="5" t="s">
        <v>4</v>
      </c>
      <c r="B7" s="5" t="str">
        <f>MID(Table1[[#This Row],[Country]], 2, LEN(Table1[[#This Row],[Country]]))</f>
        <v>El Salvador</v>
      </c>
      <c r="C7" s="5">
        <v>2014</v>
      </c>
      <c r="D7" s="13">
        <v>44.45</v>
      </c>
      <c r="E7" s="5">
        <v>5.8</v>
      </c>
      <c r="F7" s="13" t="str">
        <f>INDEX(Table3[Personal Protection Category],MATCH(Table1[[#This Row],[Country2]],Table3[Country3],0))</f>
        <v>Yes</v>
      </c>
      <c r="H7" s="17" t="s">
        <v>82</v>
      </c>
      <c r="I7" s="22">
        <f>_xlfn.PERCENTILE.EXC(Table1[Guns per 100 inhabitants],0.8)</f>
        <v>23.780000000000012</v>
      </c>
    </row>
    <row r="8" spans="1:9" x14ac:dyDescent="0.25">
      <c r="A8" s="5" t="s">
        <v>60</v>
      </c>
      <c r="B8" s="5" t="str">
        <f>MID(Table1[[#This Row],[Country]], 2, LEN(Table1[[#This Row],[Country]]))</f>
        <v>Moldova</v>
      </c>
      <c r="C8" s="5">
        <v>2016</v>
      </c>
      <c r="D8" s="1">
        <v>0.77</v>
      </c>
      <c r="E8" s="1">
        <v>7.1</v>
      </c>
      <c r="F8" s="13" t="str">
        <f>INDEX(Table3[Personal Protection Category],MATCH(Table1[[#This Row],[Country2]],Table3[Country3],0))</f>
        <v>Yes</v>
      </c>
    </row>
    <row r="9" spans="1:9" x14ac:dyDescent="0.25">
      <c r="A9" s="5" t="s">
        <v>23</v>
      </c>
      <c r="B9" s="5" t="str">
        <f>MID(Table1[[#This Row],[Country]], 2, LEN(Table1[[#This Row],[Country]]))</f>
        <v>Nicaragua</v>
      </c>
      <c r="C9" s="5">
        <v>2015</v>
      </c>
      <c r="D9" s="6">
        <v>4.68</v>
      </c>
      <c r="E9" s="1">
        <v>7.7</v>
      </c>
      <c r="F9" s="13" t="str">
        <f>INDEX(Table3[Personal Protection Category],MATCH(Table1[[#This Row],[Country2]],Table3[Country3],0))</f>
        <v>Yes</v>
      </c>
    </row>
    <row r="10" spans="1:9" x14ac:dyDescent="0.25">
      <c r="A10" s="5" t="s">
        <v>8</v>
      </c>
      <c r="B10" s="5" t="str">
        <f>MID(Table1[[#This Row],[Country]], 2, LEN(Table1[[#This Row],[Country]]))</f>
        <v>Jamaica</v>
      </c>
      <c r="C10" s="5">
        <v>2015</v>
      </c>
      <c r="D10" s="13">
        <v>35.22</v>
      </c>
      <c r="E10" s="1">
        <v>8.1</v>
      </c>
      <c r="F10" s="13" t="str">
        <f>INDEX(Table3[Personal Protection Category],MATCH(Table1[[#This Row],[Country2]],Table3[Country3],0))</f>
        <v>Yes</v>
      </c>
      <c r="H10" s="4"/>
      <c r="I10" s="3"/>
    </row>
    <row r="11" spans="1:9" x14ac:dyDescent="0.25">
      <c r="A11" s="5" t="s">
        <v>36</v>
      </c>
      <c r="B11" s="5" t="str">
        <f>MID(Table1[[#This Row],[Country]], 2, LEN(Table1[[#This Row],[Country]]))</f>
        <v>Slovakia</v>
      </c>
      <c r="C11" s="5">
        <v>2014</v>
      </c>
      <c r="D11" s="6">
        <v>1.89</v>
      </c>
      <c r="E11" s="1">
        <v>8.3000000000000007</v>
      </c>
      <c r="F11" s="13" t="str">
        <f>INDEX(Table3[Personal Protection Category],MATCH(Table1[[#This Row],[Country2]],Table3[Country3],0))</f>
        <v>Yes</v>
      </c>
      <c r="H11" s="4"/>
      <c r="I11" s="3"/>
    </row>
    <row r="12" spans="1:9" x14ac:dyDescent="0.25">
      <c r="A12" s="5" t="s">
        <v>11</v>
      </c>
      <c r="B12" s="5" t="str">
        <f>MID(Table1[[#This Row],[Country]], 2, LEN(Table1[[#This Row],[Country]]))</f>
        <v>Brazil</v>
      </c>
      <c r="C12" s="5">
        <v>2017</v>
      </c>
      <c r="D12" s="13">
        <v>23.93</v>
      </c>
      <c r="E12" s="1">
        <v>8.6</v>
      </c>
      <c r="F12" s="13" t="str">
        <f>INDEX(Table3[Personal Protection Category],MATCH(Table1[[#This Row],[Country2]],Table3[Country3],0))</f>
        <v>Yes</v>
      </c>
      <c r="H12" s="4"/>
      <c r="I12" s="3"/>
    </row>
    <row r="13" spans="1:9" x14ac:dyDescent="0.25">
      <c r="A13" s="5" t="s">
        <v>47</v>
      </c>
      <c r="B13" s="5" t="str">
        <f>MID(Table1[[#This Row],[Country]], 2, LEN(Table1[[#This Row],[Country]]))</f>
        <v>Estonia</v>
      </c>
      <c r="C13" s="5">
        <v>2015</v>
      </c>
      <c r="D13" s="1">
        <v>1.34</v>
      </c>
      <c r="E13" s="1">
        <v>9.1999999999999993</v>
      </c>
      <c r="F13" s="13" t="str">
        <f>INDEX(Table3[Personal Protection Category],MATCH(Table1[[#This Row],[Country2]],Table3[Country3],0))</f>
        <v>Yes</v>
      </c>
      <c r="H13" s="4"/>
      <c r="I13" s="3"/>
    </row>
    <row r="14" spans="1:9" x14ac:dyDescent="0.25">
      <c r="A14" s="5" t="s">
        <v>20</v>
      </c>
      <c r="B14" s="5" t="str">
        <f>MID(Table1[[#This Row],[Country]], 2, LEN(Table1[[#This Row],[Country]]))</f>
        <v>Costa Rica</v>
      </c>
      <c r="C14" s="5">
        <v>2014</v>
      </c>
      <c r="D14" s="6">
        <v>7.59</v>
      </c>
      <c r="E14" s="1">
        <v>10</v>
      </c>
      <c r="F14" s="13" t="str">
        <f>INDEX(Table3[Personal Protection Category],MATCH(Table1[[#This Row],[Country2]],Table3[Country3],0))</f>
        <v>Yes</v>
      </c>
      <c r="H14" s="4"/>
      <c r="I14" s="3"/>
    </row>
    <row r="15" spans="1:9" x14ac:dyDescent="0.25">
      <c r="A15" s="5" t="s">
        <v>42</v>
      </c>
      <c r="B15" s="5" t="str">
        <f>MID(Table1[[#This Row],[Country]], 2, LEN(Table1[[#This Row],[Country]]))</f>
        <v>Georgia</v>
      </c>
      <c r="C15" s="5">
        <v>2019</v>
      </c>
      <c r="D15" s="1">
        <v>1.44</v>
      </c>
      <c r="E15" s="1">
        <v>10.1</v>
      </c>
      <c r="F15" s="13" t="str">
        <f>INDEX(Table3[Personal Protection Category],MATCH(Table1[[#This Row],[Country2]],Table3[Country3],0))</f>
        <v>Yes</v>
      </c>
      <c r="H15" s="4"/>
      <c r="I15" s="3"/>
    </row>
    <row r="16" spans="1:9" x14ac:dyDescent="0.25">
      <c r="A16" s="5" t="s">
        <v>9</v>
      </c>
      <c r="B16" s="5" t="str">
        <f>MID(Table1[[#This Row],[Country]], 2, LEN(Table1[[#This Row],[Country]]))</f>
        <v>Honduras</v>
      </c>
      <c r="C16" s="5" t="s">
        <v>6</v>
      </c>
      <c r="D16" s="13">
        <v>29.4</v>
      </c>
      <c r="E16" s="1">
        <v>10.57</v>
      </c>
      <c r="F16" s="13" t="str">
        <f>INDEX(Table3[Personal Protection Category],MATCH(Table1[[#This Row],[Country2]],Table3[Country3],0))</f>
        <v>Yes</v>
      </c>
      <c r="H16" s="4"/>
      <c r="I16" s="3"/>
    </row>
    <row r="17" spans="1:9" x14ac:dyDescent="0.25">
      <c r="A17" s="5" t="s">
        <v>52</v>
      </c>
      <c r="B17" s="5" t="str">
        <f>MID(Table1[[#This Row],[Country]], 2, LEN(Table1[[#This Row],[Country]]))</f>
        <v>Italy</v>
      </c>
      <c r="C17" s="5">
        <v>2015</v>
      </c>
      <c r="D17" s="1">
        <v>1.1299999999999999</v>
      </c>
      <c r="E17" s="6">
        <v>11.9</v>
      </c>
      <c r="F17" s="13" t="str">
        <f>INDEX(Table3[Personal Protection Category],MATCH(Table1[[#This Row],[Country2]],Table3[Country3],0))</f>
        <v>Yes</v>
      </c>
      <c r="H17" s="4"/>
      <c r="I17" s="3"/>
    </row>
    <row r="18" spans="1:9" x14ac:dyDescent="0.25">
      <c r="A18" s="5" t="s">
        <v>27</v>
      </c>
      <c r="B18" s="5" t="str">
        <f>MID(Table1[[#This Row],[Country]], 2, LEN(Table1[[#This Row],[Country]]))</f>
        <v>Chile</v>
      </c>
      <c r="C18" s="5">
        <v>2015</v>
      </c>
      <c r="D18" s="6">
        <v>2.79</v>
      </c>
      <c r="E18" s="6">
        <v>12.1</v>
      </c>
      <c r="F18" s="13" t="str">
        <f>INDEX(Table3[Personal Protection Category],MATCH(Table1[[#This Row],[Country2]],Table3[Country3],0))</f>
        <v>Yes</v>
      </c>
      <c r="H18" s="4"/>
    </row>
    <row r="19" spans="1:9" x14ac:dyDescent="0.25">
      <c r="A19" s="5" t="s">
        <v>80</v>
      </c>
      <c r="B19" s="5" t="str">
        <f>MID(Table1[[#This Row],[Country]], 2, LEN(Table1[[#This Row],[Country]]))</f>
        <v>Russia</v>
      </c>
      <c r="C19" s="5" t="s">
        <v>6</v>
      </c>
      <c r="D19" s="1"/>
      <c r="E19" s="6">
        <v>12.3</v>
      </c>
      <c r="F19" s="13" t="str">
        <f>INDEX(Table3[Personal Protection Category],MATCH(Table1[[#This Row],[Country2]],Table3[Country3],0))</f>
        <v>Yes</v>
      </c>
    </row>
    <row r="20" spans="1:9" x14ac:dyDescent="0.25">
      <c r="A20" s="5" t="s">
        <v>16</v>
      </c>
      <c r="B20" s="5" t="str">
        <f>MID(Table1[[#This Row],[Country]], 2, LEN(Table1[[#This Row],[Country]]))</f>
        <v>South Africa</v>
      </c>
      <c r="C20" s="5">
        <v>2015</v>
      </c>
      <c r="D20" s="13">
        <v>10.47</v>
      </c>
      <c r="E20" s="6">
        <v>12.7</v>
      </c>
      <c r="F20" s="13" t="str">
        <f>INDEX(Table3[Personal Protection Category],MATCH(Table1[[#This Row],[Country2]],Table3[Country3],0))</f>
        <v>Yes</v>
      </c>
    </row>
    <row r="21" spans="1:9" x14ac:dyDescent="0.25">
      <c r="A21" s="5" t="s">
        <v>15</v>
      </c>
      <c r="B21" s="5" t="str">
        <f>MID(Table1[[#This Row],[Country]], 2, LEN(Table1[[#This Row],[Country]]))</f>
        <v>Mexico</v>
      </c>
      <c r="C21" s="5">
        <v>2015</v>
      </c>
      <c r="D21" s="13">
        <v>11.55</v>
      </c>
      <c r="E21" s="6">
        <v>15</v>
      </c>
      <c r="F21" s="13" t="str">
        <f>INDEX(Table3[Personal Protection Category],MATCH(Table1[[#This Row],[Country2]],Table3[Country3],0))</f>
        <v>Yes</v>
      </c>
    </row>
    <row r="22" spans="1:9" x14ac:dyDescent="0.25">
      <c r="A22" s="5" t="s">
        <v>38</v>
      </c>
      <c r="B22" s="5" t="str">
        <f>MID(Table1[[#This Row],[Country]], 2, LEN(Table1[[#This Row],[Country]]))</f>
        <v>Czech Republic</v>
      </c>
      <c r="C22" s="5">
        <v>2016</v>
      </c>
      <c r="D22" s="6">
        <v>1.64</v>
      </c>
      <c r="E22" s="6">
        <v>16.3</v>
      </c>
      <c r="F22" s="13" t="str">
        <f>INDEX(Table3[Personal Protection Category],MATCH(Table1[[#This Row],[Country2]],Table3[Country3],0))</f>
        <v>Yes</v>
      </c>
    </row>
    <row r="23" spans="1:9" x14ac:dyDescent="0.25">
      <c r="A23" s="5" t="s">
        <v>22</v>
      </c>
      <c r="B23" s="5" t="str">
        <f>MID(Table1[[#This Row],[Country]], 2, LEN(Table1[[#This Row],[Country]]))</f>
        <v>Paraguay</v>
      </c>
      <c r="C23" s="5">
        <v>2014</v>
      </c>
      <c r="D23" s="6">
        <v>6.32</v>
      </c>
      <c r="E23" s="6">
        <v>17</v>
      </c>
      <c r="F23" s="13" t="str">
        <f>INDEX(Table3[Personal Protection Category],MATCH(Table1[[#This Row],[Country2]],Table3[Country3],0))</f>
        <v>Yes</v>
      </c>
    </row>
    <row r="24" spans="1:9" x14ac:dyDescent="0.25">
      <c r="A24" s="5" t="s">
        <v>37</v>
      </c>
      <c r="B24" s="5" t="str">
        <f>MID(Table1[[#This Row],[Country]], 2, LEN(Table1[[#This Row],[Country]]))</f>
        <v>Latvia</v>
      </c>
      <c r="C24" s="5">
        <v>2015</v>
      </c>
      <c r="D24" s="6">
        <v>1.86</v>
      </c>
      <c r="E24" s="6">
        <v>19</v>
      </c>
      <c r="F24" s="13" t="str">
        <f>INDEX(Table3[Personal Protection Category],MATCH(Table1[[#This Row],[Country2]],Table3[Country3],0))</f>
        <v>Yes</v>
      </c>
    </row>
    <row r="25" spans="1:9" x14ac:dyDescent="0.25">
      <c r="A25" s="5" t="s">
        <v>17</v>
      </c>
      <c r="B25" s="5" t="str">
        <f>MID(Table1[[#This Row],[Country]], 2, LEN(Table1[[#This Row],[Country]]))</f>
        <v>Panama</v>
      </c>
      <c r="C25" s="5">
        <v>2015</v>
      </c>
      <c r="D25" s="13">
        <v>9.9499999999999993</v>
      </c>
      <c r="E25" s="6">
        <v>21.7</v>
      </c>
      <c r="F25" s="13" t="str">
        <f>INDEX(Table3[Personal Protection Category],MATCH(Table1[[#This Row],[Country2]],Table3[Country3],0))</f>
        <v>Yes</v>
      </c>
    </row>
    <row r="26" spans="1:9" x14ac:dyDescent="0.25">
      <c r="A26" s="5" t="s">
        <v>18</v>
      </c>
      <c r="B26" s="5" t="str">
        <f>MID(Table1[[#This Row],[Country]], 2, LEN(Table1[[#This Row],[Country]]))</f>
        <v>Montenegro</v>
      </c>
      <c r="C26" s="5">
        <v>2009</v>
      </c>
      <c r="D26" s="13">
        <v>8.68</v>
      </c>
      <c r="E26" s="6">
        <v>23.1</v>
      </c>
      <c r="F26" s="13" t="str">
        <f>INDEX(Table3[Personal Protection Category],MATCH(Table1[[#This Row],[Country2]],Table3[Country3],0))</f>
        <v>Yes</v>
      </c>
    </row>
    <row r="27" spans="1:9" x14ac:dyDescent="0.25">
      <c r="A27" s="5" t="s">
        <v>14</v>
      </c>
      <c r="B27" s="5" t="str">
        <f>MID(Table1[[#This Row],[Country]], 2, LEN(Table1[[#This Row],[Country]]))</f>
        <v>Uruguay</v>
      </c>
      <c r="C27" s="5">
        <v>2015</v>
      </c>
      <c r="D27" s="13">
        <v>11.67</v>
      </c>
      <c r="E27" s="13">
        <v>31.8</v>
      </c>
      <c r="F27" s="13" t="str">
        <f>INDEX(Table3[Personal Protection Category],MATCH(Table1[[#This Row],[Country2]],Table3[Country3],0))</f>
        <v>Yes</v>
      </c>
    </row>
    <row r="28" spans="1:9" x14ac:dyDescent="0.25">
      <c r="A28" s="5" t="s">
        <v>54</v>
      </c>
      <c r="B28" s="5" t="str">
        <f>MID(Table1[[#This Row],[Country]], 2, LEN(Table1[[#This Row],[Country]]))</f>
        <v>Cyprus</v>
      </c>
      <c r="C28" s="5">
        <v>2016</v>
      </c>
      <c r="D28" s="1">
        <v>1</v>
      </c>
      <c r="E28" s="13">
        <v>36.4</v>
      </c>
      <c r="F28" s="13" t="str">
        <f>INDEX(Table3[Personal Protection Category],MATCH(Table1[[#This Row],[Country2]],Table3[Country3],0))</f>
        <v>Yes</v>
      </c>
    </row>
    <row r="29" spans="1:9" x14ac:dyDescent="0.25">
      <c r="A29" s="5" t="s">
        <v>13</v>
      </c>
      <c r="B29" s="5" t="str">
        <f>MID(Table1[[#This Row],[Country]], 2, LEN(Table1[[#This Row],[Country]]))</f>
        <v>United States</v>
      </c>
      <c r="C29" s="5">
        <v>2017</v>
      </c>
      <c r="D29" s="13">
        <v>12.21</v>
      </c>
      <c r="E29" s="13">
        <v>120.5</v>
      </c>
      <c r="F29" s="13" t="str">
        <f>INDEX(Table3[Personal Protection Category],MATCH(Table1[[#This Row],[Country2]],Table3[Country3],0))</f>
        <v>Yes</v>
      </c>
    </row>
    <row r="30" spans="1:9" x14ac:dyDescent="0.25">
      <c r="A30" s="5" t="s">
        <v>76</v>
      </c>
      <c r="B30" s="5" t="str">
        <f>MID(Table1[[#This Row],[Country]], 2, LEN(Table1[[#This Row],[Country]]))</f>
        <v>Hong Kong</v>
      </c>
      <c r="C30" s="5" t="s">
        <v>6</v>
      </c>
      <c r="D30" s="19">
        <v>0.03</v>
      </c>
      <c r="E30" s="7"/>
      <c r="F30" s="13" t="str">
        <f>INDEX(Table3[Personal Protection Category],MATCH(Table1[[#This Row],[Country2]],Table3[Country3],0))</f>
        <v>Yes</v>
      </c>
    </row>
    <row r="31" spans="1:9" x14ac:dyDescent="0.25">
      <c r="A31" s="5" t="s">
        <v>5</v>
      </c>
      <c r="B31" s="5" t="str">
        <f>MID(Table1[[#This Row],[Country]], 2, LEN(Table1[[#This Row],[Country]]))</f>
        <v>Eswatini</v>
      </c>
      <c r="C31" s="5" t="s">
        <v>6</v>
      </c>
      <c r="D31" s="13">
        <v>37.159999999999997</v>
      </c>
      <c r="E31" s="1">
        <v>6.4</v>
      </c>
      <c r="F31" s="13" t="s">
        <v>91</v>
      </c>
    </row>
    <row r="32" spans="1:9" x14ac:dyDescent="0.25">
      <c r="A32" s="5" t="s">
        <v>77</v>
      </c>
      <c r="B32" s="5" t="str">
        <f>MID(Table1[[#This Row],[Country]], 2, LEN(Table1[[#This Row],[Country]]))</f>
        <v>Japan</v>
      </c>
      <c r="C32" s="5">
        <v>2015</v>
      </c>
      <c r="D32" s="19">
        <v>0.02</v>
      </c>
      <c r="E32" s="19">
        <v>0.6</v>
      </c>
      <c r="F32" s="20" t="str">
        <f>INDEX(Table3[Personal Protection Category],MATCH(Table1[[#This Row],[Country2]],Table3[Country3],0))</f>
        <v>No</v>
      </c>
    </row>
    <row r="33" spans="1:6" x14ac:dyDescent="0.25">
      <c r="A33" s="5" t="s">
        <v>74</v>
      </c>
      <c r="B33" s="5" t="str">
        <f>MID(Table1[[#This Row],[Country]], 2, LEN(Table1[[#This Row],[Country]]))</f>
        <v>South Korea</v>
      </c>
      <c r="C33" s="5">
        <v>2015</v>
      </c>
      <c r="D33" s="19">
        <v>0.06</v>
      </c>
      <c r="E33" s="19">
        <v>1.1000000000000001</v>
      </c>
      <c r="F33" s="20" t="str">
        <f>INDEX(Table3[Personal Protection Category],MATCH(Table1[[#This Row],[Country2]],Table3[Country3],0))</f>
        <v>No</v>
      </c>
    </row>
    <row r="34" spans="1:6" x14ac:dyDescent="0.25">
      <c r="A34" s="5" t="s">
        <v>79</v>
      </c>
      <c r="B34" s="5" t="str">
        <f>MID(Table1[[#This Row],[Country]], 2, LEN(Table1[[#This Row],[Country]]))</f>
        <v>Bolivia</v>
      </c>
      <c r="C34" s="5" t="s">
        <v>6</v>
      </c>
      <c r="D34" s="1"/>
      <c r="E34" s="1">
        <v>2.5</v>
      </c>
      <c r="F34" s="20" t="str">
        <f>INDEX(Table3[Personal Protection Category],MATCH(Table1[[#This Row],[Country2]],Table3[Country3],0))</f>
        <v>No</v>
      </c>
    </row>
    <row r="35" spans="1:6" x14ac:dyDescent="0.25">
      <c r="A35" s="5" t="s">
        <v>63</v>
      </c>
      <c r="B35" s="5" t="str">
        <f>MID(Table1[[#This Row],[Country]], 2, LEN(Table1[[#This Row],[Country]]))</f>
        <v>Netherlands</v>
      </c>
      <c r="C35" s="5">
        <v>2016</v>
      </c>
      <c r="D35" s="1">
        <v>0.42</v>
      </c>
      <c r="E35" s="1">
        <v>2.6</v>
      </c>
      <c r="F35" s="20" t="str">
        <f>INDEX(Table3[Personal Protection Category],MATCH(Table1[[#This Row],[Country2]],Table3[Country3],0))</f>
        <v>No</v>
      </c>
    </row>
    <row r="36" spans="1:6" x14ac:dyDescent="0.25">
      <c r="A36" s="5" t="s">
        <v>70</v>
      </c>
      <c r="B36" s="5" t="str">
        <f>MID(Table1[[#This Row],[Country]], 2, LEN(Table1[[#This Row],[Country]]))</f>
        <v>United Kingdom</v>
      </c>
      <c r="C36" s="5">
        <v>2015</v>
      </c>
      <c r="D36" s="5">
        <v>0.2</v>
      </c>
      <c r="E36" s="5">
        <v>2.8</v>
      </c>
      <c r="F36" s="20" t="str">
        <f>INDEX(Table3[Personal Protection Category],MATCH(Table1[[#This Row],[Country2]],Table3[Country3],0))</f>
        <v>No</v>
      </c>
    </row>
    <row r="37" spans="1:6" x14ac:dyDescent="0.25">
      <c r="A37" s="5" t="s">
        <v>68</v>
      </c>
      <c r="B37" s="5" t="str">
        <f>MID(Table1[[#This Row],[Country]], 2, LEN(Table1[[#This Row],[Country]]))</f>
        <v>Azerbaijan</v>
      </c>
      <c r="C37" s="5" t="s">
        <v>6</v>
      </c>
      <c r="D37" s="1">
        <v>0.23</v>
      </c>
      <c r="E37" s="1">
        <v>3.6</v>
      </c>
      <c r="F37" s="20" t="str">
        <f>INDEX(Table3[Personal Protection Category],MATCH(Table1[[#This Row],[Country2]],Table3[Country3],0))</f>
        <v>No</v>
      </c>
    </row>
    <row r="38" spans="1:6" x14ac:dyDescent="0.25">
      <c r="A38" s="5" t="s">
        <v>45</v>
      </c>
      <c r="B38" s="5" t="str">
        <f>MID(Table1[[#This Row],[Country]], 2, LEN(Table1[[#This Row],[Country]]))</f>
        <v>Ukraine</v>
      </c>
      <c r="C38" s="5">
        <v>2016</v>
      </c>
      <c r="D38" s="1">
        <v>1.36</v>
      </c>
      <c r="E38" s="1">
        <v>6.6</v>
      </c>
      <c r="F38" s="20" t="str">
        <f>INDEX(Table3[Personal Protection Category],MATCH(Table1[[#This Row],[Country2]],Table3[Country3],0))</f>
        <v>No</v>
      </c>
    </row>
    <row r="39" spans="1:6" x14ac:dyDescent="0.25">
      <c r="A39" s="5" t="s">
        <v>78</v>
      </c>
      <c r="B39" s="5" t="str">
        <f>MID(Table1[[#This Row],[Country]], 2, LEN(Table1[[#This Row],[Country]]))</f>
        <v>Belarus</v>
      </c>
      <c r="C39" s="5" t="s">
        <v>6</v>
      </c>
      <c r="D39" s="1"/>
      <c r="E39" s="1">
        <v>7.3</v>
      </c>
      <c r="F39" s="20" t="str">
        <f>INDEX(Table3[Personal Protection Category],MATCH(Table1[[#This Row],[Country2]],Table3[Country3],0))</f>
        <v>No</v>
      </c>
    </row>
    <row r="40" spans="1:6" x14ac:dyDescent="0.25">
      <c r="A40" s="5" t="s">
        <v>55</v>
      </c>
      <c r="B40" s="5" t="str">
        <f>MID(Table1[[#This Row],[Country]], 2, LEN(Table1[[#This Row],[Country]]))</f>
        <v>Denmark</v>
      </c>
      <c r="C40" s="5">
        <v>2015</v>
      </c>
      <c r="D40" s="1">
        <v>0.91</v>
      </c>
      <c r="E40" s="1">
        <v>9.9</v>
      </c>
      <c r="F40" s="20" t="str">
        <f>INDEX(Table3[Personal Protection Category],MATCH(Table1[[#This Row],[Country2]],Table3[Country3],0))</f>
        <v>No</v>
      </c>
    </row>
    <row r="41" spans="1:6" x14ac:dyDescent="0.25">
      <c r="A41" s="5" t="s">
        <v>56</v>
      </c>
      <c r="B41" s="5" t="str">
        <f>MID(Table1[[#This Row],[Country]], 2, LEN(Table1[[#This Row],[Country]]))</f>
        <v>Australia</v>
      </c>
      <c r="C41" s="5">
        <v>2019</v>
      </c>
      <c r="D41" s="5">
        <v>0.88</v>
      </c>
      <c r="E41" s="6">
        <v>13.7</v>
      </c>
      <c r="F41" s="20" t="str">
        <f>INDEX(Table3[Personal Protection Category],MATCH(Table1[[#This Row],[Country2]],Table3[Country3],0))</f>
        <v>No</v>
      </c>
    </row>
    <row r="42" spans="1:6" x14ac:dyDescent="0.25">
      <c r="A42" s="5" t="s">
        <v>50</v>
      </c>
      <c r="B42" s="5" t="str">
        <f>MID(Table1[[#This Row],[Country]], 2, LEN(Table1[[#This Row],[Country]]))</f>
        <v>Luxembourg</v>
      </c>
      <c r="C42" s="5">
        <v>2015</v>
      </c>
      <c r="D42" s="1">
        <v>1.23</v>
      </c>
      <c r="E42" s="6">
        <v>15.3</v>
      </c>
      <c r="F42" s="20" t="str">
        <f>INDEX(Table3[Personal Protection Category],MATCH(Table1[[#This Row],[Country2]],Table3[Country3],0))</f>
        <v>No</v>
      </c>
    </row>
    <row r="43" spans="1:6" x14ac:dyDescent="0.25">
      <c r="A43" s="5" t="s">
        <v>3</v>
      </c>
      <c r="B43" s="5" t="str">
        <f>MID(Table1[[#This Row],[Country]], 2, LEN(Table1[[#This Row],[Country]]))</f>
        <v>Venezuela</v>
      </c>
      <c r="C43" s="5">
        <v>2013</v>
      </c>
      <c r="D43" s="13">
        <v>49.73</v>
      </c>
      <c r="E43" s="6">
        <v>18.5</v>
      </c>
      <c r="F43" s="20" t="str">
        <f>INDEX(Table3[Personal Protection Category],MATCH(Table1[[#This Row],[Country2]],Table3[Country3],0))</f>
        <v>No</v>
      </c>
    </row>
    <row r="44" spans="1:6" x14ac:dyDescent="0.25">
      <c r="A44" s="5" t="s">
        <v>49</v>
      </c>
      <c r="B44" s="5" t="str">
        <f>MID(Table1[[#This Row],[Country]], 2, LEN(Table1[[#This Row],[Country]]))</f>
        <v>New Zealand</v>
      </c>
      <c r="C44" s="5">
        <v>2015</v>
      </c>
      <c r="D44" s="1">
        <v>1.24</v>
      </c>
      <c r="E44" s="13">
        <v>30</v>
      </c>
      <c r="F44" s="20" t="str">
        <f>INDEX(Table3[Personal Protection Category],MATCH(Table1[[#This Row],[Country2]],Table3[Country3],0))</f>
        <v>No</v>
      </c>
    </row>
    <row r="45" spans="1:6" x14ac:dyDescent="0.25">
      <c r="A45" s="5" t="s">
        <v>73</v>
      </c>
      <c r="B45" s="5" t="str">
        <f>MID(Table1[[#This Row],[Country]], 2, LEN(Table1[[#This Row],[Country]]))</f>
        <v>Iceland</v>
      </c>
      <c r="C45" s="5">
        <v>2016</v>
      </c>
      <c r="D45" s="19">
        <v>7.0000000000000007E-2</v>
      </c>
      <c r="E45" s="13">
        <v>30.3</v>
      </c>
      <c r="F45" s="20" t="str">
        <f>INDEX(Table3[Personal Protection Category],MATCH(Table1[[#This Row],[Country2]],Table3[Country3],0))</f>
        <v>No</v>
      </c>
    </row>
    <row r="46" spans="1:6" x14ac:dyDescent="0.25">
      <c r="A46" s="5" t="s">
        <v>31</v>
      </c>
      <c r="B46" s="5" t="str">
        <f>MID(Table1[[#This Row],[Country]], 2, LEN(Table1[[#This Row],[Country]]))</f>
        <v>Finland</v>
      </c>
      <c r="C46" s="5">
        <v>2015</v>
      </c>
      <c r="D46" s="6">
        <v>2.41</v>
      </c>
      <c r="E46" s="13">
        <v>32.4</v>
      </c>
      <c r="F46" s="20" t="str">
        <f>INDEX(Table3[Personal Protection Category],MATCH(Table1[[#This Row],[Country2]],Table3[Country3],0))</f>
        <v>No</v>
      </c>
    </row>
    <row r="47" spans="1:6" x14ac:dyDescent="0.25">
      <c r="A47" s="5" t="s">
        <v>29</v>
      </c>
      <c r="B47" s="5" t="s">
        <v>302</v>
      </c>
      <c r="C47" s="5" t="s">
        <v>30</v>
      </c>
      <c r="D47" s="6">
        <v>2.64</v>
      </c>
      <c r="E47" s="13">
        <v>34.4</v>
      </c>
      <c r="F47" s="20" t="str">
        <f>INDEX(Table3[Personal Protection Category],MATCH(Table1[[#This Row],[Country2]],Table3[Country3],0))</f>
        <v>No</v>
      </c>
    </row>
    <row r="48" spans="1:6" x14ac:dyDescent="0.25">
      <c r="A48" s="5" t="s">
        <v>33</v>
      </c>
      <c r="B48" s="5" t="str">
        <f>MID(Table1[[#This Row],[Country]], 2, LEN(Table1[[#This Row],[Country]]))</f>
        <v>Turkey</v>
      </c>
      <c r="C48" s="5" t="s">
        <v>6</v>
      </c>
      <c r="D48" s="6">
        <v>1.95</v>
      </c>
      <c r="E48" s="7"/>
      <c r="F48" s="20" t="str">
        <f>INDEX(Table3[Personal Protection Category],MATCH(Table1[[#This Row],[Country2]],Table3[Country3],0))</f>
        <v>No</v>
      </c>
    </row>
    <row r="49" spans="1:6" x14ac:dyDescent="0.25">
      <c r="A49" s="5" t="s">
        <v>75</v>
      </c>
      <c r="B49" s="5" t="str">
        <f>MID(Table1[[#This Row],[Country]], 2, LEN(Table1[[#This Row],[Country]]))</f>
        <v>Cuba</v>
      </c>
      <c r="C49" s="5">
        <v>2011</v>
      </c>
      <c r="D49" s="1">
        <v>0.5</v>
      </c>
      <c r="E49" s="19">
        <v>2</v>
      </c>
      <c r="F49" s="2" t="str">
        <f>INDEX(Table3[Personal Protection Category],MATCH(Table1[[#This Row],[Country2]],Table3[Country3],0))</f>
        <v>Yes - Restrictions</v>
      </c>
    </row>
    <row r="50" spans="1:6" x14ac:dyDescent="0.25">
      <c r="A50" s="5" t="s">
        <v>10</v>
      </c>
      <c r="B50" s="5" t="str">
        <f>MID(Table1[[#This Row],[Country]], 2, LEN(Table1[[#This Row],[Country]]))</f>
        <v>Guatemala</v>
      </c>
      <c r="C50" s="5">
        <v>2015</v>
      </c>
      <c r="D50" s="13">
        <v>25.48</v>
      </c>
      <c r="E50" s="6">
        <v>13.1</v>
      </c>
      <c r="F50" s="2" t="str">
        <f>INDEX(Table3[Personal Protection Category],MATCH(Table1[[#This Row],[Country2]],Table3[Country3],0))</f>
        <v>Yes - Restrictions</v>
      </c>
    </row>
    <row r="51" spans="1:6" x14ac:dyDescent="0.25">
      <c r="A51" s="5" t="s">
        <v>28</v>
      </c>
      <c r="B51" s="5" t="str">
        <f>MID(Table1[[#This Row],[Country]], 2, LEN(Table1[[#This Row],[Country]]))</f>
        <v>Austria</v>
      </c>
      <c r="C51" s="5">
        <v>2016</v>
      </c>
      <c r="D51" s="6">
        <v>2.75</v>
      </c>
      <c r="E51" s="13">
        <v>30</v>
      </c>
      <c r="F51" s="2" t="str">
        <f>INDEX(Table3[Personal Protection Category],MATCH(Table1[[#This Row],[Country2]],Table3[Country3],0))</f>
        <v>Yes - Restrictions</v>
      </c>
    </row>
    <row r="52" spans="1:6" x14ac:dyDescent="0.25">
      <c r="A52" s="5" t="s">
        <v>67</v>
      </c>
      <c r="B52" s="5" t="str">
        <f>MID(Table1[[#This Row],[Country]], 2, LEN(Table1[[#This Row],[Country]]))</f>
        <v>Singapore</v>
      </c>
      <c r="C52" s="5" t="s">
        <v>6</v>
      </c>
      <c r="D52" s="19">
        <v>2.5000000000000001E-2</v>
      </c>
      <c r="E52" s="19">
        <v>0.5</v>
      </c>
      <c r="F52" s="14" t="str">
        <f>INDEX(Table3[Personal Protection Category],MATCH(Table1[[#This Row],[Country2]],Table3[Country3],0))</f>
        <v>Strict Restrictions</v>
      </c>
    </row>
    <row r="53" spans="1:6" x14ac:dyDescent="0.25">
      <c r="A53" s="5" t="s">
        <v>72</v>
      </c>
      <c r="B53" s="5" t="str">
        <f>MID(Table1[[#This Row],[Country]], 2, LEN(Table1[[#This Row],[Country]]))</f>
        <v>Romania</v>
      </c>
      <c r="C53" s="5" t="s">
        <v>6</v>
      </c>
      <c r="D53" s="19">
        <v>0.14000000000000001</v>
      </c>
      <c r="E53" s="19">
        <v>0.7</v>
      </c>
      <c r="F53" s="14" t="str">
        <f>INDEX(Table3[Personal Protection Category],MATCH(Table1[[#This Row],[Country2]],Table3[Country3],0))</f>
        <v>Strict Restrictions</v>
      </c>
    </row>
    <row r="54" spans="1:6" x14ac:dyDescent="0.25">
      <c r="A54" s="5" t="s">
        <v>69</v>
      </c>
      <c r="B54" s="5" t="str">
        <f>MID(Table1[[#This Row],[Country]], 2, LEN(Table1[[#This Row],[Country]]))</f>
        <v>Poland</v>
      </c>
      <c r="C54" s="5">
        <v>2015</v>
      </c>
      <c r="D54" s="1">
        <v>0.2</v>
      </c>
      <c r="E54" s="19">
        <v>1.3</v>
      </c>
      <c r="F54" s="14" t="str">
        <f>INDEX(Table3[Personal Protection Category],MATCH(Table1[[#This Row],[Country2]],Table3[Country3],0))</f>
        <v>Strict Restrictions</v>
      </c>
    </row>
    <row r="55" spans="1:6" x14ac:dyDescent="0.25">
      <c r="A55" s="5" t="s">
        <v>59</v>
      </c>
      <c r="B55" s="5" t="str">
        <f>MID(Table1[[#This Row],[Country]], 2, LEN(Table1[[#This Row],[Country]]))</f>
        <v>Hungary</v>
      </c>
      <c r="C55" s="5">
        <v>2016</v>
      </c>
      <c r="D55" s="1">
        <v>0.85</v>
      </c>
      <c r="E55" s="1">
        <v>5.5</v>
      </c>
      <c r="F55" s="14" t="str">
        <f>INDEX(Table3[Personal Protection Category],MATCH(Table1[[#This Row],[Country2]],Table3[Country3],0))</f>
        <v>Strict Restrictions</v>
      </c>
    </row>
    <row r="56" spans="1:6" x14ac:dyDescent="0.25">
      <c r="A56" s="5" t="s">
        <v>43</v>
      </c>
      <c r="B56" s="5" t="str">
        <f>MID(Table1[[#This Row],[Country]], 2, LEN(Table1[[#This Row],[Country]]))</f>
        <v>Belgium</v>
      </c>
      <c r="C56" s="5">
        <v>2015</v>
      </c>
      <c r="D56" s="1">
        <v>1.4</v>
      </c>
      <c r="E56" s="1">
        <v>6.86</v>
      </c>
      <c r="F56" s="14" t="str">
        <f>INDEX(Table3[Personal Protection Category],MATCH(Table1[[#This Row],[Country2]],Table3[Country3],0))</f>
        <v>Strict Restrictions</v>
      </c>
    </row>
    <row r="57" spans="1:6" x14ac:dyDescent="0.25">
      <c r="A57" s="5" t="s">
        <v>57</v>
      </c>
      <c r="B57" s="5" t="str">
        <f>MID(Table1[[#This Row],[Country]], 2, LEN(Table1[[#This Row],[Country]]))</f>
        <v>Ireland</v>
      </c>
      <c r="C57" s="5">
        <v>2014</v>
      </c>
      <c r="D57" s="1">
        <v>0.87</v>
      </c>
      <c r="E57" s="1">
        <v>7.2</v>
      </c>
      <c r="F57" s="14" t="str">
        <f>INDEX(Table3[Personal Protection Category],MATCH(Table1[[#This Row],[Country2]],Table3[Country3],0))</f>
        <v>Strict Restrictions</v>
      </c>
    </row>
    <row r="58" spans="1:6" x14ac:dyDescent="0.25">
      <c r="A58" s="5" t="s">
        <v>44</v>
      </c>
      <c r="B58" s="5" t="str">
        <f>MID(Table1[[#This Row],[Country]], 2, LEN(Table1[[#This Row],[Country]]))</f>
        <v>Israel</v>
      </c>
      <c r="C58" s="5">
        <v>2015</v>
      </c>
      <c r="D58" s="1">
        <v>1.38</v>
      </c>
      <c r="E58" s="1">
        <v>7.3</v>
      </c>
      <c r="F58" s="14" t="str">
        <f>INDEX(Table3[Personal Protection Category],MATCH(Table1[[#This Row],[Country2]],Table3[Country3],0))</f>
        <v>Strict Restrictions</v>
      </c>
    </row>
    <row r="59" spans="1:6" x14ac:dyDescent="0.25">
      <c r="A59" s="5" t="s">
        <v>41</v>
      </c>
      <c r="B59" s="5" t="str">
        <f>MID(Table1[[#This Row],[Country]], 2, LEN(Table1[[#This Row],[Country]]))</f>
        <v>Portugal</v>
      </c>
      <c r="C59" s="5">
        <v>2014</v>
      </c>
      <c r="D59" s="1">
        <v>1.48</v>
      </c>
      <c r="E59" s="1">
        <v>8.5</v>
      </c>
      <c r="F59" s="14" t="str">
        <f>INDEX(Table3[Personal Protection Category],MATCH(Table1[[#This Row],[Country2]],Table3[Country3],0))</f>
        <v>Strict Restrictions</v>
      </c>
    </row>
    <row r="60" spans="1:6" x14ac:dyDescent="0.25">
      <c r="A60" s="5" t="s">
        <v>12</v>
      </c>
      <c r="B60" s="5" t="str">
        <f>MID(Table1[[#This Row],[Country]], 2, LEN(Table1[[#This Row],[Country]]))</f>
        <v>Colombia</v>
      </c>
      <c r="C60" s="5">
        <v>2015</v>
      </c>
      <c r="D60" s="13">
        <v>20.38</v>
      </c>
      <c r="E60" s="1">
        <v>10.1</v>
      </c>
      <c r="F60" s="14" t="str">
        <f>INDEX(Table3[Personal Protection Category],MATCH(Table1[[#This Row],[Country2]],Table3[Country3],0))</f>
        <v>Strict Restrictions</v>
      </c>
    </row>
    <row r="61" spans="1:6" x14ac:dyDescent="0.25">
      <c r="A61" s="5" t="s">
        <v>62</v>
      </c>
      <c r="B61" s="5" t="str">
        <f>MID(Table1[[#This Row],[Country]], 2, LEN(Table1[[#This Row],[Country]]))</f>
        <v>Spain</v>
      </c>
      <c r="C61" s="5">
        <v>2015</v>
      </c>
      <c r="D61" s="1">
        <v>0.56999999999999995</v>
      </c>
      <c r="E61" s="1">
        <v>10.4</v>
      </c>
      <c r="F61" s="14" t="str">
        <f>INDEX(Table3[Personal Protection Category],MATCH(Table1[[#This Row],[Country2]],Table3[Country3],0))</f>
        <v>Strict Restrictions</v>
      </c>
    </row>
    <row r="62" spans="1:6" x14ac:dyDescent="0.25">
      <c r="A62" s="5" t="s">
        <v>39</v>
      </c>
      <c r="B62" s="5" t="str">
        <f>MID(Table1[[#This Row],[Country]], 2, LEN(Table1[[#This Row],[Country]]))</f>
        <v>Bulgaria</v>
      </c>
      <c r="C62" s="5">
        <v>2014</v>
      </c>
      <c r="D62" s="6">
        <v>1.51</v>
      </c>
      <c r="E62" s="6">
        <v>12.8</v>
      </c>
      <c r="F62" s="14" t="str">
        <f>INDEX(Table3[Personal Protection Category],MATCH(Table1[[#This Row],[Country2]],Table3[Country3],0))</f>
        <v>Strict Restrictions</v>
      </c>
    </row>
    <row r="63" spans="1:6" x14ac:dyDescent="0.25">
      <c r="A63" s="5" t="s">
        <v>35</v>
      </c>
      <c r="B63" s="5" t="str">
        <f>MID(Table1[[#This Row],[Country]], 2, LEN(Table1[[#This Row],[Country]]))</f>
        <v>Slovenia</v>
      </c>
      <c r="C63" s="5">
        <v>2015</v>
      </c>
      <c r="D63" s="6">
        <v>1.91</v>
      </c>
      <c r="E63" s="6">
        <v>13.5</v>
      </c>
      <c r="F63" s="14" t="str">
        <f>INDEX(Table3[Personal Protection Category],MATCH(Table1[[#This Row],[Country2]],Table3[Country3],0))</f>
        <v>Strict Restrictions</v>
      </c>
    </row>
    <row r="64" spans="1:6" x14ac:dyDescent="0.25">
      <c r="A64" s="5" t="s">
        <v>26</v>
      </c>
      <c r="B64" s="5" t="str">
        <f>MID(Table1[[#This Row],[Country]], 2, LEN(Table1[[#This Row],[Country]]))</f>
        <v>Croatia</v>
      </c>
      <c r="C64" s="5">
        <v>2016</v>
      </c>
      <c r="D64" s="6">
        <v>2.83</v>
      </c>
      <c r="E64" s="6">
        <v>13.7</v>
      </c>
      <c r="F64" s="14" t="str">
        <f>INDEX(Table3[Personal Protection Category],MATCH(Table1[[#This Row],[Country2]],Table3[Country3],0))</f>
        <v>Strict Restrictions</v>
      </c>
    </row>
    <row r="65" spans="1:6" x14ac:dyDescent="0.25">
      <c r="A65" s="5" t="s">
        <v>32</v>
      </c>
      <c r="B65" s="5" t="str">
        <f>MID(Table1[[#This Row],[Country]], 2, LEN(Table1[[#This Row],[Country]]))</f>
        <v>France</v>
      </c>
      <c r="C65" s="5">
        <v>2014</v>
      </c>
      <c r="D65" s="6">
        <v>2.33</v>
      </c>
      <c r="E65" s="6">
        <v>14.96</v>
      </c>
      <c r="F65" s="14" t="str">
        <f>INDEX(Table3[Personal Protection Category],MATCH(Table1[[#This Row],[Country2]],Table3[Country3],0))</f>
        <v>Strict Restrictions</v>
      </c>
    </row>
    <row r="66" spans="1:6" x14ac:dyDescent="0.25">
      <c r="A66" s="5" t="s">
        <v>24</v>
      </c>
      <c r="B66" s="5" t="str">
        <f>MID(Table1[[#This Row],[Country]], 2, LEN(Table1[[#This Row],[Country]]))</f>
        <v>Peru</v>
      </c>
      <c r="C66" s="5">
        <v>2015</v>
      </c>
      <c r="D66" s="6">
        <v>3.72</v>
      </c>
      <c r="E66" s="6">
        <v>18.8</v>
      </c>
      <c r="F66" s="14" t="str">
        <f>INDEX(Table3[Personal Protection Category],MATCH(Table1[[#This Row],[Country2]],Table3[Country3],0))</f>
        <v>Strict Restrictions</v>
      </c>
    </row>
    <row r="67" spans="1:6" x14ac:dyDescent="0.25">
      <c r="A67" s="5" t="s">
        <v>71</v>
      </c>
      <c r="B67" s="5" t="str">
        <f>MID(Table1[[#This Row],[Country]], 2, LEN(Table1[[#This Row],[Country]]))</f>
        <v>Qatar</v>
      </c>
      <c r="C67" s="5" t="s">
        <v>7</v>
      </c>
      <c r="D67" s="19">
        <v>0.15</v>
      </c>
      <c r="E67" s="6">
        <v>19.2</v>
      </c>
      <c r="F67" s="14" t="str">
        <f>INDEX(Table3[Personal Protection Category],MATCH(Table1[[#This Row],[Country2]],Table3[Country3],0))</f>
        <v>Strict Restrictions</v>
      </c>
    </row>
    <row r="68" spans="1:6" x14ac:dyDescent="0.25">
      <c r="A68" s="5" t="s">
        <v>46</v>
      </c>
      <c r="B68" s="5" t="str">
        <f>MID(Table1[[#This Row],[Country]], 2, LEN(Table1[[#This Row],[Country]]))</f>
        <v>Greece</v>
      </c>
      <c r="C68" s="5">
        <v>2015</v>
      </c>
      <c r="D68" s="1">
        <v>1.35</v>
      </c>
      <c r="E68" s="6">
        <v>22.5</v>
      </c>
      <c r="F68" s="14" t="str">
        <f>INDEX(Table3[Personal Protection Category],MATCH(Table1[[#This Row],[Country2]],Table3[Country3],0))</f>
        <v>Strict Restrictions</v>
      </c>
    </row>
    <row r="69" spans="1:6" x14ac:dyDescent="0.25">
      <c r="A69" s="5" t="s">
        <v>48</v>
      </c>
      <c r="B69" s="5" t="str">
        <f>MID(Table1[[#This Row],[Country]], 2, LEN(Table1[[#This Row],[Country]]))</f>
        <v>Sweden</v>
      </c>
      <c r="C69" s="5">
        <v>2016</v>
      </c>
      <c r="D69" s="1">
        <v>1.31</v>
      </c>
      <c r="E69" s="6">
        <v>23.1</v>
      </c>
      <c r="F69" s="14" t="str">
        <f>INDEX(Table3[Personal Protection Category],MATCH(Table1[[#This Row],[Country2]],Table3[Country3],0))</f>
        <v>Strict Restrictions</v>
      </c>
    </row>
    <row r="70" spans="1:6" x14ac:dyDescent="0.25">
      <c r="A70" s="5" t="s">
        <v>65</v>
      </c>
      <c r="B70" s="5" t="str">
        <f>MID(Table1[[#This Row],[Country]], 2, LEN(Table1[[#This Row],[Country]]))</f>
        <v>Kuwait</v>
      </c>
      <c r="C70" s="5" t="s">
        <v>6</v>
      </c>
      <c r="D70" s="1">
        <v>0.36</v>
      </c>
      <c r="E70" s="13">
        <v>24.8</v>
      </c>
      <c r="F70" s="14" t="str">
        <f>INDEX(Table3[Personal Protection Category],MATCH(Table1[[#This Row],[Country2]],Table3[Country3],0))</f>
        <v>Strict Restrictions</v>
      </c>
    </row>
    <row r="71" spans="1:6" x14ac:dyDescent="0.25">
      <c r="A71" s="5" t="s">
        <v>51</v>
      </c>
      <c r="B71" s="5" t="str">
        <f>MID(Table1[[#This Row],[Country]], 2, LEN(Table1[[#This Row],[Country]]))</f>
        <v>North Macedonia</v>
      </c>
      <c r="C71" s="5">
        <v>2013</v>
      </c>
      <c r="D71" s="1">
        <v>1.19</v>
      </c>
      <c r="E71" s="13">
        <v>29.8</v>
      </c>
      <c r="F71" s="14" t="str">
        <f>INDEX(Table3[Personal Protection Category],MATCH(Table1[[#This Row],[Country2]],Table3[Country3],0))</f>
        <v>Strict Restrictions</v>
      </c>
    </row>
    <row r="72" spans="1:6" x14ac:dyDescent="0.25">
      <c r="A72" s="5" t="s">
        <v>40</v>
      </c>
      <c r="B72" s="5" t="str">
        <f>MID(Table1[[#This Row],[Country]], 2, LEN(Table1[[#This Row],[Country]]))</f>
        <v>Norway</v>
      </c>
      <c r="C72" s="5">
        <v>2015</v>
      </c>
      <c r="D72" s="1">
        <v>1.48</v>
      </c>
      <c r="E72" s="13">
        <v>31.3</v>
      </c>
      <c r="F72" s="14" t="str">
        <f>INDEX(Table3[Personal Protection Category],MATCH(Table1[[#This Row],[Country2]],Table3[Country3],0))</f>
        <v>Strict Restrictions</v>
      </c>
    </row>
    <row r="73" spans="1:6" x14ac:dyDescent="0.25">
      <c r="A73" s="5" t="s">
        <v>53</v>
      </c>
      <c r="B73" s="5" t="str">
        <f>MID(Table1[[#This Row],[Country]], 2, LEN(Table1[[#This Row],[Country]]))</f>
        <v>Germany</v>
      </c>
      <c r="C73" s="5">
        <v>2015</v>
      </c>
      <c r="D73" s="5">
        <v>1.04</v>
      </c>
      <c r="E73" s="13">
        <v>32</v>
      </c>
      <c r="F73" s="14" t="str">
        <f>INDEX(Table3[Personal Protection Category],MATCH(Table1[[#This Row],[Country2]],Table3[Country3],0))</f>
        <v>Strict Restrictions</v>
      </c>
    </row>
    <row r="74" spans="1:6" x14ac:dyDescent="0.25">
      <c r="A74" s="5" t="s">
        <v>34</v>
      </c>
      <c r="B74" s="5" t="str">
        <f>MID(Table1[[#This Row],[Country]], 2, LEN(Table1[[#This Row],[Country]]))</f>
        <v>Canada</v>
      </c>
      <c r="C74" s="5">
        <v>2018</v>
      </c>
      <c r="D74" s="6">
        <v>1.94</v>
      </c>
      <c r="E74" s="13">
        <v>34.700000000000003</v>
      </c>
      <c r="F74" s="14" t="str">
        <f>INDEX(Table3[Personal Protection Category],MATCH(Table1[[#This Row],[Country2]],Table3[Country3],0))</f>
        <v>Strict Restrictions</v>
      </c>
    </row>
    <row r="75" spans="1:6" x14ac:dyDescent="0.25">
      <c r="A75" s="5" t="s">
        <v>25</v>
      </c>
      <c r="B75" s="5" t="str">
        <f>MID(Table1[[#This Row],[Country]], 2, LEN(Table1[[#This Row],[Country]]))</f>
        <v>Serbia</v>
      </c>
      <c r="C75" s="5">
        <v>2015</v>
      </c>
      <c r="D75" s="6">
        <v>3.23</v>
      </c>
      <c r="E75" s="13">
        <v>37.82</v>
      </c>
      <c r="F75" s="14" t="str">
        <f>INDEX(Table3[Personal Protection Category],MATCH(Table1[[#This Row],[Country2]],Table3[Country3],0))</f>
        <v>Strict Restrictions</v>
      </c>
    </row>
    <row r="76" spans="1:6" x14ac:dyDescent="0.25">
      <c r="A76" s="5" t="s">
        <v>58</v>
      </c>
      <c r="B76" s="5" t="str">
        <f>MID(Table1[[#This Row],[Country]], 2, LEN(Table1[[#This Row],[Country]]))</f>
        <v>Taiwan</v>
      </c>
      <c r="C76" s="5" t="s">
        <v>6</v>
      </c>
      <c r="D76" s="1">
        <v>0.87</v>
      </c>
      <c r="E76" s="7"/>
      <c r="F76" s="2" t="s">
        <v>301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2021-05-16T18:18:36Z</dcterms:created>
  <dcterms:modified xsi:type="dcterms:W3CDTF">2021-05-16T20:14:11Z</dcterms:modified>
</cp:coreProperties>
</file>