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verything\misc files\other\"/>
    </mc:Choice>
  </mc:AlternateContent>
  <xr:revisionPtr revIDLastSave="0" documentId="13_ncr:1_{3B5D1A4F-151F-4965-9B03-84F8699D33B7}" xr6:coauthVersionLast="47" xr6:coauthVersionMax="47" xr10:uidLastSave="{00000000-0000-0000-0000-000000000000}"/>
  <bookViews>
    <workbookView xWindow="4365" yWindow="3375" windowWidth="28800" windowHeight="16245" xr2:uid="{3F86A145-3F8A-482C-8218-8FD4578E9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2" i="1" s="1"/>
  <c r="G19" i="1" s="1"/>
  <c r="G17" i="1" s="1"/>
  <c r="C6" i="1" l="1"/>
  <c r="E10" i="1" s="1"/>
  <c r="B2" i="1" s="1"/>
  <c r="E17" i="1"/>
  <c r="E19" i="1" s="1"/>
  <c r="I17" i="1"/>
  <c r="E8" i="1" l="1"/>
  <c r="F9" i="1" l="1"/>
  <c r="F6" i="1" s="1"/>
  <c r="G5" i="1" s="1"/>
  <c r="E2" i="1"/>
  <c r="E4" i="1" s="1"/>
  <c r="B3" i="1" s="1"/>
  <c r="G13" i="1" l="1"/>
  <c r="G11" i="1" s="1"/>
  <c r="G7" i="1" s="1"/>
  <c r="G3" i="1"/>
  <c r="B1" i="1" l="1"/>
  <c r="I5" i="1"/>
  <c r="G8" i="1"/>
  <c r="I11" i="1" s="1"/>
</calcChain>
</file>

<file path=xl/sharedStrings.xml><?xml version="1.0" encoding="utf-8"?>
<sst xmlns="http://schemas.openxmlformats.org/spreadsheetml/2006/main" count="28" uniqueCount="17">
  <si>
    <t>oil</t>
  </si>
  <si>
    <t>alt: heavy oil residue</t>
  </si>
  <si>
    <t>alt: diluted fuel</t>
  </si>
  <si>
    <t>alt: recycled rubber</t>
  </si>
  <si>
    <t>alt: recycled plastic</t>
  </si>
  <si>
    <t>polymer resin</t>
  </si>
  <si>
    <t>water</t>
  </si>
  <si>
    <t>alt: polyester fabric</t>
  </si>
  <si>
    <t>rubber</t>
  </si>
  <si>
    <t>plastic</t>
  </si>
  <si>
    <t>fabric</t>
  </si>
  <si>
    <t>refineries</t>
  </si>
  <si>
    <t>blenders</t>
  </si>
  <si>
    <t>water extractors</t>
  </si>
  <si>
    <t>% of fuel used to make plastic</t>
  </si>
  <si>
    <t>input:</t>
  </si>
  <si>
    <t>per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</si>
</sst>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667F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13" borderId="1" applyNumberFormat="0" applyAlignment="0" applyProtection="0"/>
    <xf numFmtId="0" fontId="7" fillId="14" borderId="0" applyNumberFormat="0" applyBorder="0" applyAlignment="0" applyProtection="0"/>
  </cellStyleXfs>
  <cellXfs count="33">
    <xf numFmtId="0" fontId="0" fillId="0" borderId="0" xfId="0"/>
    <xf numFmtId="0" fontId="4" fillId="5" borderId="0" xfId="0" applyFont="1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1" fillId="2" borderId="0" xfId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2" xfId="0" applyFill="1" applyBorder="1"/>
    <xf numFmtId="0" fontId="0" fillId="10" borderId="2" xfId="0" applyFill="1" applyBorder="1"/>
    <xf numFmtId="0" fontId="0" fillId="8" borderId="2" xfId="0" applyFill="1" applyBorder="1"/>
    <xf numFmtId="0" fontId="0" fillId="11" borderId="2" xfId="0" applyFill="1" applyBorder="1"/>
    <xf numFmtId="0" fontId="0" fillId="12" borderId="0" xfId="0" applyFill="1"/>
    <xf numFmtId="0" fontId="0" fillId="12" borderId="0" xfId="0" applyFill="1" applyAlignment="1">
      <alignment horizontal="left"/>
    </xf>
    <xf numFmtId="0" fontId="2" fillId="3" borderId="1" xfId="2"/>
    <xf numFmtId="0" fontId="0" fillId="5" borderId="2" xfId="0" applyFill="1" applyBorder="1"/>
    <xf numFmtId="0" fontId="3" fillId="7" borderId="2" xfId="0" applyFont="1" applyFill="1" applyBorder="1"/>
    <xf numFmtId="0" fontId="0" fillId="5" borderId="0" xfId="0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3" fillId="4" borderId="4" xfId="0" applyFont="1" applyFill="1" applyBorder="1"/>
    <xf numFmtId="0" fontId="6" fillId="13" borderId="5" xfId="3" applyBorder="1"/>
    <xf numFmtId="9" fontId="6" fillId="13" borderId="6" xfId="3" applyNumberFormat="1" applyBorder="1"/>
    <xf numFmtId="0" fontId="7" fillId="14" borderId="3" xfId="4" applyBorder="1"/>
    <xf numFmtId="0" fontId="7" fillId="14" borderId="4" xfId="4" applyBorder="1"/>
  </cellXfs>
  <cellStyles count="5">
    <cellStyle name="Calculation" xfId="2" builtinId="22"/>
    <cellStyle name="Good" xfId="1" builtinId="26"/>
    <cellStyle name="Input" xfId="3" builtinId="20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D66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7</xdr:row>
      <xdr:rowOff>3464</xdr:rowOff>
    </xdr:from>
    <xdr:to>
      <xdr:col>1</xdr:col>
      <xdr:colOff>593148</xdr:colOff>
      <xdr:row>7</xdr:row>
      <xdr:rowOff>4330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C827EA6-4809-C69F-0A60-E716206511A0}"/>
            </a:ext>
          </a:extLst>
        </xdr:cNvPr>
        <xdr:cNvCxnSpPr/>
      </xdr:nvCxnSpPr>
      <xdr:spPr>
        <a:xfrm>
          <a:off x="677141" y="2479964"/>
          <a:ext cx="526473" cy="866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32685</xdr:colOff>
      <xdr:row>6</xdr:row>
      <xdr:rowOff>185858</xdr:rowOff>
    </xdr:from>
    <xdr:to>
      <xdr:col>3</xdr:col>
      <xdr:colOff>559158</xdr:colOff>
      <xdr:row>6</xdr:row>
      <xdr:rowOff>186724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1FFE3EF-FC8E-485F-B41C-2BE1768908EA}"/>
            </a:ext>
          </a:extLst>
        </xdr:cNvPr>
        <xdr:cNvCxnSpPr/>
      </xdr:nvCxnSpPr>
      <xdr:spPr>
        <a:xfrm>
          <a:off x="2561876" y="2471858"/>
          <a:ext cx="526473" cy="866"/>
        </a:xfrm>
        <a:prstGeom prst="straightConnector1">
          <a:avLst/>
        </a:prstGeom>
        <a:ln>
          <a:solidFill>
            <a:srgbClr val="D667F9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39170</xdr:colOff>
      <xdr:row>4</xdr:row>
      <xdr:rowOff>97277</xdr:rowOff>
    </xdr:from>
    <xdr:to>
      <xdr:col>5</xdr:col>
      <xdr:colOff>579606</xdr:colOff>
      <xdr:row>6</xdr:row>
      <xdr:rowOff>66694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7A49B19-5EB6-477B-BBA1-95B7DF4BB7A6}"/>
            </a:ext>
          </a:extLst>
        </xdr:cNvPr>
        <xdr:cNvCxnSpPr/>
      </xdr:nvCxnSpPr>
      <xdr:spPr>
        <a:xfrm flipV="1">
          <a:off x="4165319" y="2002277"/>
          <a:ext cx="540436" cy="350417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505287</xdr:colOff>
      <xdr:row>4</xdr:row>
      <xdr:rowOff>46428</xdr:rowOff>
    </xdr:from>
    <xdr:to>
      <xdr:col>4</xdr:col>
      <xdr:colOff>506649</xdr:colOff>
      <xdr:row>5</xdr:row>
      <xdr:rowOff>182393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B870F76-AEF3-EDF9-092C-B5B8246C52F0}"/>
            </a:ext>
          </a:extLst>
        </xdr:cNvPr>
        <xdr:cNvCxnSpPr/>
      </xdr:nvCxnSpPr>
      <xdr:spPr>
        <a:xfrm>
          <a:off x="3642457" y="1951428"/>
          <a:ext cx="1362" cy="326465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664029</xdr:colOff>
      <xdr:row>8</xdr:row>
      <xdr:rowOff>32657</xdr:rowOff>
    </xdr:from>
    <xdr:to>
      <xdr:col>2</xdr:col>
      <xdr:colOff>669471</xdr:colOff>
      <xdr:row>9</xdr:row>
      <xdr:rowOff>157843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652272B-9767-4073-8449-DDB6513177BD}"/>
            </a:ext>
          </a:extLst>
        </xdr:cNvPr>
        <xdr:cNvCxnSpPr/>
      </xdr:nvCxnSpPr>
      <xdr:spPr>
        <a:xfrm flipH="1">
          <a:off x="1883229" y="2699657"/>
          <a:ext cx="5442" cy="315686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49709</xdr:colOff>
      <xdr:row>7</xdr:row>
      <xdr:rowOff>117764</xdr:rowOff>
    </xdr:from>
    <xdr:to>
      <xdr:col>5</xdr:col>
      <xdr:colOff>583660</xdr:colOff>
      <xdr:row>9</xdr:row>
      <xdr:rowOff>113489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BED4163-8E6F-4A2F-9987-41A378305C43}"/>
            </a:ext>
          </a:extLst>
        </xdr:cNvPr>
        <xdr:cNvCxnSpPr/>
      </xdr:nvCxnSpPr>
      <xdr:spPr>
        <a:xfrm>
          <a:off x="4175858" y="2594264"/>
          <a:ext cx="533951" cy="376725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268926</xdr:colOff>
      <xdr:row>5</xdr:row>
      <xdr:rowOff>40754</xdr:rowOff>
    </xdr:from>
    <xdr:to>
      <xdr:col>6</xdr:col>
      <xdr:colOff>271910</xdr:colOff>
      <xdr:row>8</xdr:row>
      <xdr:rowOff>170234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FF2734C-5138-4B53-B3E7-C8DAC6F243A5}"/>
            </a:ext>
          </a:extLst>
        </xdr:cNvPr>
        <xdr:cNvCxnSpPr/>
      </xdr:nvCxnSpPr>
      <xdr:spPr>
        <a:xfrm>
          <a:off x="5015097" y="2136254"/>
          <a:ext cx="2984" cy="70098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962806</xdr:colOff>
      <xdr:row>5</xdr:row>
      <xdr:rowOff>45975</xdr:rowOff>
    </xdr:from>
    <xdr:to>
      <xdr:col>6</xdr:col>
      <xdr:colOff>963876</xdr:colOff>
      <xdr:row>8</xdr:row>
      <xdr:rowOff>143474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A770429-8A25-4B15-95C3-529EE9B88A13}"/>
            </a:ext>
          </a:extLst>
        </xdr:cNvPr>
        <xdr:cNvCxnSpPr/>
      </xdr:nvCxnSpPr>
      <xdr:spPr>
        <a:xfrm flipH="1" flipV="1">
          <a:off x="5708977" y="2141475"/>
          <a:ext cx="1070" cy="668999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48995</xdr:colOff>
      <xdr:row>4</xdr:row>
      <xdr:rowOff>1231</xdr:rowOff>
    </xdr:from>
    <xdr:to>
      <xdr:col>7</xdr:col>
      <xdr:colOff>575468</xdr:colOff>
      <xdr:row>4</xdr:row>
      <xdr:rowOff>2097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D00EF4-CBAB-42FB-AE54-F10F217CAEEA}"/>
            </a:ext>
          </a:extLst>
        </xdr:cNvPr>
        <xdr:cNvCxnSpPr/>
      </xdr:nvCxnSpPr>
      <xdr:spPr>
        <a:xfrm>
          <a:off x="6029692" y="1906231"/>
          <a:ext cx="526473" cy="8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54440</xdr:colOff>
      <xdr:row>10</xdr:row>
      <xdr:rowOff>801</xdr:rowOff>
    </xdr:from>
    <xdr:to>
      <xdr:col>7</xdr:col>
      <xdr:colOff>580913</xdr:colOff>
      <xdr:row>10</xdr:row>
      <xdr:rowOff>1667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A659592-0914-4E98-8DA7-5C679B238FEB}"/>
            </a:ext>
          </a:extLst>
        </xdr:cNvPr>
        <xdr:cNvCxnSpPr/>
      </xdr:nvCxnSpPr>
      <xdr:spPr>
        <a:xfrm>
          <a:off x="6035137" y="3048801"/>
          <a:ext cx="526473" cy="8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52720</xdr:colOff>
      <xdr:row>16</xdr:row>
      <xdr:rowOff>801</xdr:rowOff>
    </xdr:from>
    <xdr:to>
      <xdr:col>7</xdr:col>
      <xdr:colOff>579193</xdr:colOff>
      <xdr:row>16</xdr:row>
      <xdr:rowOff>1667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1CD512F-6818-43B6-A81D-4E415737CD17}"/>
            </a:ext>
          </a:extLst>
        </xdr:cNvPr>
        <xdr:cNvCxnSpPr/>
      </xdr:nvCxnSpPr>
      <xdr:spPr>
        <a:xfrm>
          <a:off x="6028977" y="4191801"/>
          <a:ext cx="526473" cy="8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36392</xdr:colOff>
      <xdr:row>11</xdr:row>
      <xdr:rowOff>87887</xdr:rowOff>
    </xdr:from>
    <xdr:to>
      <xdr:col>5</xdr:col>
      <xdr:colOff>544286</xdr:colOff>
      <xdr:row>15</xdr:row>
      <xdr:rowOff>103414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B1871D52-CE77-4FC0-A51E-6D9C0548C0D9}"/>
            </a:ext>
          </a:extLst>
        </xdr:cNvPr>
        <xdr:cNvCxnSpPr/>
      </xdr:nvCxnSpPr>
      <xdr:spPr>
        <a:xfrm>
          <a:off x="2572763" y="3326387"/>
          <a:ext cx="2108094" cy="777527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53425</xdr:colOff>
      <xdr:row>16</xdr:row>
      <xdr:rowOff>105992</xdr:rowOff>
    </xdr:from>
    <xdr:to>
      <xdr:col>5</xdr:col>
      <xdr:colOff>549729</xdr:colOff>
      <xdr:row>16</xdr:row>
      <xdr:rowOff>108857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3D216AD-886F-471C-9463-AE814DB77315}"/>
            </a:ext>
          </a:extLst>
        </xdr:cNvPr>
        <xdr:cNvCxnSpPr/>
      </xdr:nvCxnSpPr>
      <xdr:spPr>
        <a:xfrm>
          <a:off x="4189996" y="4296992"/>
          <a:ext cx="496304" cy="2865"/>
        </a:xfrm>
        <a:prstGeom prst="straightConnector1">
          <a:avLst/>
        </a:prstGeom>
        <a:ln>
          <a:solidFill>
            <a:schemeClr val="accent1">
              <a:lumMod val="40000"/>
              <a:lumOff val="60000"/>
            </a:schemeClr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5980-AFC4-4BE6-A297-F4018ED16BA9}">
  <dimension ref="A1:J19"/>
  <sheetViews>
    <sheetView tabSelected="1" zoomScale="175" zoomScaleNormal="175" workbookViewId="0">
      <selection activeCell="B15" sqref="B15"/>
    </sheetView>
  </sheetViews>
  <sheetFormatPr defaultRowHeight="15" x14ac:dyDescent="0.25"/>
  <cols>
    <col min="1" max="1" width="27.85546875" bestFit="1" customWidth="1"/>
    <col min="3" max="3" width="19.7109375" bestFit="1" customWidth="1"/>
    <col min="5" max="5" width="15.5703125" bestFit="1" customWidth="1"/>
    <col min="7" max="7" width="18.42578125" bestFit="1" customWidth="1"/>
  </cols>
  <sheetData>
    <row r="1" spans="1:10" x14ac:dyDescent="0.25">
      <c r="A1" s="22" t="s">
        <v>11</v>
      </c>
      <c r="B1" s="22">
        <f>CEILING(G5,1)+CEILING(G13,1)+CEILING(G19,1)+CEILING(C8,1)</f>
        <v>335</v>
      </c>
      <c r="E1" s="6" t="s">
        <v>6</v>
      </c>
    </row>
    <row r="2" spans="1:10" x14ac:dyDescent="0.25">
      <c r="A2" s="22" t="s">
        <v>12</v>
      </c>
      <c r="B2" s="22">
        <f>CEILING(E10,1)</f>
        <v>68</v>
      </c>
      <c r="E2" s="17">
        <f>E8</f>
        <v>6800</v>
      </c>
      <c r="G2" s="3" t="s">
        <v>3</v>
      </c>
    </row>
    <row r="3" spans="1:10" x14ac:dyDescent="0.25">
      <c r="A3" s="22" t="s">
        <v>13</v>
      </c>
      <c r="B3" s="22">
        <f>CEILING(E4,1)+CEILING(E19,1)</f>
        <v>66</v>
      </c>
      <c r="E3" s="6" t="s">
        <v>13</v>
      </c>
      <c r="G3" s="24">
        <f>G5*60</f>
        <v>7933.3333333333339</v>
      </c>
    </row>
    <row r="4" spans="1:10" x14ac:dyDescent="0.25">
      <c r="E4" s="27">
        <f>E2/120</f>
        <v>56.666666666666664</v>
      </c>
      <c r="G4" s="3" t="s">
        <v>11</v>
      </c>
      <c r="I4" s="8" t="s">
        <v>8</v>
      </c>
      <c r="J4" s="8"/>
    </row>
    <row r="5" spans="1:10" x14ac:dyDescent="0.25">
      <c r="C5" s="1" t="s">
        <v>1</v>
      </c>
      <c r="G5" s="26">
        <f>F6/30</f>
        <v>132.22222222222223</v>
      </c>
      <c r="I5" s="8">
        <f>G3-G7</f>
        <v>5100.0000000000009</v>
      </c>
      <c r="J5" s="8" t="s">
        <v>16</v>
      </c>
    </row>
    <row r="6" spans="1:10" x14ac:dyDescent="0.25">
      <c r="A6" s="31" t="s">
        <v>15</v>
      </c>
      <c r="C6" s="23">
        <f>C8*40</f>
        <v>3400</v>
      </c>
      <c r="F6" s="10">
        <f>E8-F9</f>
        <v>3966.666666666667</v>
      </c>
    </row>
    <row r="7" spans="1:10" x14ac:dyDescent="0.25">
      <c r="A7" s="28" t="s">
        <v>0</v>
      </c>
      <c r="C7" s="13" t="s">
        <v>11</v>
      </c>
      <c r="E7" s="2" t="s">
        <v>2</v>
      </c>
      <c r="G7" s="9">
        <f>G11/2</f>
        <v>2833.333333333333</v>
      </c>
    </row>
    <row r="8" spans="1:10" x14ac:dyDescent="0.25">
      <c r="A8" s="28">
        <v>2550</v>
      </c>
      <c r="C8" s="25">
        <f>A8/30</f>
        <v>85</v>
      </c>
      <c r="E8" s="16">
        <f>E10*100</f>
        <v>6800</v>
      </c>
      <c r="G8" s="11">
        <f>G3/2</f>
        <v>3966.666666666667</v>
      </c>
    </row>
    <row r="9" spans="1:10" x14ac:dyDescent="0.25">
      <c r="A9" s="32" t="s">
        <v>15</v>
      </c>
      <c r="E9" s="15" t="s">
        <v>12</v>
      </c>
      <c r="F9" s="9">
        <f>E8*(A11*(1/3)+(1/3))</f>
        <v>2833.333333333333</v>
      </c>
    </row>
    <row r="10" spans="1:10" x14ac:dyDescent="0.25">
      <c r="A10" s="29" t="s">
        <v>14</v>
      </c>
      <c r="E10" s="15">
        <f>C6/50</f>
        <v>68</v>
      </c>
      <c r="G10" s="4" t="s">
        <v>4</v>
      </c>
      <c r="I10" s="8" t="s">
        <v>9</v>
      </c>
      <c r="J10" s="8"/>
    </row>
    <row r="11" spans="1:10" x14ac:dyDescent="0.25">
      <c r="A11" s="30">
        <v>0.25</v>
      </c>
      <c r="C11" s="5" t="s">
        <v>5</v>
      </c>
      <c r="G11" s="18">
        <f>G13*60</f>
        <v>5666.6666666666661</v>
      </c>
      <c r="I11" s="8">
        <f>G11-G8</f>
        <v>1699.9999999999991</v>
      </c>
      <c r="J11" s="8" t="s">
        <v>16</v>
      </c>
    </row>
    <row r="12" spans="1:10" x14ac:dyDescent="0.25">
      <c r="C12" s="5">
        <f>C8*20</f>
        <v>1700</v>
      </c>
      <c r="G12" s="4" t="s">
        <v>11</v>
      </c>
    </row>
    <row r="13" spans="1:10" x14ac:dyDescent="0.25">
      <c r="G13" s="12">
        <f>F9/30</f>
        <v>94.444444444444429</v>
      </c>
    </row>
    <row r="16" spans="1:10" x14ac:dyDescent="0.25">
      <c r="E16" s="6" t="s">
        <v>6</v>
      </c>
      <c r="G16" s="7" t="s">
        <v>7</v>
      </c>
      <c r="I16" s="8" t="s">
        <v>10</v>
      </c>
      <c r="J16" s="8"/>
    </row>
    <row r="17" spans="5:10" x14ac:dyDescent="0.25">
      <c r="E17" s="17">
        <f>G17*10</f>
        <v>1062.5</v>
      </c>
      <c r="G17" s="19">
        <f>G19*5</f>
        <v>106.25</v>
      </c>
      <c r="I17" s="8">
        <f>G17</f>
        <v>106.25</v>
      </c>
      <c r="J17" s="8" t="s">
        <v>16</v>
      </c>
    </row>
    <row r="18" spans="5:10" x14ac:dyDescent="0.25">
      <c r="E18" s="6" t="s">
        <v>13</v>
      </c>
      <c r="G18" s="20" t="s">
        <v>11</v>
      </c>
    </row>
    <row r="19" spans="5:10" x14ac:dyDescent="0.25">
      <c r="E19" s="14">
        <f>E17/120</f>
        <v>8.8541666666666661</v>
      </c>
      <c r="G19" s="21">
        <f>C12/80</f>
        <v>21.25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Lipton</dc:creator>
  <cp:lastModifiedBy>Harry Lipton</cp:lastModifiedBy>
  <dcterms:created xsi:type="dcterms:W3CDTF">2022-06-18T22:13:38Z</dcterms:created>
  <dcterms:modified xsi:type="dcterms:W3CDTF">2022-08-08T05:09:49Z</dcterms:modified>
</cp:coreProperties>
</file>